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8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3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2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3.xml" ContentType="application/vnd.openxmlformats-officedocument.drawingml.chartshapes+xml"/>
  <Override PartName="/xl/drawings/drawing34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5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6.xml" ContentType="application/vnd.openxmlformats-officedocument.drawingml.chartshapes+xml"/>
  <Override PartName="/xl/drawings/drawing37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8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2.xml" ContentType="application/vnd.openxmlformats-officedocument.drawingml.chartshap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release_test\ABM\version_14_2_0\template\validation\2016\"/>
    </mc:Choice>
  </mc:AlternateContent>
  <xr:revisionPtr revIDLastSave="0" documentId="13_ncr:1_{CF6CE786-4837-40F6-BBDF-F49846F517C9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readme" sheetId="46" r:id="rId1"/>
    <sheet name="sum_AM" sheetId="58" r:id="rId2"/>
    <sheet name="sum_PM" sheetId="59" r:id="rId3"/>
    <sheet name="chart_all" sheetId="56" r:id="rId4"/>
    <sheet name="I5" sheetId="20" r:id="rId5"/>
    <sheet name="I15" sheetId="22" r:id="rId6"/>
    <sheet name="I805" sheetId="23" r:id="rId7"/>
    <sheet name="SR163" sheetId="26" r:id="rId8"/>
    <sheet name="SR125" sheetId="27" r:id="rId9"/>
    <sheet name="SR67" sheetId="28" r:id="rId10"/>
    <sheet name="SR75" sheetId="35" r:id="rId11"/>
    <sheet name="I8" sheetId="29" r:id="rId12"/>
    <sheet name="SR78" sheetId="30" r:id="rId13"/>
    <sheet name="SR52" sheetId="31" r:id="rId14"/>
    <sheet name="SR54" sheetId="32" r:id="rId15"/>
    <sheet name="SR56" sheetId="33" r:id="rId16"/>
    <sheet name="SR905" sheetId="34" r:id="rId17"/>
    <sheet name="SR94" sheetId="36" r:id="rId18"/>
    <sheet name="worksheet" sheetId="52" r:id="rId19"/>
    <sheet name="abm" sheetId="48" r:id="rId20"/>
    <sheet name="INRIX" sheetId="49" state="hidden" r:id="rId21"/>
    <sheet name="ref" sheetId="38" state="hidden" r:id="rId22"/>
  </sheets>
  <externalReferences>
    <externalReference r:id="rId23"/>
  </externalReferences>
  <definedNames>
    <definedName name="_xlnm._FilterDatabase" localSheetId="20" hidden="1">INRIX!#REF!</definedName>
    <definedName name="a_am">worksheet!$M$2:$M$462</definedName>
    <definedName name="a_am_eb">worksheet!$M$419:$M$462</definedName>
    <definedName name="a_am_nb">worksheet!$M$2:$M$172</definedName>
    <definedName name="a_am_sb">worksheet!$M$173:$M$385</definedName>
    <definedName name="a_am_wb">worksheet!$M$386:$M$418</definedName>
    <definedName name="a_pm">worksheet!$O$2:$O$462</definedName>
    <definedName name="a_pm_eb">worksheet!$O$419:$O$462</definedName>
    <definedName name="a_pm_nb">worksheet!$O$2:$O$172</definedName>
    <definedName name="a_pm_sb">worksheet!$O$173:$O$385</definedName>
    <definedName name="a_pm_wb">worksheet!$O$386:$O$418</definedName>
    <definedName name="i_am">worksheet!$H$2:$H$462</definedName>
    <definedName name="i_am_eb">worksheet!$H$419:$H$462</definedName>
    <definedName name="i_am_nb">worksheet!$H$2:$H$172</definedName>
    <definedName name="i_am_sb">worksheet!$H$173:$H$385</definedName>
    <definedName name="i_am_wb">worksheet!$H$386:$H$418</definedName>
    <definedName name="i_pm">worksheet!$J$2:$J$462</definedName>
    <definedName name="i_pm_eb">worksheet!$J$419:$J$462</definedName>
    <definedName name="i_pm_nb">worksheet!$J$2:$J$172</definedName>
    <definedName name="i_pm_sb">worksheet!$J$173:$J$385</definedName>
    <definedName name="i_pm_wb">worksheet!$J$386:$J$418</definedName>
    <definedName name="ReportType">"Manifest"</definedName>
    <definedName name="socioeca8.sandag.org_abm2_spd" localSheetId="0" hidden="1">readme!$C$1:$H$1648</definedName>
    <definedName name="sql2014a8.sandag.org_ws_FreewaySpeed" localSheetId="0" hidden="1">readme!$J$1:$P$464</definedName>
    <definedName name="x2_am">worksheet!$R$2:$R$462</definedName>
    <definedName name="x2_am_eb">worksheet!$R$419:$R$462</definedName>
    <definedName name="x2_am_nb">worksheet!$R$2:$R$172</definedName>
    <definedName name="x2_am_sb">worksheet!$R$173:$R$385</definedName>
    <definedName name="x2_am_wb">worksheet!$R$386:$R$418</definedName>
    <definedName name="x2_pm">worksheet!$T$2:$T$462</definedName>
    <definedName name="x2_pm_eb">worksheet!$T$419:$T$462</definedName>
    <definedName name="x2_pm_nb">worksheet!$T$2:$T$172</definedName>
    <definedName name="x2_pm_sb">worksheet!$T$173:$T$385</definedName>
    <definedName name="x2_pm_wb">worksheet!$T$386:$T$418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648" i="46" l="1"/>
  <c r="G1648" i="46"/>
  <c r="F1648" i="46"/>
  <c r="E1648" i="46"/>
  <c r="D1648" i="46"/>
  <c r="C1648" i="46"/>
  <c r="H1647" i="46"/>
  <c r="G1647" i="46"/>
  <c r="F1647" i="46"/>
  <c r="E1647" i="46"/>
  <c r="D1647" i="46"/>
  <c r="C1647" i="46"/>
  <c r="H1646" i="46"/>
  <c r="G1646" i="46"/>
  <c r="F1646" i="46"/>
  <c r="E1646" i="46"/>
  <c r="D1646" i="46"/>
  <c r="C1646" i="46"/>
  <c r="H1645" i="46"/>
  <c r="G1645" i="46"/>
  <c r="F1645" i="46"/>
  <c r="E1645" i="46"/>
  <c r="D1645" i="46"/>
  <c r="C1645" i="46"/>
  <c r="H1644" i="46"/>
  <c r="G1644" i="46"/>
  <c r="F1644" i="46"/>
  <c r="E1644" i="46"/>
  <c r="D1644" i="46"/>
  <c r="C1644" i="46"/>
  <c r="H1643" i="46"/>
  <c r="G1643" i="46"/>
  <c r="F1643" i="46"/>
  <c r="E1643" i="46"/>
  <c r="D1643" i="46"/>
  <c r="C1643" i="46"/>
  <c r="H1642" i="46"/>
  <c r="G1642" i="46"/>
  <c r="F1642" i="46"/>
  <c r="E1642" i="46"/>
  <c r="D1642" i="46"/>
  <c r="C1642" i="46"/>
  <c r="H1641" i="46"/>
  <c r="G1641" i="46"/>
  <c r="F1641" i="46"/>
  <c r="E1641" i="46"/>
  <c r="D1641" i="46"/>
  <c r="C1641" i="46"/>
  <c r="H1640" i="46"/>
  <c r="G1640" i="46"/>
  <c r="F1640" i="46"/>
  <c r="E1640" i="46"/>
  <c r="D1640" i="46"/>
  <c r="C1640" i="46"/>
  <c r="H1639" i="46"/>
  <c r="G1639" i="46"/>
  <c r="F1639" i="46"/>
  <c r="E1639" i="46"/>
  <c r="D1639" i="46"/>
  <c r="C1639" i="46"/>
  <c r="H1638" i="46"/>
  <c r="G1638" i="46"/>
  <c r="F1638" i="46"/>
  <c r="E1638" i="46"/>
  <c r="D1638" i="46"/>
  <c r="C1638" i="46"/>
  <c r="H1637" i="46"/>
  <c r="G1637" i="46"/>
  <c r="F1637" i="46"/>
  <c r="E1637" i="46"/>
  <c r="D1637" i="46"/>
  <c r="C1637" i="46"/>
  <c r="H1636" i="46"/>
  <c r="G1636" i="46"/>
  <c r="F1636" i="46"/>
  <c r="E1636" i="46"/>
  <c r="D1636" i="46"/>
  <c r="C1636" i="46"/>
  <c r="H1635" i="46"/>
  <c r="G1635" i="46"/>
  <c r="F1635" i="46"/>
  <c r="E1635" i="46"/>
  <c r="D1635" i="46"/>
  <c r="C1635" i="46"/>
  <c r="H1634" i="46"/>
  <c r="G1634" i="46"/>
  <c r="F1634" i="46"/>
  <c r="E1634" i="46"/>
  <c r="D1634" i="46"/>
  <c r="C1634" i="46"/>
  <c r="H1633" i="46"/>
  <c r="G1633" i="46"/>
  <c r="F1633" i="46"/>
  <c r="E1633" i="46"/>
  <c r="D1633" i="46"/>
  <c r="C1633" i="46"/>
  <c r="H1632" i="46"/>
  <c r="G1632" i="46"/>
  <c r="F1632" i="46"/>
  <c r="E1632" i="46"/>
  <c r="D1632" i="46"/>
  <c r="C1632" i="46"/>
  <c r="H1631" i="46"/>
  <c r="G1631" i="46"/>
  <c r="F1631" i="46"/>
  <c r="E1631" i="46"/>
  <c r="D1631" i="46"/>
  <c r="C1631" i="46"/>
  <c r="H1630" i="46"/>
  <c r="G1630" i="46"/>
  <c r="F1630" i="46"/>
  <c r="E1630" i="46"/>
  <c r="D1630" i="46"/>
  <c r="C1630" i="46"/>
  <c r="H1629" i="46"/>
  <c r="G1629" i="46"/>
  <c r="F1629" i="46"/>
  <c r="E1629" i="46"/>
  <c r="D1629" i="46"/>
  <c r="C1629" i="46"/>
  <c r="H1628" i="46"/>
  <c r="G1628" i="46"/>
  <c r="F1628" i="46"/>
  <c r="E1628" i="46"/>
  <c r="D1628" i="46"/>
  <c r="C1628" i="46"/>
  <c r="H1627" i="46"/>
  <c r="G1627" i="46"/>
  <c r="F1627" i="46"/>
  <c r="E1627" i="46"/>
  <c r="D1627" i="46"/>
  <c r="C1627" i="46"/>
  <c r="H1626" i="46"/>
  <c r="G1626" i="46"/>
  <c r="F1626" i="46"/>
  <c r="E1626" i="46"/>
  <c r="D1626" i="46"/>
  <c r="C1626" i="46"/>
  <c r="H1625" i="46"/>
  <c r="G1625" i="46"/>
  <c r="F1625" i="46"/>
  <c r="E1625" i="46"/>
  <c r="D1625" i="46"/>
  <c r="C1625" i="46"/>
  <c r="H1624" i="46"/>
  <c r="G1624" i="46"/>
  <c r="F1624" i="46"/>
  <c r="E1624" i="46"/>
  <c r="D1624" i="46"/>
  <c r="C1624" i="46"/>
  <c r="H1623" i="46"/>
  <c r="G1623" i="46"/>
  <c r="F1623" i="46"/>
  <c r="E1623" i="46"/>
  <c r="D1623" i="46"/>
  <c r="C1623" i="46"/>
  <c r="H1622" i="46"/>
  <c r="G1622" i="46"/>
  <c r="F1622" i="46"/>
  <c r="E1622" i="46"/>
  <c r="D1622" i="46"/>
  <c r="C1622" i="46"/>
  <c r="H1621" i="46"/>
  <c r="G1621" i="46"/>
  <c r="F1621" i="46"/>
  <c r="E1621" i="46"/>
  <c r="D1621" i="46"/>
  <c r="C1621" i="46"/>
  <c r="H1620" i="46"/>
  <c r="G1620" i="46"/>
  <c r="F1620" i="46"/>
  <c r="E1620" i="46"/>
  <c r="D1620" i="46"/>
  <c r="C1620" i="46"/>
  <c r="H1619" i="46"/>
  <c r="G1619" i="46"/>
  <c r="F1619" i="46"/>
  <c r="E1619" i="46"/>
  <c r="D1619" i="46"/>
  <c r="C1619" i="46"/>
  <c r="H1618" i="46"/>
  <c r="G1618" i="46"/>
  <c r="F1618" i="46"/>
  <c r="E1618" i="46"/>
  <c r="D1618" i="46"/>
  <c r="C1618" i="46"/>
  <c r="H1617" i="46"/>
  <c r="G1617" i="46"/>
  <c r="F1617" i="46"/>
  <c r="E1617" i="46"/>
  <c r="D1617" i="46"/>
  <c r="C1617" i="46"/>
  <c r="H1616" i="46"/>
  <c r="G1616" i="46"/>
  <c r="F1616" i="46"/>
  <c r="E1616" i="46"/>
  <c r="D1616" i="46"/>
  <c r="C1616" i="46"/>
  <c r="H1615" i="46"/>
  <c r="G1615" i="46"/>
  <c r="F1615" i="46"/>
  <c r="E1615" i="46"/>
  <c r="D1615" i="46"/>
  <c r="C1615" i="46"/>
  <c r="H1614" i="46"/>
  <c r="G1614" i="46"/>
  <c r="F1614" i="46"/>
  <c r="E1614" i="46"/>
  <c r="D1614" i="46"/>
  <c r="C1614" i="46"/>
  <c r="H1613" i="46"/>
  <c r="G1613" i="46"/>
  <c r="F1613" i="46"/>
  <c r="E1613" i="46"/>
  <c r="D1613" i="46"/>
  <c r="C1613" i="46"/>
  <c r="H1612" i="46"/>
  <c r="G1612" i="46"/>
  <c r="F1612" i="46"/>
  <c r="E1612" i="46"/>
  <c r="D1612" i="46"/>
  <c r="C1612" i="46"/>
  <c r="H1611" i="46"/>
  <c r="G1611" i="46"/>
  <c r="F1611" i="46"/>
  <c r="E1611" i="46"/>
  <c r="D1611" i="46"/>
  <c r="C1611" i="46"/>
  <c r="H1610" i="46"/>
  <c r="G1610" i="46"/>
  <c r="F1610" i="46"/>
  <c r="E1610" i="46"/>
  <c r="D1610" i="46"/>
  <c r="C1610" i="46"/>
  <c r="H1609" i="46"/>
  <c r="G1609" i="46"/>
  <c r="F1609" i="46"/>
  <c r="E1609" i="46"/>
  <c r="D1609" i="46"/>
  <c r="C1609" i="46"/>
  <c r="H1608" i="46"/>
  <c r="G1608" i="46"/>
  <c r="F1608" i="46"/>
  <c r="E1608" i="46"/>
  <c r="D1608" i="46"/>
  <c r="C1608" i="46"/>
  <c r="H1607" i="46"/>
  <c r="G1607" i="46"/>
  <c r="F1607" i="46"/>
  <c r="E1607" i="46"/>
  <c r="D1607" i="46"/>
  <c r="C1607" i="46"/>
  <c r="H1606" i="46"/>
  <c r="G1606" i="46"/>
  <c r="F1606" i="46"/>
  <c r="E1606" i="46"/>
  <c r="D1606" i="46"/>
  <c r="C1606" i="46"/>
  <c r="H1605" i="46"/>
  <c r="G1605" i="46"/>
  <c r="F1605" i="46"/>
  <c r="E1605" i="46"/>
  <c r="D1605" i="46"/>
  <c r="C1605" i="46"/>
  <c r="H1604" i="46"/>
  <c r="G1604" i="46"/>
  <c r="F1604" i="46"/>
  <c r="E1604" i="46"/>
  <c r="D1604" i="46"/>
  <c r="C1604" i="46"/>
  <c r="H1603" i="46"/>
  <c r="G1603" i="46"/>
  <c r="F1603" i="46"/>
  <c r="E1603" i="46"/>
  <c r="D1603" i="46"/>
  <c r="C1603" i="46"/>
  <c r="H1602" i="46"/>
  <c r="G1602" i="46"/>
  <c r="F1602" i="46"/>
  <c r="E1602" i="46"/>
  <c r="D1602" i="46"/>
  <c r="C1602" i="46"/>
  <c r="H1601" i="46"/>
  <c r="G1601" i="46"/>
  <c r="F1601" i="46"/>
  <c r="E1601" i="46"/>
  <c r="D1601" i="46"/>
  <c r="C1601" i="46"/>
  <c r="H1600" i="46"/>
  <c r="G1600" i="46"/>
  <c r="F1600" i="46"/>
  <c r="E1600" i="46"/>
  <c r="D1600" i="46"/>
  <c r="C1600" i="46"/>
  <c r="H1599" i="46"/>
  <c r="G1599" i="46"/>
  <c r="F1599" i="46"/>
  <c r="E1599" i="46"/>
  <c r="D1599" i="46"/>
  <c r="C1599" i="46"/>
  <c r="H1598" i="46"/>
  <c r="G1598" i="46"/>
  <c r="F1598" i="46"/>
  <c r="E1598" i="46"/>
  <c r="D1598" i="46"/>
  <c r="C1598" i="46"/>
  <c r="H1597" i="46"/>
  <c r="G1597" i="46"/>
  <c r="F1597" i="46"/>
  <c r="E1597" i="46"/>
  <c r="D1597" i="46"/>
  <c r="C1597" i="46"/>
  <c r="H1596" i="46"/>
  <c r="G1596" i="46"/>
  <c r="F1596" i="46"/>
  <c r="E1596" i="46"/>
  <c r="D1596" i="46"/>
  <c r="C1596" i="46"/>
  <c r="H1595" i="46"/>
  <c r="G1595" i="46"/>
  <c r="F1595" i="46"/>
  <c r="E1595" i="46"/>
  <c r="D1595" i="46"/>
  <c r="C1595" i="46"/>
  <c r="H1594" i="46"/>
  <c r="G1594" i="46"/>
  <c r="F1594" i="46"/>
  <c r="E1594" i="46"/>
  <c r="D1594" i="46"/>
  <c r="C1594" i="46"/>
  <c r="H1593" i="46"/>
  <c r="G1593" i="46"/>
  <c r="F1593" i="46"/>
  <c r="E1593" i="46"/>
  <c r="D1593" i="46"/>
  <c r="C1593" i="46"/>
  <c r="H1592" i="46"/>
  <c r="G1592" i="46"/>
  <c r="F1592" i="46"/>
  <c r="E1592" i="46"/>
  <c r="D1592" i="46"/>
  <c r="C1592" i="46"/>
  <c r="H1591" i="46"/>
  <c r="G1591" i="46"/>
  <c r="F1591" i="46"/>
  <c r="E1591" i="46"/>
  <c r="D1591" i="46"/>
  <c r="C1591" i="46"/>
  <c r="H1590" i="46"/>
  <c r="G1590" i="46"/>
  <c r="F1590" i="46"/>
  <c r="E1590" i="46"/>
  <c r="D1590" i="46"/>
  <c r="C1590" i="46"/>
  <c r="H1589" i="46"/>
  <c r="G1589" i="46"/>
  <c r="F1589" i="46"/>
  <c r="E1589" i="46"/>
  <c r="D1589" i="46"/>
  <c r="C1589" i="46"/>
  <c r="H1588" i="46"/>
  <c r="G1588" i="46"/>
  <c r="F1588" i="46"/>
  <c r="E1588" i="46"/>
  <c r="D1588" i="46"/>
  <c r="C1588" i="46"/>
  <c r="H1587" i="46"/>
  <c r="G1587" i="46"/>
  <c r="F1587" i="46"/>
  <c r="E1587" i="46"/>
  <c r="D1587" i="46"/>
  <c r="C1587" i="46"/>
  <c r="H1586" i="46"/>
  <c r="G1586" i="46"/>
  <c r="F1586" i="46"/>
  <c r="E1586" i="46"/>
  <c r="D1586" i="46"/>
  <c r="C1586" i="46"/>
  <c r="H1585" i="46"/>
  <c r="G1585" i="46"/>
  <c r="F1585" i="46"/>
  <c r="E1585" i="46"/>
  <c r="D1585" i="46"/>
  <c r="C1585" i="46"/>
  <c r="H1584" i="46"/>
  <c r="G1584" i="46"/>
  <c r="F1584" i="46"/>
  <c r="E1584" i="46"/>
  <c r="D1584" i="46"/>
  <c r="C1584" i="46"/>
  <c r="H1583" i="46"/>
  <c r="G1583" i="46"/>
  <c r="F1583" i="46"/>
  <c r="E1583" i="46"/>
  <c r="D1583" i="46"/>
  <c r="C1583" i="46"/>
  <c r="H1582" i="46"/>
  <c r="G1582" i="46"/>
  <c r="F1582" i="46"/>
  <c r="E1582" i="46"/>
  <c r="D1582" i="46"/>
  <c r="C1582" i="46"/>
  <c r="H1581" i="46"/>
  <c r="G1581" i="46"/>
  <c r="F1581" i="46"/>
  <c r="E1581" i="46"/>
  <c r="D1581" i="46"/>
  <c r="C1581" i="46"/>
  <c r="H1580" i="46"/>
  <c r="G1580" i="46"/>
  <c r="F1580" i="46"/>
  <c r="E1580" i="46"/>
  <c r="D1580" i="46"/>
  <c r="C1580" i="46"/>
  <c r="H1579" i="46"/>
  <c r="G1579" i="46"/>
  <c r="F1579" i="46"/>
  <c r="E1579" i="46"/>
  <c r="D1579" i="46"/>
  <c r="C1579" i="46"/>
  <c r="H1578" i="46"/>
  <c r="G1578" i="46"/>
  <c r="F1578" i="46"/>
  <c r="E1578" i="46"/>
  <c r="D1578" i="46"/>
  <c r="C1578" i="46"/>
  <c r="H1577" i="46"/>
  <c r="G1577" i="46"/>
  <c r="F1577" i="46"/>
  <c r="E1577" i="46"/>
  <c r="D1577" i="46"/>
  <c r="C1577" i="46"/>
  <c r="H1576" i="46"/>
  <c r="G1576" i="46"/>
  <c r="F1576" i="46"/>
  <c r="E1576" i="46"/>
  <c r="D1576" i="46"/>
  <c r="C1576" i="46"/>
  <c r="H1575" i="46"/>
  <c r="G1575" i="46"/>
  <c r="F1575" i="46"/>
  <c r="E1575" i="46"/>
  <c r="D1575" i="46"/>
  <c r="C1575" i="46"/>
  <c r="H1574" i="46"/>
  <c r="G1574" i="46"/>
  <c r="F1574" i="46"/>
  <c r="E1574" i="46"/>
  <c r="D1574" i="46"/>
  <c r="C1574" i="46"/>
  <c r="H1573" i="46"/>
  <c r="G1573" i="46"/>
  <c r="F1573" i="46"/>
  <c r="E1573" i="46"/>
  <c r="D1573" i="46"/>
  <c r="C1573" i="46"/>
  <c r="H1572" i="46"/>
  <c r="G1572" i="46"/>
  <c r="F1572" i="46"/>
  <c r="E1572" i="46"/>
  <c r="D1572" i="46"/>
  <c r="C1572" i="46"/>
  <c r="H1571" i="46"/>
  <c r="G1571" i="46"/>
  <c r="F1571" i="46"/>
  <c r="E1571" i="46"/>
  <c r="D1571" i="46"/>
  <c r="C1571" i="46"/>
  <c r="H1570" i="46"/>
  <c r="G1570" i="46"/>
  <c r="F1570" i="46"/>
  <c r="E1570" i="46"/>
  <c r="D1570" i="46"/>
  <c r="C1570" i="46"/>
  <c r="H1569" i="46"/>
  <c r="G1569" i="46"/>
  <c r="F1569" i="46"/>
  <c r="E1569" i="46"/>
  <c r="D1569" i="46"/>
  <c r="C1569" i="46"/>
  <c r="H1568" i="46"/>
  <c r="G1568" i="46"/>
  <c r="F1568" i="46"/>
  <c r="E1568" i="46"/>
  <c r="D1568" i="46"/>
  <c r="C1568" i="46"/>
  <c r="H1567" i="46"/>
  <c r="G1567" i="46"/>
  <c r="F1567" i="46"/>
  <c r="E1567" i="46"/>
  <c r="D1567" i="46"/>
  <c r="C1567" i="46"/>
  <c r="H1566" i="46"/>
  <c r="G1566" i="46"/>
  <c r="F1566" i="46"/>
  <c r="E1566" i="46"/>
  <c r="D1566" i="46"/>
  <c r="C1566" i="46"/>
  <c r="H1565" i="46"/>
  <c r="G1565" i="46"/>
  <c r="F1565" i="46"/>
  <c r="E1565" i="46"/>
  <c r="D1565" i="46"/>
  <c r="C1565" i="46"/>
  <c r="H1564" i="46"/>
  <c r="G1564" i="46"/>
  <c r="F1564" i="46"/>
  <c r="E1564" i="46"/>
  <c r="D1564" i="46"/>
  <c r="C1564" i="46"/>
  <c r="H1563" i="46"/>
  <c r="G1563" i="46"/>
  <c r="F1563" i="46"/>
  <c r="E1563" i="46"/>
  <c r="D1563" i="46"/>
  <c r="C1563" i="46"/>
  <c r="H1562" i="46"/>
  <c r="G1562" i="46"/>
  <c r="F1562" i="46"/>
  <c r="E1562" i="46"/>
  <c r="D1562" i="46"/>
  <c r="C1562" i="46"/>
  <c r="H1561" i="46"/>
  <c r="G1561" i="46"/>
  <c r="F1561" i="46"/>
  <c r="E1561" i="46"/>
  <c r="D1561" i="46"/>
  <c r="C1561" i="46"/>
  <c r="H1560" i="46"/>
  <c r="G1560" i="46"/>
  <c r="F1560" i="46"/>
  <c r="E1560" i="46"/>
  <c r="D1560" i="46"/>
  <c r="C1560" i="46"/>
  <c r="H1559" i="46"/>
  <c r="G1559" i="46"/>
  <c r="F1559" i="46"/>
  <c r="E1559" i="46"/>
  <c r="D1559" i="46"/>
  <c r="C1559" i="46"/>
  <c r="H1558" i="46"/>
  <c r="G1558" i="46"/>
  <c r="F1558" i="46"/>
  <c r="E1558" i="46"/>
  <c r="D1558" i="46"/>
  <c r="C1558" i="46"/>
  <c r="H1557" i="46"/>
  <c r="G1557" i="46"/>
  <c r="F1557" i="46"/>
  <c r="E1557" i="46"/>
  <c r="D1557" i="46"/>
  <c r="C1557" i="46"/>
  <c r="H1556" i="46"/>
  <c r="G1556" i="46"/>
  <c r="F1556" i="46"/>
  <c r="E1556" i="46"/>
  <c r="D1556" i="46"/>
  <c r="C1556" i="46"/>
  <c r="H1555" i="46"/>
  <c r="G1555" i="46"/>
  <c r="F1555" i="46"/>
  <c r="E1555" i="46"/>
  <c r="D1555" i="46"/>
  <c r="C1555" i="46"/>
  <c r="H1554" i="46"/>
  <c r="G1554" i="46"/>
  <c r="F1554" i="46"/>
  <c r="E1554" i="46"/>
  <c r="D1554" i="46"/>
  <c r="C1554" i="46"/>
  <c r="H1553" i="46"/>
  <c r="G1553" i="46"/>
  <c r="F1553" i="46"/>
  <c r="E1553" i="46"/>
  <c r="D1553" i="46"/>
  <c r="C1553" i="46"/>
  <c r="H1552" i="46"/>
  <c r="G1552" i="46"/>
  <c r="F1552" i="46"/>
  <c r="E1552" i="46"/>
  <c r="D1552" i="46"/>
  <c r="C1552" i="46"/>
  <c r="H1551" i="46"/>
  <c r="G1551" i="46"/>
  <c r="F1551" i="46"/>
  <c r="E1551" i="46"/>
  <c r="D1551" i="46"/>
  <c r="C1551" i="46"/>
  <c r="H1550" i="46"/>
  <c r="G1550" i="46"/>
  <c r="F1550" i="46"/>
  <c r="E1550" i="46"/>
  <c r="D1550" i="46"/>
  <c r="C1550" i="46"/>
  <c r="H1549" i="46"/>
  <c r="G1549" i="46"/>
  <c r="F1549" i="46"/>
  <c r="E1549" i="46"/>
  <c r="D1549" i="46"/>
  <c r="C1549" i="46"/>
  <c r="H1548" i="46"/>
  <c r="G1548" i="46"/>
  <c r="F1548" i="46"/>
  <c r="E1548" i="46"/>
  <c r="D1548" i="46"/>
  <c r="C1548" i="46"/>
  <c r="H1547" i="46"/>
  <c r="G1547" i="46"/>
  <c r="F1547" i="46"/>
  <c r="E1547" i="46"/>
  <c r="D1547" i="46"/>
  <c r="C1547" i="46"/>
  <c r="H1546" i="46"/>
  <c r="G1546" i="46"/>
  <c r="F1546" i="46"/>
  <c r="E1546" i="46"/>
  <c r="D1546" i="46"/>
  <c r="C1546" i="46"/>
  <c r="H1545" i="46"/>
  <c r="G1545" i="46"/>
  <c r="F1545" i="46"/>
  <c r="E1545" i="46"/>
  <c r="D1545" i="46"/>
  <c r="C1545" i="46"/>
  <c r="H1544" i="46"/>
  <c r="G1544" i="46"/>
  <c r="F1544" i="46"/>
  <c r="E1544" i="46"/>
  <c r="D1544" i="46"/>
  <c r="C1544" i="46"/>
  <c r="H1543" i="46"/>
  <c r="G1543" i="46"/>
  <c r="F1543" i="46"/>
  <c r="E1543" i="46"/>
  <c r="D1543" i="46"/>
  <c r="C1543" i="46"/>
  <c r="H1542" i="46"/>
  <c r="G1542" i="46"/>
  <c r="F1542" i="46"/>
  <c r="E1542" i="46"/>
  <c r="D1542" i="46"/>
  <c r="C1542" i="46"/>
  <c r="H1541" i="46"/>
  <c r="G1541" i="46"/>
  <c r="F1541" i="46"/>
  <c r="E1541" i="46"/>
  <c r="D1541" i="46"/>
  <c r="C1541" i="46"/>
  <c r="H1540" i="46"/>
  <c r="G1540" i="46"/>
  <c r="F1540" i="46"/>
  <c r="E1540" i="46"/>
  <c r="D1540" i="46"/>
  <c r="C1540" i="46"/>
  <c r="H1539" i="46"/>
  <c r="G1539" i="46"/>
  <c r="F1539" i="46"/>
  <c r="E1539" i="46"/>
  <c r="D1539" i="46"/>
  <c r="C1539" i="46"/>
  <c r="H1538" i="46"/>
  <c r="G1538" i="46"/>
  <c r="F1538" i="46"/>
  <c r="E1538" i="46"/>
  <c r="D1538" i="46"/>
  <c r="C1538" i="46"/>
  <c r="H1537" i="46"/>
  <c r="G1537" i="46"/>
  <c r="F1537" i="46"/>
  <c r="E1537" i="46"/>
  <c r="D1537" i="46"/>
  <c r="C1537" i="46"/>
  <c r="H1536" i="46"/>
  <c r="G1536" i="46"/>
  <c r="F1536" i="46"/>
  <c r="E1536" i="46"/>
  <c r="D1536" i="46"/>
  <c r="C1536" i="46"/>
  <c r="H1535" i="46"/>
  <c r="G1535" i="46"/>
  <c r="F1535" i="46"/>
  <c r="E1535" i="46"/>
  <c r="D1535" i="46"/>
  <c r="C1535" i="46"/>
  <c r="H1534" i="46"/>
  <c r="G1534" i="46"/>
  <c r="F1534" i="46"/>
  <c r="E1534" i="46"/>
  <c r="D1534" i="46"/>
  <c r="C1534" i="46"/>
  <c r="H1533" i="46"/>
  <c r="G1533" i="46"/>
  <c r="F1533" i="46"/>
  <c r="E1533" i="46"/>
  <c r="D1533" i="46"/>
  <c r="C1533" i="46"/>
  <c r="H1532" i="46"/>
  <c r="G1532" i="46"/>
  <c r="F1532" i="46"/>
  <c r="E1532" i="46"/>
  <c r="D1532" i="46"/>
  <c r="C1532" i="46"/>
  <c r="H1531" i="46"/>
  <c r="G1531" i="46"/>
  <c r="F1531" i="46"/>
  <c r="E1531" i="46"/>
  <c r="D1531" i="46"/>
  <c r="C1531" i="46"/>
  <c r="H1530" i="46"/>
  <c r="G1530" i="46"/>
  <c r="F1530" i="46"/>
  <c r="E1530" i="46"/>
  <c r="D1530" i="46"/>
  <c r="C1530" i="46"/>
  <c r="H1529" i="46"/>
  <c r="G1529" i="46"/>
  <c r="F1529" i="46"/>
  <c r="E1529" i="46"/>
  <c r="D1529" i="46"/>
  <c r="C1529" i="46"/>
  <c r="H1528" i="46"/>
  <c r="G1528" i="46"/>
  <c r="F1528" i="46"/>
  <c r="E1528" i="46"/>
  <c r="D1528" i="46"/>
  <c r="C1528" i="46"/>
  <c r="H1527" i="46"/>
  <c r="G1527" i="46"/>
  <c r="F1527" i="46"/>
  <c r="E1527" i="46"/>
  <c r="D1527" i="46"/>
  <c r="C1527" i="46"/>
  <c r="H1526" i="46"/>
  <c r="G1526" i="46"/>
  <c r="F1526" i="46"/>
  <c r="E1526" i="46"/>
  <c r="D1526" i="46"/>
  <c r="C1526" i="46"/>
  <c r="H1525" i="46"/>
  <c r="G1525" i="46"/>
  <c r="F1525" i="46"/>
  <c r="E1525" i="46"/>
  <c r="D1525" i="46"/>
  <c r="C1525" i="46"/>
  <c r="H1524" i="46"/>
  <c r="G1524" i="46"/>
  <c r="F1524" i="46"/>
  <c r="E1524" i="46"/>
  <c r="D1524" i="46"/>
  <c r="C1524" i="46"/>
  <c r="H1523" i="46"/>
  <c r="G1523" i="46"/>
  <c r="F1523" i="46"/>
  <c r="E1523" i="46"/>
  <c r="D1523" i="46"/>
  <c r="C1523" i="46"/>
  <c r="H1522" i="46"/>
  <c r="G1522" i="46"/>
  <c r="F1522" i="46"/>
  <c r="E1522" i="46"/>
  <c r="D1522" i="46"/>
  <c r="C1522" i="46"/>
  <c r="H1521" i="46"/>
  <c r="G1521" i="46"/>
  <c r="F1521" i="46"/>
  <c r="E1521" i="46"/>
  <c r="D1521" i="46"/>
  <c r="C1521" i="46"/>
  <c r="H1520" i="46"/>
  <c r="G1520" i="46"/>
  <c r="F1520" i="46"/>
  <c r="E1520" i="46"/>
  <c r="D1520" i="46"/>
  <c r="C1520" i="46"/>
  <c r="H1519" i="46"/>
  <c r="G1519" i="46"/>
  <c r="F1519" i="46"/>
  <c r="E1519" i="46"/>
  <c r="D1519" i="46"/>
  <c r="C1519" i="46"/>
  <c r="H1518" i="46"/>
  <c r="G1518" i="46"/>
  <c r="F1518" i="46"/>
  <c r="E1518" i="46"/>
  <c r="D1518" i="46"/>
  <c r="C1518" i="46"/>
  <c r="H1517" i="46"/>
  <c r="G1517" i="46"/>
  <c r="F1517" i="46"/>
  <c r="E1517" i="46"/>
  <c r="D1517" i="46"/>
  <c r="C1517" i="46"/>
  <c r="H1516" i="46"/>
  <c r="G1516" i="46"/>
  <c r="F1516" i="46"/>
  <c r="E1516" i="46"/>
  <c r="D1516" i="46"/>
  <c r="C1516" i="46"/>
  <c r="H1515" i="46"/>
  <c r="G1515" i="46"/>
  <c r="F1515" i="46"/>
  <c r="E1515" i="46"/>
  <c r="D1515" i="46"/>
  <c r="C1515" i="46"/>
  <c r="H1514" i="46"/>
  <c r="G1514" i="46"/>
  <c r="F1514" i="46"/>
  <c r="E1514" i="46"/>
  <c r="D1514" i="46"/>
  <c r="C1514" i="46"/>
  <c r="H1513" i="46"/>
  <c r="G1513" i="46"/>
  <c r="F1513" i="46"/>
  <c r="E1513" i="46"/>
  <c r="D1513" i="46"/>
  <c r="C1513" i="46"/>
  <c r="H1512" i="46"/>
  <c r="G1512" i="46"/>
  <c r="F1512" i="46"/>
  <c r="E1512" i="46"/>
  <c r="D1512" i="46"/>
  <c r="C1512" i="46"/>
  <c r="H1511" i="46"/>
  <c r="G1511" i="46"/>
  <c r="F1511" i="46"/>
  <c r="E1511" i="46"/>
  <c r="D1511" i="46"/>
  <c r="C1511" i="46"/>
  <c r="H1510" i="46"/>
  <c r="G1510" i="46"/>
  <c r="F1510" i="46"/>
  <c r="E1510" i="46"/>
  <c r="D1510" i="46"/>
  <c r="C1510" i="46"/>
  <c r="H1509" i="46"/>
  <c r="G1509" i="46"/>
  <c r="F1509" i="46"/>
  <c r="E1509" i="46"/>
  <c r="D1509" i="46"/>
  <c r="C1509" i="46"/>
  <c r="H1508" i="46"/>
  <c r="G1508" i="46"/>
  <c r="F1508" i="46"/>
  <c r="E1508" i="46"/>
  <c r="D1508" i="46"/>
  <c r="C1508" i="46"/>
  <c r="H1507" i="46"/>
  <c r="G1507" i="46"/>
  <c r="F1507" i="46"/>
  <c r="E1507" i="46"/>
  <c r="D1507" i="46"/>
  <c r="C1507" i="46"/>
  <c r="H1506" i="46"/>
  <c r="G1506" i="46"/>
  <c r="F1506" i="46"/>
  <c r="E1506" i="46"/>
  <c r="D1506" i="46"/>
  <c r="C1506" i="46"/>
  <c r="H1505" i="46"/>
  <c r="G1505" i="46"/>
  <c r="F1505" i="46"/>
  <c r="E1505" i="46"/>
  <c r="D1505" i="46"/>
  <c r="C1505" i="46"/>
  <c r="H1504" i="46"/>
  <c r="G1504" i="46"/>
  <c r="F1504" i="46"/>
  <c r="E1504" i="46"/>
  <c r="D1504" i="46"/>
  <c r="C1504" i="46"/>
  <c r="H1503" i="46"/>
  <c r="G1503" i="46"/>
  <c r="F1503" i="46"/>
  <c r="E1503" i="46"/>
  <c r="D1503" i="46"/>
  <c r="C1503" i="46"/>
  <c r="H1502" i="46"/>
  <c r="G1502" i="46"/>
  <c r="F1502" i="46"/>
  <c r="E1502" i="46"/>
  <c r="D1502" i="46"/>
  <c r="C1502" i="46"/>
  <c r="H1501" i="46"/>
  <c r="G1501" i="46"/>
  <c r="F1501" i="46"/>
  <c r="E1501" i="46"/>
  <c r="D1501" i="46"/>
  <c r="C1501" i="46"/>
  <c r="H1500" i="46"/>
  <c r="G1500" i="46"/>
  <c r="F1500" i="46"/>
  <c r="E1500" i="46"/>
  <c r="D1500" i="46"/>
  <c r="C1500" i="46"/>
  <c r="H1499" i="46"/>
  <c r="G1499" i="46"/>
  <c r="F1499" i="46"/>
  <c r="E1499" i="46"/>
  <c r="D1499" i="46"/>
  <c r="C1499" i="46"/>
  <c r="H1498" i="46"/>
  <c r="G1498" i="46"/>
  <c r="F1498" i="46"/>
  <c r="E1498" i="46"/>
  <c r="D1498" i="46"/>
  <c r="C1498" i="46"/>
  <c r="H1497" i="46"/>
  <c r="G1497" i="46"/>
  <c r="F1497" i="46"/>
  <c r="E1497" i="46"/>
  <c r="D1497" i="46"/>
  <c r="C1497" i="46"/>
  <c r="H1496" i="46"/>
  <c r="G1496" i="46"/>
  <c r="F1496" i="46"/>
  <c r="E1496" i="46"/>
  <c r="D1496" i="46"/>
  <c r="C1496" i="46"/>
  <c r="H1495" i="46"/>
  <c r="G1495" i="46"/>
  <c r="F1495" i="46"/>
  <c r="E1495" i="46"/>
  <c r="D1495" i="46"/>
  <c r="C1495" i="46"/>
  <c r="H1494" i="46"/>
  <c r="G1494" i="46"/>
  <c r="F1494" i="46"/>
  <c r="E1494" i="46"/>
  <c r="D1494" i="46"/>
  <c r="C1494" i="46"/>
  <c r="H1493" i="46"/>
  <c r="G1493" i="46"/>
  <c r="F1493" i="46"/>
  <c r="E1493" i="46"/>
  <c r="D1493" i="46"/>
  <c r="C1493" i="46"/>
  <c r="H1492" i="46"/>
  <c r="G1492" i="46"/>
  <c r="F1492" i="46"/>
  <c r="E1492" i="46"/>
  <c r="D1492" i="46"/>
  <c r="C1492" i="46"/>
  <c r="H1491" i="46"/>
  <c r="G1491" i="46"/>
  <c r="F1491" i="46"/>
  <c r="E1491" i="46"/>
  <c r="D1491" i="46"/>
  <c r="C1491" i="46"/>
  <c r="H1490" i="46"/>
  <c r="G1490" i="46"/>
  <c r="F1490" i="46"/>
  <c r="E1490" i="46"/>
  <c r="D1490" i="46"/>
  <c r="C1490" i="46"/>
  <c r="H1489" i="46"/>
  <c r="G1489" i="46"/>
  <c r="F1489" i="46"/>
  <c r="E1489" i="46"/>
  <c r="D1489" i="46"/>
  <c r="C1489" i="46"/>
  <c r="H1488" i="46"/>
  <c r="G1488" i="46"/>
  <c r="F1488" i="46"/>
  <c r="E1488" i="46"/>
  <c r="D1488" i="46"/>
  <c r="C1488" i="46"/>
  <c r="H1487" i="46"/>
  <c r="G1487" i="46"/>
  <c r="F1487" i="46"/>
  <c r="E1487" i="46"/>
  <c r="D1487" i="46"/>
  <c r="C1487" i="46"/>
  <c r="H1486" i="46"/>
  <c r="G1486" i="46"/>
  <c r="F1486" i="46"/>
  <c r="E1486" i="46"/>
  <c r="D1486" i="46"/>
  <c r="C1486" i="46"/>
  <c r="H1485" i="46"/>
  <c r="G1485" i="46"/>
  <c r="F1485" i="46"/>
  <c r="E1485" i="46"/>
  <c r="D1485" i="46"/>
  <c r="C1485" i="46"/>
  <c r="H1484" i="46"/>
  <c r="G1484" i="46"/>
  <c r="F1484" i="46"/>
  <c r="E1484" i="46"/>
  <c r="D1484" i="46"/>
  <c r="C1484" i="46"/>
  <c r="H1483" i="46"/>
  <c r="G1483" i="46"/>
  <c r="F1483" i="46"/>
  <c r="E1483" i="46"/>
  <c r="D1483" i="46"/>
  <c r="C1483" i="46"/>
  <c r="H1482" i="46"/>
  <c r="G1482" i="46"/>
  <c r="F1482" i="46"/>
  <c r="E1482" i="46"/>
  <c r="D1482" i="46"/>
  <c r="C1482" i="46"/>
  <c r="H1481" i="46"/>
  <c r="G1481" i="46"/>
  <c r="F1481" i="46"/>
  <c r="E1481" i="46"/>
  <c r="D1481" i="46"/>
  <c r="C1481" i="46"/>
  <c r="H1480" i="46"/>
  <c r="G1480" i="46"/>
  <c r="F1480" i="46"/>
  <c r="E1480" i="46"/>
  <c r="D1480" i="46"/>
  <c r="C1480" i="46"/>
  <c r="H1479" i="46"/>
  <c r="G1479" i="46"/>
  <c r="F1479" i="46"/>
  <c r="E1479" i="46"/>
  <c r="D1479" i="46"/>
  <c r="C1479" i="46"/>
  <c r="H1478" i="46"/>
  <c r="G1478" i="46"/>
  <c r="F1478" i="46"/>
  <c r="E1478" i="46"/>
  <c r="D1478" i="46"/>
  <c r="C1478" i="46"/>
  <c r="H1477" i="46"/>
  <c r="G1477" i="46"/>
  <c r="F1477" i="46"/>
  <c r="E1477" i="46"/>
  <c r="D1477" i="46"/>
  <c r="C1477" i="46"/>
  <c r="H1476" i="46"/>
  <c r="G1476" i="46"/>
  <c r="F1476" i="46"/>
  <c r="E1476" i="46"/>
  <c r="D1476" i="46"/>
  <c r="C1476" i="46"/>
  <c r="H1475" i="46"/>
  <c r="G1475" i="46"/>
  <c r="F1475" i="46"/>
  <c r="E1475" i="46"/>
  <c r="D1475" i="46"/>
  <c r="C1475" i="46"/>
  <c r="H1474" i="46"/>
  <c r="G1474" i="46"/>
  <c r="F1474" i="46"/>
  <c r="E1474" i="46"/>
  <c r="D1474" i="46"/>
  <c r="C1474" i="46"/>
  <c r="H1473" i="46"/>
  <c r="G1473" i="46"/>
  <c r="F1473" i="46"/>
  <c r="E1473" i="46"/>
  <c r="D1473" i="46"/>
  <c r="C1473" i="46"/>
  <c r="H1472" i="46"/>
  <c r="G1472" i="46"/>
  <c r="F1472" i="46"/>
  <c r="E1472" i="46"/>
  <c r="D1472" i="46"/>
  <c r="C1472" i="46"/>
  <c r="H1471" i="46"/>
  <c r="G1471" i="46"/>
  <c r="F1471" i="46"/>
  <c r="E1471" i="46"/>
  <c r="D1471" i="46"/>
  <c r="C1471" i="46"/>
  <c r="H1470" i="46"/>
  <c r="G1470" i="46"/>
  <c r="F1470" i="46"/>
  <c r="E1470" i="46"/>
  <c r="D1470" i="46"/>
  <c r="C1470" i="46"/>
  <c r="H1469" i="46"/>
  <c r="G1469" i="46"/>
  <c r="F1469" i="46"/>
  <c r="E1469" i="46"/>
  <c r="D1469" i="46"/>
  <c r="C1469" i="46"/>
  <c r="H1468" i="46"/>
  <c r="G1468" i="46"/>
  <c r="F1468" i="46"/>
  <c r="E1468" i="46"/>
  <c r="D1468" i="46"/>
  <c r="C1468" i="46"/>
  <c r="H1467" i="46"/>
  <c r="G1467" i="46"/>
  <c r="F1467" i="46"/>
  <c r="E1467" i="46"/>
  <c r="D1467" i="46"/>
  <c r="C1467" i="46"/>
  <c r="H1466" i="46"/>
  <c r="G1466" i="46"/>
  <c r="F1466" i="46"/>
  <c r="E1466" i="46"/>
  <c r="D1466" i="46"/>
  <c r="C1466" i="46"/>
  <c r="H1465" i="46"/>
  <c r="G1465" i="46"/>
  <c r="F1465" i="46"/>
  <c r="E1465" i="46"/>
  <c r="D1465" i="46"/>
  <c r="C1465" i="46"/>
  <c r="H1464" i="46"/>
  <c r="G1464" i="46"/>
  <c r="F1464" i="46"/>
  <c r="E1464" i="46"/>
  <c r="D1464" i="46"/>
  <c r="C1464" i="46"/>
  <c r="H1463" i="46"/>
  <c r="G1463" i="46"/>
  <c r="F1463" i="46"/>
  <c r="E1463" i="46"/>
  <c r="D1463" i="46"/>
  <c r="C1463" i="46"/>
  <c r="H1462" i="46"/>
  <c r="G1462" i="46"/>
  <c r="F1462" i="46"/>
  <c r="E1462" i="46"/>
  <c r="D1462" i="46"/>
  <c r="C1462" i="46"/>
  <c r="H1461" i="46"/>
  <c r="G1461" i="46"/>
  <c r="F1461" i="46"/>
  <c r="E1461" i="46"/>
  <c r="D1461" i="46"/>
  <c r="C1461" i="46"/>
  <c r="H1460" i="46"/>
  <c r="G1460" i="46"/>
  <c r="F1460" i="46"/>
  <c r="E1460" i="46"/>
  <c r="D1460" i="46"/>
  <c r="C1460" i="46"/>
  <c r="H1459" i="46"/>
  <c r="G1459" i="46"/>
  <c r="F1459" i="46"/>
  <c r="E1459" i="46"/>
  <c r="D1459" i="46"/>
  <c r="C1459" i="46"/>
  <c r="H1458" i="46"/>
  <c r="G1458" i="46"/>
  <c r="F1458" i="46"/>
  <c r="E1458" i="46"/>
  <c r="D1458" i="46"/>
  <c r="C1458" i="46"/>
  <c r="H1457" i="46"/>
  <c r="G1457" i="46"/>
  <c r="F1457" i="46"/>
  <c r="E1457" i="46"/>
  <c r="D1457" i="46"/>
  <c r="C1457" i="46"/>
  <c r="H1456" i="46"/>
  <c r="G1456" i="46"/>
  <c r="F1456" i="46"/>
  <c r="E1456" i="46"/>
  <c r="D1456" i="46"/>
  <c r="C1456" i="46"/>
  <c r="H1455" i="46"/>
  <c r="G1455" i="46"/>
  <c r="F1455" i="46"/>
  <c r="E1455" i="46"/>
  <c r="D1455" i="46"/>
  <c r="C1455" i="46"/>
  <c r="H1454" i="46"/>
  <c r="G1454" i="46"/>
  <c r="F1454" i="46"/>
  <c r="E1454" i="46"/>
  <c r="D1454" i="46"/>
  <c r="C1454" i="46"/>
  <c r="H1453" i="46"/>
  <c r="G1453" i="46"/>
  <c r="F1453" i="46"/>
  <c r="E1453" i="46"/>
  <c r="D1453" i="46"/>
  <c r="C1453" i="46"/>
  <c r="H1452" i="46"/>
  <c r="G1452" i="46"/>
  <c r="F1452" i="46"/>
  <c r="E1452" i="46"/>
  <c r="D1452" i="46"/>
  <c r="C1452" i="46"/>
  <c r="H1451" i="46"/>
  <c r="G1451" i="46"/>
  <c r="F1451" i="46"/>
  <c r="E1451" i="46"/>
  <c r="D1451" i="46"/>
  <c r="C1451" i="46"/>
  <c r="H1450" i="46"/>
  <c r="G1450" i="46"/>
  <c r="F1450" i="46"/>
  <c r="E1450" i="46"/>
  <c r="D1450" i="46"/>
  <c r="C1450" i="46"/>
  <c r="H1449" i="46"/>
  <c r="G1449" i="46"/>
  <c r="F1449" i="46"/>
  <c r="E1449" i="46"/>
  <c r="D1449" i="46"/>
  <c r="C1449" i="46"/>
  <c r="H1448" i="46"/>
  <c r="G1448" i="46"/>
  <c r="F1448" i="46"/>
  <c r="E1448" i="46"/>
  <c r="D1448" i="46"/>
  <c r="C1448" i="46"/>
  <c r="H1447" i="46"/>
  <c r="G1447" i="46"/>
  <c r="F1447" i="46"/>
  <c r="E1447" i="46"/>
  <c r="D1447" i="46"/>
  <c r="C1447" i="46"/>
  <c r="H1446" i="46"/>
  <c r="G1446" i="46"/>
  <c r="F1446" i="46"/>
  <c r="E1446" i="46"/>
  <c r="D1446" i="46"/>
  <c r="C1446" i="46"/>
  <c r="H1445" i="46"/>
  <c r="G1445" i="46"/>
  <c r="F1445" i="46"/>
  <c r="E1445" i="46"/>
  <c r="D1445" i="46"/>
  <c r="C1445" i="46"/>
  <c r="H1444" i="46"/>
  <c r="G1444" i="46"/>
  <c r="F1444" i="46"/>
  <c r="E1444" i="46"/>
  <c r="D1444" i="46"/>
  <c r="C1444" i="46"/>
  <c r="H1443" i="46"/>
  <c r="G1443" i="46"/>
  <c r="F1443" i="46"/>
  <c r="E1443" i="46"/>
  <c r="D1443" i="46"/>
  <c r="C1443" i="46"/>
  <c r="H1442" i="46"/>
  <c r="G1442" i="46"/>
  <c r="F1442" i="46"/>
  <c r="E1442" i="46"/>
  <c r="D1442" i="46"/>
  <c r="C1442" i="46"/>
  <c r="H1441" i="46"/>
  <c r="G1441" i="46"/>
  <c r="F1441" i="46"/>
  <c r="E1441" i="46"/>
  <c r="D1441" i="46"/>
  <c r="C1441" i="46"/>
  <c r="H1440" i="46"/>
  <c r="G1440" i="46"/>
  <c r="F1440" i="46"/>
  <c r="E1440" i="46"/>
  <c r="D1440" i="46"/>
  <c r="C1440" i="46"/>
  <c r="H1439" i="46"/>
  <c r="G1439" i="46"/>
  <c r="F1439" i="46"/>
  <c r="E1439" i="46"/>
  <c r="D1439" i="46"/>
  <c r="C1439" i="46"/>
  <c r="H1438" i="46"/>
  <c r="G1438" i="46"/>
  <c r="F1438" i="46"/>
  <c r="E1438" i="46"/>
  <c r="D1438" i="46"/>
  <c r="C1438" i="46"/>
  <c r="H1437" i="46"/>
  <c r="G1437" i="46"/>
  <c r="F1437" i="46"/>
  <c r="E1437" i="46"/>
  <c r="D1437" i="46"/>
  <c r="C1437" i="46"/>
  <c r="H1436" i="46"/>
  <c r="G1436" i="46"/>
  <c r="F1436" i="46"/>
  <c r="E1436" i="46"/>
  <c r="D1436" i="46"/>
  <c r="C1436" i="46"/>
  <c r="H1435" i="46"/>
  <c r="G1435" i="46"/>
  <c r="F1435" i="46"/>
  <c r="E1435" i="46"/>
  <c r="D1435" i="46"/>
  <c r="C1435" i="46"/>
  <c r="H1434" i="46"/>
  <c r="G1434" i="46"/>
  <c r="F1434" i="46"/>
  <c r="E1434" i="46"/>
  <c r="D1434" i="46"/>
  <c r="C1434" i="46"/>
  <c r="H1433" i="46"/>
  <c r="G1433" i="46"/>
  <c r="F1433" i="46"/>
  <c r="E1433" i="46"/>
  <c r="D1433" i="46"/>
  <c r="C1433" i="46"/>
  <c r="H1432" i="46"/>
  <c r="G1432" i="46"/>
  <c r="F1432" i="46"/>
  <c r="E1432" i="46"/>
  <c r="D1432" i="46"/>
  <c r="C1432" i="46"/>
  <c r="H1431" i="46"/>
  <c r="G1431" i="46"/>
  <c r="F1431" i="46"/>
  <c r="E1431" i="46"/>
  <c r="D1431" i="46"/>
  <c r="C1431" i="46"/>
  <c r="H1430" i="46"/>
  <c r="G1430" i="46"/>
  <c r="F1430" i="46"/>
  <c r="E1430" i="46"/>
  <c r="D1430" i="46"/>
  <c r="C1430" i="46"/>
  <c r="H1429" i="46"/>
  <c r="G1429" i="46"/>
  <c r="F1429" i="46"/>
  <c r="E1429" i="46"/>
  <c r="D1429" i="46"/>
  <c r="C1429" i="46"/>
  <c r="H1428" i="46"/>
  <c r="G1428" i="46"/>
  <c r="F1428" i="46"/>
  <c r="E1428" i="46"/>
  <c r="D1428" i="46"/>
  <c r="C1428" i="46"/>
  <c r="H1427" i="46"/>
  <c r="G1427" i="46"/>
  <c r="F1427" i="46"/>
  <c r="E1427" i="46"/>
  <c r="D1427" i="46"/>
  <c r="C1427" i="46"/>
  <c r="H1426" i="46"/>
  <c r="G1426" i="46"/>
  <c r="F1426" i="46"/>
  <c r="E1426" i="46"/>
  <c r="D1426" i="46"/>
  <c r="C1426" i="46"/>
  <c r="H1425" i="46"/>
  <c r="G1425" i="46"/>
  <c r="F1425" i="46"/>
  <c r="E1425" i="46"/>
  <c r="D1425" i="46"/>
  <c r="C1425" i="46"/>
  <c r="H1424" i="46"/>
  <c r="G1424" i="46"/>
  <c r="F1424" i="46"/>
  <c r="E1424" i="46"/>
  <c r="D1424" i="46"/>
  <c r="C1424" i="46"/>
  <c r="H1423" i="46"/>
  <c r="G1423" i="46"/>
  <c r="F1423" i="46"/>
  <c r="E1423" i="46"/>
  <c r="D1423" i="46"/>
  <c r="C1423" i="46"/>
  <c r="H1422" i="46"/>
  <c r="G1422" i="46"/>
  <c r="F1422" i="46"/>
  <c r="E1422" i="46"/>
  <c r="D1422" i="46"/>
  <c r="C1422" i="46"/>
  <c r="H1421" i="46"/>
  <c r="G1421" i="46"/>
  <c r="F1421" i="46"/>
  <c r="E1421" i="46"/>
  <c r="D1421" i="46"/>
  <c r="C1421" i="46"/>
  <c r="H1420" i="46"/>
  <c r="G1420" i="46"/>
  <c r="F1420" i="46"/>
  <c r="E1420" i="46"/>
  <c r="D1420" i="46"/>
  <c r="C1420" i="46"/>
  <c r="H1419" i="46"/>
  <c r="G1419" i="46"/>
  <c r="F1419" i="46"/>
  <c r="E1419" i="46"/>
  <c r="D1419" i="46"/>
  <c r="C1419" i="46"/>
  <c r="H1418" i="46"/>
  <c r="G1418" i="46"/>
  <c r="F1418" i="46"/>
  <c r="E1418" i="46"/>
  <c r="D1418" i="46"/>
  <c r="C1418" i="46"/>
  <c r="H1417" i="46"/>
  <c r="G1417" i="46"/>
  <c r="F1417" i="46"/>
  <c r="E1417" i="46"/>
  <c r="D1417" i="46"/>
  <c r="C1417" i="46"/>
  <c r="H1416" i="46"/>
  <c r="G1416" i="46"/>
  <c r="F1416" i="46"/>
  <c r="E1416" i="46"/>
  <c r="D1416" i="46"/>
  <c r="C1416" i="46"/>
  <c r="H1415" i="46"/>
  <c r="G1415" i="46"/>
  <c r="F1415" i="46"/>
  <c r="E1415" i="46"/>
  <c r="D1415" i="46"/>
  <c r="C1415" i="46"/>
  <c r="H1414" i="46"/>
  <c r="G1414" i="46"/>
  <c r="F1414" i="46"/>
  <c r="E1414" i="46"/>
  <c r="D1414" i="46"/>
  <c r="C1414" i="46"/>
  <c r="H1413" i="46"/>
  <c r="G1413" i="46"/>
  <c r="F1413" i="46"/>
  <c r="E1413" i="46"/>
  <c r="D1413" i="46"/>
  <c r="C1413" i="46"/>
  <c r="H1412" i="46"/>
  <c r="G1412" i="46"/>
  <c r="F1412" i="46"/>
  <c r="E1412" i="46"/>
  <c r="D1412" i="46"/>
  <c r="C1412" i="46"/>
  <c r="H1411" i="46"/>
  <c r="G1411" i="46"/>
  <c r="F1411" i="46"/>
  <c r="E1411" i="46"/>
  <c r="D1411" i="46"/>
  <c r="C1411" i="46"/>
  <c r="H1410" i="46"/>
  <c r="G1410" i="46"/>
  <c r="F1410" i="46"/>
  <c r="E1410" i="46"/>
  <c r="D1410" i="46"/>
  <c r="C1410" i="46"/>
  <c r="H1409" i="46"/>
  <c r="G1409" i="46"/>
  <c r="F1409" i="46"/>
  <c r="E1409" i="46"/>
  <c r="D1409" i="46"/>
  <c r="C1409" i="46"/>
  <c r="H1408" i="46"/>
  <c r="G1408" i="46"/>
  <c r="F1408" i="46"/>
  <c r="E1408" i="46"/>
  <c r="D1408" i="46"/>
  <c r="C1408" i="46"/>
  <c r="H1407" i="46"/>
  <c r="G1407" i="46"/>
  <c r="F1407" i="46"/>
  <c r="E1407" i="46"/>
  <c r="D1407" i="46"/>
  <c r="C1407" i="46"/>
  <c r="H1406" i="46"/>
  <c r="G1406" i="46"/>
  <c r="F1406" i="46"/>
  <c r="E1406" i="46"/>
  <c r="D1406" i="46"/>
  <c r="C1406" i="46"/>
  <c r="H1405" i="46"/>
  <c r="G1405" i="46"/>
  <c r="F1405" i="46"/>
  <c r="E1405" i="46"/>
  <c r="D1405" i="46"/>
  <c r="C1405" i="46"/>
  <c r="H1404" i="46"/>
  <c r="G1404" i="46"/>
  <c r="F1404" i="46"/>
  <c r="E1404" i="46"/>
  <c r="D1404" i="46"/>
  <c r="C1404" i="46"/>
  <c r="H1403" i="46"/>
  <c r="G1403" i="46"/>
  <c r="F1403" i="46"/>
  <c r="E1403" i="46"/>
  <c r="D1403" i="46"/>
  <c r="C1403" i="46"/>
  <c r="H1402" i="46"/>
  <c r="G1402" i="46"/>
  <c r="F1402" i="46"/>
  <c r="E1402" i="46"/>
  <c r="D1402" i="46"/>
  <c r="C1402" i="46"/>
  <c r="H1401" i="46"/>
  <c r="G1401" i="46"/>
  <c r="F1401" i="46"/>
  <c r="E1401" i="46"/>
  <c r="D1401" i="46"/>
  <c r="C1401" i="46"/>
  <c r="H1400" i="46"/>
  <c r="G1400" i="46"/>
  <c r="F1400" i="46"/>
  <c r="E1400" i="46"/>
  <c r="D1400" i="46"/>
  <c r="C1400" i="46"/>
  <c r="H1399" i="46"/>
  <c r="G1399" i="46"/>
  <c r="F1399" i="46"/>
  <c r="E1399" i="46"/>
  <c r="D1399" i="46"/>
  <c r="C1399" i="46"/>
  <c r="H1398" i="46"/>
  <c r="G1398" i="46"/>
  <c r="F1398" i="46"/>
  <c r="E1398" i="46"/>
  <c r="D1398" i="46"/>
  <c r="C1398" i="46"/>
  <c r="H1397" i="46"/>
  <c r="G1397" i="46"/>
  <c r="F1397" i="46"/>
  <c r="E1397" i="46"/>
  <c r="D1397" i="46"/>
  <c r="C1397" i="46"/>
  <c r="H1396" i="46"/>
  <c r="G1396" i="46"/>
  <c r="F1396" i="46"/>
  <c r="E1396" i="46"/>
  <c r="D1396" i="46"/>
  <c r="C1396" i="46"/>
  <c r="H1395" i="46"/>
  <c r="G1395" i="46"/>
  <c r="F1395" i="46"/>
  <c r="E1395" i="46"/>
  <c r="D1395" i="46"/>
  <c r="C1395" i="46"/>
  <c r="H1394" i="46"/>
  <c r="G1394" i="46"/>
  <c r="F1394" i="46"/>
  <c r="E1394" i="46"/>
  <c r="D1394" i="46"/>
  <c r="C1394" i="46"/>
  <c r="H1393" i="46"/>
  <c r="G1393" i="46"/>
  <c r="F1393" i="46"/>
  <c r="E1393" i="46"/>
  <c r="D1393" i="46"/>
  <c r="C1393" i="46"/>
  <c r="H1392" i="46"/>
  <c r="G1392" i="46"/>
  <c r="F1392" i="46"/>
  <c r="E1392" i="46"/>
  <c r="D1392" i="46"/>
  <c r="C1392" i="46"/>
  <c r="H1391" i="46"/>
  <c r="G1391" i="46"/>
  <c r="F1391" i="46"/>
  <c r="E1391" i="46"/>
  <c r="D1391" i="46"/>
  <c r="C1391" i="46"/>
  <c r="H1390" i="46"/>
  <c r="G1390" i="46"/>
  <c r="F1390" i="46"/>
  <c r="E1390" i="46"/>
  <c r="D1390" i="46"/>
  <c r="C1390" i="46"/>
  <c r="H1389" i="46"/>
  <c r="G1389" i="46"/>
  <c r="F1389" i="46"/>
  <c r="E1389" i="46"/>
  <c r="D1389" i="46"/>
  <c r="C1389" i="46"/>
  <c r="H1388" i="46"/>
  <c r="G1388" i="46"/>
  <c r="F1388" i="46"/>
  <c r="E1388" i="46"/>
  <c r="D1388" i="46"/>
  <c r="C1388" i="46"/>
  <c r="H1387" i="46"/>
  <c r="G1387" i="46"/>
  <c r="F1387" i="46"/>
  <c r="E1387" i="46"/>
  <c r="D1387" i="46"/>
  <c r="C1387" i="46"/>
  <c r="H1386" i="46"/>
  <c r="G1386" i="46"/>
  <c r="F1386" i="46"/>
  <c r="E1386" i="46"/>
  <c r="D1386" i="46"/>
  <c r="C1386" i="46"/>
  <c r="H1385" i="46"/>
  <c r="G1385" i="46"/>
  <c r="F1385" i="46"/>
  <c r="E1385" i="46"/>
  <c r="D1385" i="46"/>
  <c r="C1385" i="46"/>
  <c r="H1384" i="46"/>
  <c r="G1384" i="46"/>
  <c r="F1384" i="46"/>
  <c r="E1384" i="46"/>
  <c r="D1384" i="46"/>
  <c r="C1384" i="46"/>
  <c r="H1383" i="46"/>
  <c r="G1383" i="46"/>
  <c r="F1383" i="46"/>
  <c r="E1383" i="46"/>
  <c r="D1383" i="46"/>
  <c r="C1383" i="46"/>
  <c r="H1382" i="46"/>
  <c r="G1382" i="46"/>
  <c r="F1382" i="46"/>
  <c r="E1382" i="46"/>
  <c r="D1382" i="46"/>
  <c r="C1382" i="46"/>
  <c r="H1381" i="46"/>
  <c r="G1381" i="46"/>
  <c r="F1381" i="46"/>
  <c r="E1381" i="46"/>
  <c r="D1381" i="46"/>
  <c r="C1381" i="46"/>
  <c r="H1380" i="46"/>
  <c r="G1380" i="46"/>
  <c r="F1380" i="46"/>
  <c r="E1380" i="46"/>
  <c r="D1380" i="46"/>
  <c r="C1380" i="46"/>
  <c r="H1379" i="46"/>
  <c r="G1379" i="46"/>
  <c r="F1379" i="46"/>
  <c r="E1379" i="46"/>
  <c r="D1379" i="46"/>
  <c r="C1379" i="46"/>
  <c r="H1378" i="46"/>
  <c r="G1378" i="46"/>
  <c r="F1378" i="46"/>
  <c r="E1378" i="46"/>
  <c r="D1378" i="46"/>
  <c r="C1378" i="46"/>
  <c r="H1377" i="46"/>
  <c r="G1377" i="46"/>
  <c r="F1377" i="46"/>
  <c r="E1377" i="46"/>
  <c r="D1377" i="46"/>
  <c r="C1377" i="46"/>
  <c r="H1376" i="46"/>
  <c r="G1376" i="46"/>
  <c r="F1376" i="46"/>
  <c r="E1376" i="46"/>
  <c r="D1376" i="46"/>
  <c r="C1376" i="46"/>
  <c r="H1375" i="46"/>
  <c r="G1375" i="46"/>
  <c r="F1375" i="46"/>
  <c r="E1375" i="46"/>
  <c r="D1375" i="46"/>
  <c r="C1375" i="46"/>
  <c r="H1374" i="46"/>
  <c r="G1374" i="46"/>
  <c r="F1374" i="46"/>
  <c r="E1374" i="46"/>
  <c r="D1374" i="46"/>
  <c r="C1374" i="46"/>
  <c r="H1373" i="46"/>
  <c r="G1373" i="46"/>
  <c r="F1373" i="46"/>
  <c r="E1373" i="46"/>
  <c r="D1373" i="46"/>
  <c r="C1373" i="46"/>
  <c r="H1372" i="46"/>
  <c r="G1372" i="46"/>
  <c r="F1372" i="46"/>
  <c r="E1372" i="46"/>
  <c r="D1372" i="46"/>
  <c r="C1372" i="46"/>
  <c r="H1371" i="46"/>
  <c r="G1371" i="46"/>
  <c r="F1371" i="46"/>
  <c r="E1371" i="46"/>
  <c r="D1371" i="46"/>
  <c r="C1371" i="46"/>
  <c r="H1370" i="46"/>
  <c r="G1370" i="46"/>
  <c r="F1370" i="46"/>
  <c r="E1370" i="46"/>
  <c r="D1370" i="46"/>
  <c r="C1370" i="46"/>
  <c r="H1369" i="46"/>
  <c r="G1369" i="46"/>
  <c r="F1369" i="46"/>
  <c r="E1369" i="46"/>
  <c r="D1369" i="46"/>
  <c r="C1369" i="46"/>
  <c r="H1368" i="46"/>
  <c r="G1368" i="46"/>
  <c r="F1368" i="46"/>
  <c r="E1368" i="46"/>
  <c r="D1368" i="46"/>
  <c r="C1368" i="46"/>
  <c r="H1367" i="46"/>
  <c r="G1367" i="46"/>
  <c r="F1367" i="46"/>
  <c r="E1367" i="46"/>
  <c r="D1367" i="46"/>
  <c r="C1367" i="46"/>
  <c r="H1366" i="46"/>
  <c r="G1366" i="46"/>
  <c r="F1366" i="46"/>
  <c r="E1366" i="46"/>
  <c r="D1366" i="46"/>
  <c r="C1366" i="46"/>
  <c r="H1365" i="46"/>
  <c r="G1365" i="46"/>
  <c r="F1365" i="46"/>
  <c r="E1365" i="46"/>
  <c r="D1365" i="46"/>
  <c r="C1365" i="46"/>
  <c r="H1364" i="46"/>
  <c r="G1364" i="46"/>
  <c r="F1364" i="46"/>
  <c r="E1364" i="46"/>
  <c r="D1364" i="46"/>
  <c r="C1364" i="46"/>
  <c r="H1363" i="46"/>
  <c r="G1363" i="46"/>
  <c r="F1363" i="46"/>
  <c r="E1363" i="46"/>
  <c r="D1363" i="46"/>
  <c r="C1363" i="46"/>
  <c r="H1362" i="46"/>
  <c r="G1362" i="46"/>
  <c r="F1362" i="46"/>
  <c r="E1362" i="46"/>
  <c r="D1362" i="46"/>
  <c r="C1362" i="46"/>
  <c r="H1361" i="46"/>
  <c r="G1361" i="46"/>
  <c r="F1361" i="46"/>
  <c r="E1361" i="46"/>
  <c r="D1361" i="46"/>
  <c r="C1361" i="46"/>
  <c r="H1360" i="46"/>
  <c r="G1360" i="46"/>
  <c r="F1360" i="46"/>
  <c r="E1360" i="46"/>
  <c r="D1360" i="46"/>
  <c r="C1360" i="46"/>
  <c r="H1359" i="46"/>
  <c r="G1359" i="46"/>
  <c r="F1359" i="46"/>
  <c r="E1359" i="46"/>
  <c r="D1359" i="46"/>
  <c r="C1359" i="46"/>
  <c r="H1358" i="46"/>
  <c r="G1358" i="46"/>
  <c r="F1358" i="46"/>
  <c r="E1358" i="46"/>
  <c r="D1358" i="46"/>
  <c r="C1358" i="46"/>
  <c r="H1357" i="46"/>
  <c r="G1357" i="46"/>
  <c r="F1357" i="46"/>
  <c r="E1357" i="46"/>
  <c r="D1357" i="46"/>
  <c r="C1357" i="46"/>
  <c r="H1356" i="46"/>
  <c r="G1356" i="46"/>
  <c r="F1356" i="46"/>
  <c r="E1356" i="46"/>
  <c r="D1356" i="46"/>
  <c r="C1356" i="46"/>
  <c r="H1355" i="46"/>
  <c r="G1355" i="46"/>
  <c r="F1355" i="46"/>
  <c r="E1355" i="46"/>
  <c r="D1355" i="46"/>
  <c r="C1355" i="46"/>
  <c r="H1354" i="46"/>
  <c r="G1354" i="46"/>
  <c r="F1354" i="46"/>
  <c r="E1354" i="46"/>
  <c r="D1354" i="46"/>
  <c r="C1354" i="46"/>
  <c r="H1353" i="46"/>
  <c r="G1353" i="46"/>
  <c r="F1353" i="46"/>
  <c r="E1353" i="46"/>
  <c r="D1353" i="46"/>
  <c r="C1353" i="46"/>
  <c r="H1352" i="46"/>
  <c r="G1352" i="46"/>
  <c r="F1352" i="46"/>
  <c r="E1352" i="46"/>
  <c r="D1352" i="46"/>
  <c r="C1352" i="46"/>
  <c r="H1351" i="46"/>
  <c r="G1351" i="46"/>
  <c r="F1351" i="46"/>
  <c r="E1351" i="46"/>
  <c r="D1351" i="46"/>
  <c r="C1351" i="46"/>
  <c r="H1350" i="46"/>
  <c r="G1350" i="46"/>
  <c r="F1350" i="46"/>
  <c r="E1350" i="46"/>
  <c r="D1350" i="46"/>
  <c r="C1350" i="46"/>
  <c r="H1349" i="46"/>
  <c r="G1349" i="46"/>
  <c r="F1349" i="46"/>
  <c r="E1349" i="46"/>
  <c r="D1349" i="46"/>
  <c r="C1349" i="46"/>
  <c r="H1348" i="46"/>
  <c r="G1348" i="46"/>
  <c r="F1348" i="46"/>
  <c r="E1348" i="46"/>
  <c r="D1348" i="46"/>
  <c r="C1348" i="46"/>
  <c r="H1347" i="46"/>
  <c r="G1347" i="46"/>
  <c r="F1347" i="46"/>
  <c r="E1347" i="46"/>
  <c r="D1347" i="46"/>
  <c r="C1347" i="46"/>
  <c r="H1346" i="46"/>
  <c r="G1346" i="46"/>
  <c r="F1346" i="46"/>
  <c r="E1346" i="46"/>
  <c r="D1346" i="46"/>
  <c r="C1346" i="46"/>
  <c r="H1345" i="46"/>
  <c r="G1345" i="46"/>
  <c r="F1345" i="46"/>
  <c r="E1345" i="46"/>
  <c r="D1345" i="46"/>
  <c r="C1345" i="46"/>
  <c r="H1344" i="46"/>
  <c r="G1344" i="46"/>
  <c r="F1344" i="46"/>
  <c r="E1344" i="46"/>
  <c r="D1344" i="46"/>
  <c r="C1344" i="46"/>
  <c r="H1343" i="46"/>
  <c r="G1343" i="46"/>
  <c r="F1343" i="46"/>
  <c r="E1343" i="46"/>
  <c r="D1343" i="46"/>
  <c r="C1343" i="46"/>
  <c r="H1342" i="46"/>
  <c r="G1342" i="46"/>
  <c r="F1342" i="46"/>
  <c r="E1342" i="46"/>
  <c r="D1342" i="46"/>
  <c r="C1342" i="46"/>
  <c r="H1341" i="46"/>
  <c r="G1341" i="46"/>
  <c r="F1341" i="46"/>
  <c r="E1341" i="46"/>
  <c r="D1341" i="46"/>
  <c r="C1341" i="46"/>
  <c r="H1340" i="46"/>
  <c r="G1340" i="46"/>
  <c r="F1340" i="46"/>
  <c r="E1340" i="46"/>
  <c r="D1340" i="46"/>
  <c r="C1340" i="46"/>
  <c r="H1339" i="46"/>
  <c r="G1339" i="46"/>
  <c r="F1339" i="46"/>
  <c r="E1339" i="46"/>
  <c r="D1339" i="46"/>
  <c r="C1339" i="46"/>
  <c r="H1338" i="46"/>
  <c r="G1338" i="46"/>
  <c r="F1338" i="46"/>
  <c r="E1338" i="46"/>
  <c r="D1338" i="46"/>
  <c r="C1338" i="46"/>
  <c r="H1337" i="46"/>
  <c r="G1337" i="46"/>
  <c r="F1337" i="46"/>
  <c r="E1337" i="46"/>
  <c r="D1337" i="46"/>
  <c r="C1337" i="46"/>
  <c r="H1336" i="46"/>
  <c r="G1336" i="46"/>
  <c r="F1336" i="46"/>
  <c r="E1336" i="46"/>
  <c r="D1336" i="46"/>
  <c r="C1336" i="46"/>
  <c r="H1335" i="46"/>
  <c r="G1335" i="46"/>
  <c r="F1335" i="46"/>
  <c r="E1335" i="46"/>
  <c r="D1335" i="46"/>
  <c r="C1335" i="46"/>
  <c r="H1334" i="46"/>
  <c r="G1334" i="46"/>
  <c r="F1334" i="46"/>
  <c r="E1334" i="46"/>
  <c r="D1334" i="46"/>
  <c r="C1334" i="46"/>
  <c r="H1333" i="46"/>
  <c r="G1333" i="46"/>
  <c r="F1333" i="46"/>
  <c r="E1333" i="46"/>
  <c r="D1333" i="46"/>
  <c r="C1333" i="46"/>
  <c r="H1332" i="46"/>
  <c r="G1332" i="46"/>
  <c r="F1332" i="46"/>
  <c r="E1332" i="46"/>
  <c r="D1332" i="46"/>
  <c r="C1332" i="46"/>
  <c r="H1331" i="46"/>
  <c r="G1331" i="46"/>
  <c r="F1331" i="46"/>
  <c r="E1331" i="46"/>
  <c r="D1331" i="46"/>
  <c r="C1331" i="46"/>
  <c r="H1330" i="46"/>
  <c r="G1330" i="46"/>
  <c r="F1330" i="46"/>
  <c r="E1330" i="46"/>
  <c r="D1330" i="46"/>
  <c r="C1330" i="46"/>
  <c r="H1329" i="46"/>
  <c r="G1329" i="46"/>
  <c r="F1329" i="46"/>
  <c r="E1329" i="46"/>
  <c r="D1329" i="46"/>
  <c r="C1329" i="46"/>
  <c r="H1328" i="46"/>
  <c r="G1328" i="46"/>
  <c r="F1328" i="46"/>
  <c r="E1328" i="46"/>
  <c r="D1328" i="46"/>
  <c r="C1328" i="46"/>
  <c r="H1327" i="46"/>
  <c r="G1327" i="46"/>
  <c r="F1327" i="46"/>
  <c r="E1327" i="46"/>
  <c r="D1327" i="46"/>
  <c r="C1327" i="46"/>
  <c r="H1326" i="46"/>
  <c r="G1326" i="46"/>
  <c r="F1326" i="46"/>
  <c r="E1326" i="46"/>
  <c r="D1326" i="46"/>
  <c r="C1326" i="46"/>
  <c r="H1325" i="46"/>
  <c r="G1325" i="46"/>
  <c r="F1325" i="46"/>
  <c r="E1325" i="46"/>
  <c r="D1325" i="46"/>
  <c r="C1325" i="46"/>
  <c r="H1324" i="46"/>
  <c r="G1324" i="46"/>
  <c r="F1324" i="46"/>
  <c r="E1324" i="46"/>
  <c r="D1324" i="46"/>
  <c r="C1324" i="46"/>
  <c r="H1323" i="46"/>
  <c r="G1323" i="46"/>
  <c r="F1323" i="46"/>
  <c r="E1323" i="46"/>
  <c r="D1323" i="46"/>
  <c r="C1323" i="46"/>
  <c r="H1322" i="46"/>
  <c r="G1322" i="46"/>
  <c r="F1322" i="46"/>
  <c r="E1322" i="46"/>
  <c r="D1322" i="46"/>
  <c r="C1322" i="46"/>
  <c r="H1321" i="46"/>
  <c r="G1321" i="46"/>
  <c r="F1321" i="46"/>
  <c r="E1321" i="46"/>
  <c r="D1321" i="46"/>
  <c r="C1321" i="46"/>
  <c r="H1320" i="46"/>
  <c r="G1320" i="46"/>
  <c r="F1320" i="46"/>
  <c r="E1320" i="46"/>
  <c r="D1320" i="46"/>
  <c r="C1320" i="46"/>
  <c r="H1319" i="46"/>
  <c r="G1319" i="46"/>
  <c r="F1319" i="46"/>
  <c r="E1319" i="46"/>
  <c r="D1319" i="46"/>
  <c r="C1319" i="46"/>
  <c r="H1318" i="46"/>
  <c r="G1318" i="46"/>
  <c r="F1318" i="46"/>
  <c r="E1318" i="46"/>
  <c r="D1318" i="46"/>
  <c r="C1318" i="46"/>
  <c r="H1317" i="46"/>
  <c r="G1317" i="46"/>
  <c r="F1317" i="46"/>
  <c r="E1317" i="46"/>
  <c r="D1317" i="46"/>
  <c r="C1317" i="46"/>
  <c r="H1316" i="46"/>
  <c r="G1316" i="46"/>
  <c r="F1316" i="46"/>
  <c r="E1316" i="46"/>
  <c r="D1316" i="46"/>
  <c r="C1316" i="46"/>
  <c r="H1315" i="46"/>
  <c r="G1315" i="46"/>
  <c r="F1315" i="46"/>
  <c r="E1315" i="46"/>
  <c r="D1315" i="46"/>
  <c r="C1315" i="46"/>
  <c r="H1314" i="46"/>
  <c r="G1314" i="46"/>
  <c r="F1314" i="46"/>
  <c r="E1314" i="46"/>
  <c r="D1314" i="46"/>
  <c r="C1314" i="46"/>
  <c r="H1313" i="46"/>
  <c r="G1313" i="46"/>
  <c r="F1313" i="46"/>
  <c r="E1313" i="46"/>
  <c r="D1313" i="46"/>
  <c r="C1313" i="46"/>
  <c r="H1312" i="46"/>
  <c r="G1312" i="46"/>
  <c r="F1312" i="46"/>
  <c r="E1312" i="46"/>
  <c r="D1312" i="46"/>
  <c r="C1312" i="46"/>
  <c r="H1311" i="46"/>
  <c r="G1311" i="46"/>
  <c r="F1311" i="46"/>
  <c r="E1311" i="46"/>
  <c r="D1311" i="46"/>
  <c r="C1311" i="46"/>
  <c r="H1310" i="46"/>
  <c r="G1310" i="46"/>
  <c r="F1310" i="46"/>
  <c r="E1310" i="46"/>
  <c r="D1310" i="46"/>
  <c r="C1310" i="46"/>
  <c r="H1309" i="46"/>
  <c r="G1309" i="46"/>
  <c r="F1309" i="46"/>
  <c r="E1309" i="46"/>
  <c r="D1309" i="46"/>
  <c r="C1309" i="46"/>
  <c r="H1308" i="46"/>
  <c r="G1308" i="46"/>
  <c r="F1308" i="46"/>
  <c r="E1308" i="46"/>
  <c r="D1308" i="46"/>
  <c r="C1308" i="46"/>
  <c r="H1307" i="46"/>
  <c r="G1307" i="46"/>
  <c r="F1307" i="46"/>
  <c r="E1307" i="46"/>
  <c r="D1307" i="46"/>
  <c r="C1307" i="46"/>
  <c r="H1306" i="46"/>
  <c r="G1306" i="46"/>
  <c r="F1306" i="46"/>
  <c r="E1306" i="46"/>
  <c r="D1306" i="46"/>
  <c r="C1306" i="46"/>
  <c r="H1305" i="46"/>
  <c r="G1305" i="46"/>
  <c r="F1305" i="46"/>
  <c r="E1305" i="46"/>
  <c r="D1305" i="46"/>
  <c r="C1305" i="46"/>
  <c r="H1304" i="46"/>
  <c r="G1304" i="46"/>
  <c r="F1304" i="46"/>
  <c r="E1304" i="46"/>
  <c r="D1304" i="46"/>
  <c r="C1304" i="46"/>
  <c r="H1303" i="46"/>
  <c r="G1303" i="46"/>
  <c r="F1303" i="46"/>
  <c r="E1303" i="46"/>
  <c r="D1303" i="46"/>
  <c r="C1303" i="46"/>
  <c r="H1302" i="46"/>
  <c r="G1302" i="46"/>
  <c r="F1302" i="46"/>
  <c r="E1302" i="46"/>
  <c r="D1302" i="46"/>
  <c r="C1302" i="46"/>
  <c r="H1301" i="46"/>
  <c r="G1301" i="46"/>
  <c r="F1301" i="46"/>
  <c r="E1301" i="46"/>
  <c r="D1301" i="46"/>
  <c r="C1301" i="46"/>
  <c r="H1300" i="46"/>
  <c r="G1300" i="46"/>
  <c r="F1300" i="46"/>
  <c r="E1300" i="46"/>
  <c r="D1300" i="46"/>
  <c r="C1300" i="46"/>
  <c r="H1299" i="46"/>
  <c r="G1299" i="46"/>
  <c r="F1299" i="46"/>
  <c r="E1299" i="46"/>
  <c r="D1299" i="46"/>
  <c r="C1299" i="46"/>
  <c r="H1298" i="46"/>
  <c r="G1298" i="46"/>
  <c r="F1298" i="46"/>
  <c r="E1298" i="46"/>
  <c r="D1298" i="46"/>
  <c r="C1298" i="46"/>
  <c r="H1297" i="46"/>
  <c r="G1297" i="46"/>
  <c r="F1297" i="46"/>
  <c r="E1297" i="46"/>
  <c r="D1297" i="46"/>
  <c r="C1297" i="46"/>
  <c r="H1296" i="46"/>
  <c r="G1296" i="46"/>
  <c r="F1296" i="46"/>
  <c r="E1296" i="46"/>
  <c r="D1296" i="46"/>
  <c r="C1296" i="46"/>
  <c r="H1295" i="46"/>
  <c r="G1295" i="46"/>
  <c r="F1295" i="46"/>
  <c r="E1295" i="46"/>
  <c r="D1295" i="46"/>
  <c r="C1295" i="46"/>
  <c r="H1294" i="46"/>
  <c r="G1294" i="46"/>
  <c r="F1294" i="46"/>
  <c r="E1294" i="46"/>
  <c r="D1294" i="46"/>
  <c r="C1294" i="46"/>
  <c r="H1293" i="46"/>
  <c r="G1293" i="46"/>
  <c r="F1293" i="46"/>
  <c r="E1293" i="46"/>
  <c r="D1293" i="46"/>
  <c r="C1293" i="46"/>
  <c r="H1292" i="46"/>
  <c r="G1292" i="46"/>
  <c r="F1292" i="46"/>
  <c r="E1292" i="46"/>
  <c r="D1292" i="46"/>
  <c r="C1292" i="46"/>
  <c r="H1291" i="46"/>
  <c r="G1291" i="46"/>
  <c r="F1291" i="46"/>
  <c r="E1291" i="46"/>
  <c r="D1291" i="46"/>
  <c r="C1291" i="46"/>
  <c r="H1290" i="46"/>
  <c r="G1290" i="46"/>
  <c r="F1290" i="46"/>
  <c r="E1290" i="46"/>
  <c r="D1290" i="46"/>
  <c r="C1290" i="46"/>
  <c r="H1289" i="46"/>
  <c r="G1289" i="46"/>
  <c r="F1289" i="46"/>
  <c r="E1289" i="46"/>
  <c r="D1289" i="46"/>
  <c r="C1289" i="46"/>
  <c r="H1288" i="46"/>
  <c r="G1288" i="46"/>
  <c r="F1288" i="46"/>
  <c r="E1288" i="46"/>
  <c r="D1288" i="46"/>
  <c r="C1288" i="46"/>
  <c r="H1287" i="46"/>
  <c r="G1287" i="46"/>
  <c r="F1287" i="46"/>
  <c r="E1287" i="46"/>
  <c r="D1287" i="46"/>
  <c r="C1287" i="46"/>
  <c r="H1286" i="46"/>
  <c r="G1286" i="46"/>
  <c r="F1286" i="46"/>
  <c r="E1286" i="46"/>
  <c r="D1286" i="46"/>
  <c r="C1286" i="46"/>
  <c r="H1285" i="46"/>
  <c r="G1285" i="46"/>
  <c r="F1285" i="46"/>
  <c r="E1285" i="46"/>
  <c r="D1285" i="46"/>
  <c r="C1285" i="46"/>
  <c r="H1284" i="46"/>
  <c r="G1284" i="46"/>
  <c r="F1284" i="46"/>
  <c r="E1284" i="46"/>
  <c r="D1284" i="46"/>
  <c r="C1284" i="46"/>
  <c r="H1283" i="46"/>
  <c r="G1283" i="46"/>
  <c r="F1283" i="46"/>
  <c r="E1283" i="46"/>
  <c r="D1283" i="46"/>
  <c r="C1283" i="46"/>
  <c r="H1282" i="46"/>
  <c r="G1282" i="46"/>
  <c r="F1282" i="46"/>
  <c r="E1282" i="46"/>
  <c r="D1282" i="46"/>
  <c r="C1282" i="46"/>
  <c r="H1281" i="46"/>
  <c r="G1281" i="46"/>
  <c r="F1281" i="46"/>
  <c r="E1281" i="46"/>
  <c r="D1281" i="46"/>
  <c r="C1281" i="46"/>
  <c r="H1280" i="46"/>
  <c r="G1280" i="46"/>
  <c r="F1280" i="46"/>
  <c r="E1280" i="46"/>
  <c r="D1280" i="46"/>
  <c r="C1280" i="46"/>
  <c r="H1279" i="46"/>
  <c r="G1279" i="46"/>
  <c r="F1279" i="46"/>
  <c r="E1279" i="46"/>
  <c r="D1279" i="46"/>
  <c r="C1279" i="46"/>
  <c r="H1278" i="46"/>
  <c r="G1278" i="46"/>
  <c r="F1278" i="46"/>
  <c r="E1278" i="46"/>
  <c r="D1278" i="46"/>
  <c r="C1278" i="46"/>
  <c r="H1277" i="46"/>
  <c r="G1277" i="46"/>
  <c r="F1277" i="46"/>
  <c r="E1277" i="46"/>
  <c r="D1277" i="46"/>
  <c r="C1277" i="46"/>
  <c r="H1276" i="46"/>
  <c r="G1276" i="46"/>
  <c r="F1276" i="46"/>
  <c r="E1276" i="46"/>
  <c r="D1276" i="46"/>
  <c r="C1276" i="46"/>
  <c r="H1275" i="46"/>
  <c r="G1275" i="46"/>
  <c r="F1275" i="46"/>
  <c r="E1275" i="46"/>
  <c r="D1275" i="46"/>
  <c r="C1275" i="46"/>
  <c r="H1274" i="46"/>
  <c r="G1274" i="46"/>
  <c r="F1274" i="46"/>
  <c r="E1274" i="46"/>
  <c r="D1274" i="46"/>
  <c r="C1274" i="46"/>
  <c r="H1273" i="46"/>
  <c r="G1273" i="46"/>
  <c r="F1273" i="46"/>
  <c r="E1273" i="46"/>
  <c r="D1273" i="46"/>
  <c r="C1273" i="46"/>
  <c r="H1272" i="46"/>
  <c r="G1272" i="46"/>
  <c r="F1272" i="46"/>
  <c r="E1272" i="46"/>
  <c r="D1272" i="46"/>
  <c r="C1272" i="46"/>
  <c r="H1271" i="46"/>
  <c r="G1271" i="46"/>
  <c r="F1271" i="46"/>
  <c r="E1271" i="46"/>
  <c r="D1271" i="46"/>
  <c r="C1271" i="46"/>
  <c r="H1270" i="46"/>
  <c r="G1270" i="46"/>
  <c r="F1270" i="46"/>
  <c r="E1270" i="46"/>
  <c r="D1270" i="46"/>
  <c r="C1270" i="46"/>
  <c r="H1269" i="46"/>
  <c r="G1269" i="46"/>
  <c r="F1269" i="46"/>
  <c r="E1269" i="46"/>
  <c r="D1269" i="46"/>
  <c r="C1269" i="46"/>
  <c r="H1268" i="46"/>
  <c r="G1268" i="46"/>
  <c r="F1268" i="46"/>
  <c r="E1268" i="46"/>
  <c r="D1268" i="46"/>
  <c r="C1268" i="46"/>
  <c r="H1267" i="46"/>
  <c r="G1267" i="46"/>
  <c r="F1267" i="46"/>
  <c r="E1267" i="46"/>
  <c r="D1267" i="46"/>
  <c r="C1267" i="46"/>
  <c r="H1266" i="46"/>
  <c r="G1266" i="46"/>
  <c r="F1266" i="46"/>
  <c r="E1266" i="46"/>
  <c r="D1266" i="46"/>
  <c r="C1266" i="46"/>
  <c r="H1265" i="46"/>
  <c r="G1265" i="46"/>
  <c r="F1265" i="46"/>
  <c r="E1265" i="46"/>
  <c r="D1265" i="46"/>
  <c r="C1265" i="46"/>
  <c r="H1264" i="46"/>
  <c r="G1264" i="46"/>
  <c r="F1264" i="46"/>
  <c r="E1264" i="46"/>
  <c r="D1264" i="46"/>
  <c r="C1264" i="46"/>
  <c r="H1263" i="46"/>
  <c r="G1263" i="46"/>
  <c r="F1263" i="46"/>
  <c r="E1263" i="46"/>
  <c r="D1263" i="46"/>
  <c r="C1263" i="46"/>
  <c r="H1262" i="46"/>
  <c r="G1262" i="46"/>
  <c r="F1262" i="46"/>
  <c r="E1262" i="46"/>
  <c r="D1262" i="46"/>
  <c r="C1262" i="46"/>
  <c r="H1261" i="46"/>
  <c r="G1261" i="46"/>
  <c r="F1261" i="46"/>
  <c r="E1261" i="46"/>
  <c r="D1261" i="46"/>
  <c r="C1261" i="46"/>
  <c r="H1260" i="46"/>
  <c r="G1260" i="46"/>
  <c r="F1260" i="46"/>
  <c r="E1260" i="46"/>
  <c r="D1260" i="46"/>
  <c r="C1260" i="46"/>
  <c r="H1259" i="46"/>
  <c r="G1259" i="46"/>
  <c r="F1259" i="46"/>
  <c r="E1259" i="46"/>
  <c r="D1259" i="46"/>
  <c r="C1259" i="46"/>
  <c r="H1258" i="46"/>
  <c r="G1258" i="46"/>
  <c r="F1258" i="46"/>
  <c r="E1258" i="46"/>
  <c r="D1258" i="46"/>
  <c r="C1258" i="46"/>
  <c r="H1257" i="46"/>
  <c r="G1257" i="46"/>
  <c r="F1257" i="46"/>
  <c r="E1257" i="46"/>
  <c r="D1257" i="46"/>
  <c r="C1257" i="46"/>
  <c r="H1256" i="46"/>
  <c r="G1256" i="46"/>
  <c r="F1256" i="46"/>
  <c r="E1256" i="46"/>
  <c r="D1256" i="46"/>
  <c r="C1256" i="46"/>
  <c r="H1255" i="46"/>
  <c r="G1255" i="46"/>
  <c r="F1255" i="46"/>
  <c r="E1255" i="46"/>
  <c r="D1255" i="46"/>
  <c r="C1255" i="46"/>
  <c r="H1254" i="46"/>
  <c r="G1254" i="46"/>
  <c r="F1254" i="46"/>
  <c r="E1254" i="46"/>
  <c r="D1254" i="46"/>
  <c r="C1254" i="46"/>
  <c r="H1253" i="46"/>
  <c r="G1253" i="46"/>
  <c r="F1253" i="46"/>
  <c r="E1253" i="46"/>
  <c r="D1253" i="46"/>
  <c r="C1253" i="46"/>
  <c r="H1252" i="46"/>
  <c r="G1252" i="46"/>
  <c r="F1252" i="46"/>
  <c r="E1252" i="46"/>
  <c r="D1252" i="46"/>
  <c r="C1252" i="46"/>
  <c r="H1251" i="46"/>
  <c r="G1251" i="46"/>
  <c r="F1251" i="46"/>
  <c r="E1251" i="46"/>
  <c r="D1251" i="46"/>
  <c r="C1251" i="46"/>
  <c r="H1250" i="46"/>
  <c r="G1250" i="46"/>
  <c r="F1250" i="46"/>
  <c r="E1250" i="46"/>
  <c r="D1250" i="46"/>
  <c r="C1250" i="46"/>
  <c r="H1249" i="46"/>
  <c r="G1249" i="46"/>
  <c r="F1249" i="46"/>
  <c r="E1249" i="46"/>
  <c r="D1249" i="46"/>
  <c r="C1249" i="46"/>
  <c r="H1248" i="46"/>
  <c r="G1248" i="46"/>
  <c r="F1248" i="46"/>
  <c r="E1248" i="46"/>
  <c r="D1248" i="46"/>
  <c r="C1248" i="46"/>
  <c r="H1247" i="46"/>
  <c r="G1247" i="46"/>
  <c r="F1247" i="46"/>
  <c r="E1247" i="46"/>
  <c r="D1247" i="46"/>
  <c r="C1247" i="46"/>
  <c r="H1246" i="46"/>
  <c r="G1246" i="46"/>
  <c r="F1246" i="46"/>
  <c r="E1246" i="46"/>
  <c r="D1246" i="46"/>
  <c r="C1246" i="46"/>
  <c r="H1245" i="46"/>
  <c r="G1245" i="46"/>
  <c r="F1245" i="46"/>
  <c r="E1245" i="46"/>
  <c r="D1245" i="46"/>
  <c r="C1245" i="46"/>
  <c r="H1244" i="46"/>
  <c r="G1244" i="46"/>
  <c r="F1244" i="46"/>
  <c r="E1244" i="46"/>
  <c r="D1244" i="46"/>
  <c r="C1244" i="46"/>
  <c r="H1243" i="46"/>
  <c r="G1243" i="46"/>
  <c r="F1243" i="46"/>
  <c r="E1243" i="46"/>
  <c r="D1243" i="46"/>
  <c r="C1243" i="46"/>
  <c r="H1242" i="46"/>
  <c r="G1242" i="46"/>
  <c r="F1242" i="46"/>
  <c r="E1242" i="46"/>
  <c r="D1242" i="46"/>
  <c r="C1242" i="46"/>
  <c r="H1241" i="46"/>
  <c r="G1241" i="46"/>
  <c r="F1241" i="46"/>
  <c r="E1241" i="46"/>
  <c r="D1241" i="46"/>
  <c r="C1241" i="46"/>
  <c r="H1240" i="46"/>
  <c r="G1240" i="46"/>
  <c r="F1240" i="46"/>
  <c r="E1240" i="46"/>
  <c r="D1240" i="46"/>
  <c r="C1240" i="46"/>
  <c r="H1239" i="46"/>
  <c r="G1239" i="46"/>
  <c r="F1239" i="46"/>
  <c r="E1239" i="46"/>
  <c r="D1239" i="46"/>
  <c r="C1239" i="46"/>
  <c r="H1238" i="46"/>
  <c r="G1238" i="46"/>
  <c r="F1238" i="46"/>
  <c r="E1238" i="46"/>
  <c r="D1238" i="46"/>
  <c r="C1238" i="46"/>
  <c r="H1237" i="46"/>
  <c r="G1237" i="46"/>
  <c r="F1237" i="46"/>
  <c r="E1237" i="46"/>
  <c r="D1237" i="46"/>
  <c r="C1237" i="46"/>
  <c r="H1236" i="46"/>
  <c r="G1236" i="46"/>
  <c r="F1236" i="46"/>
  <c r="E1236" i="46"/>
  <c r="D1236" i="46"/>
  <c r="C1236" i="46"/>
  <c r="H1235" i="46"/>
  <c r="G1235" i="46"/>
  <c r="F1235" i="46"/>
  <c r="E1235" i="46"/>
  <c r="D1235" i="46"/>
  <c r="C1235" i="46"/>
  <c r="H1234" i="46"/>
  <c r="G1234" i="46"/>
  <c r="F1234" i="46"/>
  <c r="E1234" i="46"/>
  <c r="D1234" i="46"/>
  <c r="C1234" i="46"/>
  <c r="H1233" i="46"/>
  <c r="G1233" i="46"/>
  <c r="F1233" i="46"/>
  <c r="E1233" i="46"/>
  <c r="D1233" i="46"/>
  <c r="C1233" i="46"/>
  <c r="H1232" i="46"/>
  <c r="G1232" i="46"/>
  <c r="F1232" i="46"/>
  <c r="E1232" i="46"/>
  <c r="D1232" i="46"/>
  <c r="C1232" i="46"/>
  <c r="H1231" i="46"/>
  <c r="G1231" i="46"/>
  <c r="F1231" i="46"/>
  <c r="E1231" i="46"/>
  <c r="D1231" i="46"/>
  <c r="C1231" i="46"/>
  <c r="H1230" i="46"/>
  <c r="G1230" i="46"/>
  <c r="F1230" i="46"/>
  <c r="E1230" i="46"/>
  <c r="D1230" i="46"/>
  <c r="C1230" i="46"/>
  <c r="H1229" i="46"/>
  <c r="G1229" i="46"/>
  <c r="F1229" i="46"/>
  <c r="E1229" i="46"/>
  <c r="D1229" i="46"/>
  <c r="C1229" i="46"/>
  <c r="H1228" i="46"/>
  <c r="G1228" i="46"/>
  <c r="F1228" i="46"/>
  <c r="E1228" i="46"/>
  <c r="D1228" i="46"/>
  <c r="C1228" i="46"/>
  <c r="H1227" i="46"/>
  <c r="G1227" i="46"/>
  <c r="F1227" i="46"/>
  <c r="E1227" i="46"/>
  <c r="D1227" i="46"/>
  <c r="C1227" i="46"/>
  <c r="H1226" i="46"/>
  <c r="G1226" i="46"/>
  <c r="F1226" i="46"/>
  <c r="E1226" i="46"/>
  <c r="D1226" i="46"/>
  <c r="C1226" i="46"/>
  <c r="H1225" i="46"/>
  <c r="G1225" i="46"/>
  <c r="F1225" i="46"/>
  <c r="E1225" i="46"/>
  <c r="D1225" i="46"/>
  <c r="C1225" i="46"/>
  <c r="H1224" i="46"/>
  <c r="G1224" i="46"/>
  <c r="F1224" i="46"/>
  <c r="E1224" i="46"/>
  <c r="D1224" i="46"/>
  <c r="C1224" i="46"/>
  <c r="H1223" i="46"/>
  <c r="G1223" i="46"/>
  <c r="F1223" i="46"/>
  <c r="E1223" i="46"/>
  <c r="D1223" i="46"/>
  <c r="C1223" i="46"/>
  <c r="H1222" i="46"/>
  <c r="G1222" i="46"/>
  <c r="F1222" i="46"/>
  <c r="E1222" i="46"/>
  <c r="D1222" i="46"/>
  <c r="C1222" i="46"/>
  <c r="H1221" i="46"/>
  <c r="G1221" i="46"/>
  <c r="F1221" i="46"/>
  <c r="E1221" i="46"/>
  <c r="D1221" i="46"/>
  <c r="C1221" i="46"/>
  <c r="H1220" i="46"/>
  <c r="G1220" i="46"/>
  <c r="F1220" i="46"/>
  <c r="E1220" i="46"/>
  <c r="D1220" i="46"/>
  <c r="C1220" i="46"/>
  <c r="H1219" i="46"/>
  <c r="G1219" i="46"/>
  <c r="F1219" i="46"/>
  <c r="E1219" i="46"/>
  <c r="D1219" i="46"/>
  <c r="C1219" i="46"/>
  <c r="H1218" i="46"/>
  <c r="G1218" i="46"/>
  <c r="F1218" i="46"/>
  <c r="E1218" i="46"/>
  <c r="D1218" i="46"/>
  <c r="C1218" i="46"/>
  <c r="H1217" i="46"/>
  <c r="G1217" i="46"/>
  <c r="F1217" i="46"/>
  <c r="E1217" i="46"/>
  <c r="D1217" i="46"/>
  <c r="C1217" i="46"/>
  <c r="H1216" i="46"/>
  <c r="G1216" i="46"/>
  <c r="F1216" i="46"/>
  <c r="E1216" i="46"/>
  <c r="D1216" i="46"/>
  <c r="C1216" i="46"/>
  <c r="H1215" i="46"/>
  <c r="G1215" i="46"/>
  <c r="F1215" i="46"/>
  <c r="E1215" i="46"/>
  <c r="D1215" i="46"/>
  <c r="C1215" i="46"/>
  <c r="H1214" i="46"/>
  <c r="G1214" i="46"/>
  <c r="F1214" i="46"/>
  <c r="E1214" i="46"/>
  <c r="D1214" i="46"/>
  <c r="C1214" i="46"/>
  <c r="H1213" i="46"/>
  <c r="G1213" i="46"/>
  <c r="F1213" i="46"/>
  <c r="E1213" i="46"/>
  <c r="D1213" i="46"/>
  <c r="C1213" i="46"/>
  <c r="H1212" i="46"/>
  <c r="G1212" i="46"/>
  <c r="F1212" i="46"/>
  <c r="E1212" i="46"/>
  <c r="D1212" i="46"/>
  <c r="C1212" i="46"/>
  <c r="H1211" i="46"/>
  <c r="G1211" i="46"/>
  <c r="F1211" i="46"/>
  <c r="E1211" i="46"/>
  <c r="D1211" i="46"/>
  <c r="C1211" i="46"/>
  <c r="H1210" i="46"/>
  <c r="G1210" i="46"/>
  <c r="F1210" i="46"/>
  <c r="E1210" i="46"/>
  <c r="D1210" i="46"/>
  <c r="C1210" i="46"/>
  <c r="H1209" i="46"/>
  <c r="G1209" i="46"/>
  <c r="F1209" i="46"/>
  <c r="E1209" i="46"/>
  <c r="D1209" i="46"/>
  <c r="C1209" i="46"/>
  <c r="H1208" i="46"/>
  <c r="G1208" i="46"/>
  <c r="F1208" i="46"/>
  <c r="E1208" i="46"/>
  <c r="D1208" i="46"/>
  <c r="C1208" i="46"/>
  <c r="H1207" i="46"/>
  <c r="G1207" i="46"/>
  <c r="F1207" i="46"/>
  <c r="E1207" i="46"/>
  <c r="D1207" i="46"/>
  <c r="C1207" i="46"/>
  <c r="H1206" i="46"/>
  <c r="G1206" i="46"/>
  <c r="F1206" i="46"/>
  <c r="E1206" i="46"/>
  <c r="D1206" i="46"/>
  <c r="C1206" i="46"/>
  <c r="H1205" i="46"/>
  <c r="G1205" i="46"/>
  <c r="F1205" i="46"/>
  <c r="E1205" i="46"/>
  <c r="D1205" i="46"/>
  <c r="C1205" i="46"/>
  <c r="H1204" i="46"/>
  <c r="G1204" i="46"/>
  <c r="F1204" i="46"/>
  <c r="E1204" i="46"/>
  <c r="D1204" i="46"/>
  <c r="C1204" i="46"/>
  <c r="H1203" i="46"/>
  <c r="G1203" i="46"/>
  <c r="F1203" i="46"/>
  <c r="E1203" i="46"/>
  <c r="D1203" i="46"/>
  <c r="C1203" i="46"/>
  <c r="H1202" i="46"/>
  <c r="G1202" i="46"/>
  <c r="F1202" i="46"/>
  <c r="E1202" i="46"/>
  <c r="D1202" i="46"/>
  <c r="C1202" i="46"/>
  <c r="H1201" i="46"/>
  <c r="G1201" i="46"/>
  <c r="F1201" i="46"/>
  <c r="E1201" i="46"/>
  <c r="D1201" i="46"/>
  <c r="C1201" i="46"/>
  <c r="H1200" i="46"/>
  <c r="G1200" i="46"/>
  <c r="F1200" i="46"/>
  <c r="E1200" i="46"/>
  <c r="D1200" i="46"/>
  <c r="C1200" i="46"/>
  <c r="H1199" i="46"/>
  <c r="G1199" i="46"/>
  <c r="F1199" i="46"/>
  <c r="E1199" i="46"/>
  <c r="D1199" i="46"/>
  <c r="C1199" i="46"/>
  <c r="H1198" i="46"/>
  <c r="G1198" i="46"/>
  <c r="F1198" i="46"/>
  <c r="E1198" i="46"/>
  <c r="D1198" i="46"/>
  <c r="C1198" i="46"/>
  <c r="H1197" i="46"/>
  <c r="G1197" i="46"/>
  <c r="F1197" i="46"/>
  <c r="E1197" i="46"/>
  <c r="D1197" i="46"/>
  <c r="C1197" i="46"/>
  <c r="H1196" i="46"/>
  <c r="G1196" i="46"/>
  <c r="F1196" i="46"/>
  <c r="E1196" i="46"/>
  <c r="D1196" i="46"/>
  <c r="C1196" i="46"/>
  <c r="H1195" i="46"/>
  <c r="G1195" i="46"/>
  <c r="F1195" i="46"/>
  <c r="E1195" i="46"/>
  <c r="D1195" i="46"/>
  <c r="C1195" i="46"/>
  <c r="H1194" i="46"/>
  <c r="G1194" i="46"/>
  <c r="F1194" i="46"/>
  <c r="E1194" i="46"/>
  <c r="D1194" i="46"/>
  <c r="C1194" i="46"/>
  <c r="H1193" i="46"/>
  <c r="G1193" i="46"/>
  <c r="F1193" i="46"/>
  <c r="E1193" i="46"/>
  <c r="D1193" i="46"/>
  <c r="C1193" i="46"/>
  <c r="H1192" i="46"/>
  <c r="G1192" i="46"/>
  <c r="F1192" i="46"/>
  <c r="E1192" i="46"/>
  <c r="D1192" i="46"/>
  <c r="C1192" i="46"/>
  <c r="H1191" i="46"/>
  <c r="G1191" i="46"/>
  <c r="F1191" i="46"/>
  <c r="E1191" i="46"/>
  <c r="D1191" i="46"/>
  <c r="C1191" i="46"/>
  <c r="H1190" i="46"/>
  <c r="G1190" i="46"/>
  <c r="F1190" i="46"/>
  <c r="E1190" i="46"/>
  <c r="D1190" i="46"/>
  <c r="C1190" i="46"/>
  <c r="H1189" i="46"/>
  <c r="G1189" i="46"/>
  <c r="F1189" i="46"/>
  <c r="E1189" i="46"/>
  <c r="D1189" i="46"/>
  <c r="C1189" i="46"/>
  <c r="H1188" i="46"/>
  <c r="G1188" i="46"/>
  <c r="F1188" i="46"/>
  <c r="E1188" i="46"/>
  <c r="D1188" i="46"/>
  <c r="C1188" i="46"/>
  <c r="H1187" i="46"/>
  <c r="G1187" i="46"/>
  <c r="F1187" i="46"/>
  <c r="E1187" i="46"/>
  <c r="D1187" i="46"/>
  <c r="C1187" i="46"/>
  <c r="H1186" i="46"/>
  <c r="G1186" i="46"/>
  <c r="F1186" i="46"/>
  <c r="E1186" i="46"/>
  <c r="D1186" i="46"/>
  <c r="C1186" i="46"/>
  <c r="H1185" i="46"/>
  <c r="G1185" i="46"/>
  <c r="F1185" i="46"/>
  <c r="E1185" i="46"/>
  <c r="D1185" i="46"/>
  <c r="C1185" i="46"/>
  <c r="H1184" i="46"/>
  <c r="G1184" i="46"/>
  <c r="F1184" i="46"/>
  <c r="E1184" i="46"/>
  <c r="D1184" i="46"/>
  <c r="C1184" i="46"/>
  <c r="H1183" i="46"/>
  <c r="G1183" i="46"/>
  <c r="F1183" i="46"/>
  <c r="E1183" i="46"/>
  <c r="D1183" i="46"/>
  <c r="C1183" i="46"/>
  <c r="H1182" i="46"/>
  <c r="G1182" i="46"/>
  <c r="F1182" i="46"/>
  <c r="E1182" i="46"/>
  <c r="D1182" i="46"/>
  <c r="C1182" i="46"/>
  <c r="H1181" i="46"/>
  <c r="G1181" i="46"/>
  <c r="F1181" i="46"/>
  <c r="E1181" i="46"/>
  <c r="D1181" i="46"/>
  <c r="C1181" i="46"/>
  <c r="H1180" i="46"/>
  <c r="G1180" i="46"/>
  <c r="F1180" i="46"/>
  <c r="E1180" i="46"/>
  <c r="D1180" i="46"/>
  <c r="C1180" i="46"/>
  <c r="H1179" i="46"/>
  <c r="G1179" i="46"/>
  <c r="F1179" i="46"/>
  <c r="E1179" i="46"/>
  <c r="D1179" i="46"/>
  <c r="C1179" i="46"/>
  <c r="H1178" i="46"/>
  <c r="G1178" i="46"/>
  <c r="F1178" i="46"/>
  <c r="E1178" i="46"/>
  <c r="D1178" i="46"/>
  <c r="C1178" i="46"/>
  <c r="H1177" i="46"/>
  <c r="G1177" i="46"/>
  <c r="F1177" i="46"/>
  <c r="E1177" i="46"/>
  <c r="D1177" i="46"/>
  <c r="C1177" i="46"/>
  <c r="H1176" i="46"/>
  <c r="G1176" i="46"/>
  <c r="F1176" i="46"/>
  <c r="E1176" i="46"/>
  <c r="D1176" i="46"/>
  <c r="C1176" i="46"/>
  <c r="H1175" i="46"/>
  <c r="G1175" i="46"/>
  <c r="F1175" i="46"/>
  <c r="E1175" i="46"/>
  <c r="D1175" i="46"/>
  <c r="C1175" i="46"/>
  <c r="H1174" i="46"/>
  <c r="G1174" i="46"/>
  <c r="F1174" i="46"/>
  <c r="E1174" i="46"/>
  <c r="D1174" i="46"/>
  <c r="C1174" i="46"/>
  <c r="H1173" i="46"/>
  <c r="G1173" i="46"/>
  <c r="F1173" i="46"/>
  <c r="E1173" i="46"/>
  <c r="D1173" i="46"/>
  <c r="C1173" i="46"/>
  <c r="H1172" i="46"/>
  <c r="G1172" i="46"/>
  <c r="F1172" i="46"/>
  <c r="E1172" i="46"/>
  <c r="D1172" i="46"/>
  <c r="C1172" i="46"/>
  <c r="H1171" i="46"/>
  <c r="G1171" i="46"/>
  <c r="F1171" i="46"/>
  <c r="E1171" i="46"/>
  <c r="D1171" i="46"/>
  <c r="C1171" i="46"/>
  <c r="H1170" i="46"/>
  <c r="G1170" i="46"/>
  <c r="F1170" i="46"/>
  <c r="E1170" i="46"/>
  <c r="D1170" i="46"/>
  <c r="C1170" i="46"/>
  <c r="H1169" i="46"/>
  <c r="G1169" i="46"/>
  <c r="F1169" i="46"/>
  <c r="E1169" i="46"/>
  <c r="D1169" i="46"/>
  <c r="C1169" i="46"/>
  <c r="H1168" i="46"/>
  <c r="G1168" i="46"/>
  <c r="F1168" i="46"/>
  <c r="E1168" i="46"/>
  <c r="D1168" i="46"/>
  <c r="C1168" i="46"/>
  <c r="H1167" i="46"/>
  <c r="G1167" i="46"/>
  <c r="F1167" i="46"/>
  <c r="E1167" i="46"/>
  <c r="D1167" i="46"/>
  <c r="C1167" i="46"/>
  <c r="H1166" i="46"/>
  <c r="G1166" i="46"/>
  <c r="F1166" i="46"/>
  <c r="E1166" i="46"/>
  <c r="D1166" i="46"/>
  <c r="C1166" i="46"/>
  <c r="H1165" i="46"/>
  <c r="G1165" i="46"/>
  <c r="F1165" i="46"/>
  <c r="E1165" i="46"/>
  <c r="D1165" i="46"/>
  <c r="C1165" i="46"/>
  <c r="H1164" i="46"/>
  <c r="G1164" i="46"/>
  <c r="F1164" i="46"/>
  <c r="E1164" i="46"/>
  <c r="D1164" i="46"/>
  <c r="C1164" i="46"/>
  <c r="H1163" i="46"/>
  <c r="G1163" i="46"/>
  <c r="F1163" i="46"/>
  <c r="E1163" i="46"/>
  <c r="D1163" i="46"/>
  <c r="C1163" i="46"/>
  <c r="H1162" i="46"/>
  <c r="G1162" i="46"/>
  <c r="F1162" i="46"/>
  <c r="E1162" i="46"/>
  <c r="D1162" i="46"/>
  <c r="C1162" i="46"/>
  <c r="H1161" i="46"/>
  <c r="G1161" i="46"/>
  <c r="F1161" i="46"/>
  <c r="E1161" i="46"/>
  <c r="D1161" i="46"/>
  <c r="C1161" i="46"/>
  <c r="H1160" i="46"/>
  <c r="G1160" i="46"/>
  <c r="F1160" i="46"/>
  <c r="E1160" i="46"/>
  <c r="D1160" i="46"/>
  <c r="C1160" i="46"/>
  <c r="H1159" i="46"/>
  <c r="G1159" i="46"/>
  <c r="F1159" i="46"/>
  <c r="E1159" i="46"/>
  <c r="D1159" i="46"/>
  <c r="C1159" i="46"/>
  <c r="H1158" i="46"/>
  <c r="G1158" i="46"/>
  <c r="F1158" i="46"/>
  <c r="E1158" i="46"/>
  <c r="D1158" i="46"/>
  <c r="C1158" i="46"/>
  <c r="H1157" i="46"/>
  <c r="G1157" i="46"/>
  <c r="F1157" i="46"/>
  <c r="E1157" i="46"/>
  <c r="D1157" i="46"/>
  <c r="C1157" i="46"/>
  <c r="H1156" i="46"/>
  <c r="G1156" i="46"/>
  <c r="F1156" i="46"/>
  <c r="E1156" i="46"/>
  <c r="D1156" i="46"/>
  <c r="C1156" i="46"/>
  <c r="H1155" i="46"/>
  <c r="G1155" i="46"/>
  <c r="F1155" i="46"/>
  <c r="E1155" i="46"/>
  <c r="D1155" i="46"/>
  <c r="C1155" i="46"/>
  <c r="H1154" i="46"/>
  <c r="G1154" i="46"/>
  <c r="F1154" i="46"/>
  <c r="E1154" i="46"/>
  <c r="D1154" i="46"/>
  <c r="C1154" i="46"/>
  <c r="H1153" i="46"/>
  <c r="G1153" i="46"/>
  <c r="F1153" i="46"/>
  <c r="E1153" i="46"/>
  <c r="D1153" i="46"/>
  <c r="C1153" i="46"/>
  <c r="H1152" i="46"/>
  <c r="G1152" i="46"/>
  <c r="F1152" i="46"/>
  <c r="E1152" i="46"/>
  <c r="D1152" i="46"/>
  <c r="C1152" i="46"/>
  <c r="H1151" i="46"/>
  <c r="G1151" i="46"/>
  <c r="F1151" i="46"/>
  <c r="E1151" i="46"/>
  <c r="D1151" i="46"/>
  <c r="C1151" i="46"/>
  <c r="H1150" i="46"/>
  <c r="G1150" i="46"/>
  <c r="F1150" i="46"/>
  <c r="E1150" i="46"/>
  <c r="D1150" i="46"/>
  <c r="C1150" i="46"/>
  <c r="H1149" i="46"/>
  <c r="G1149" i="46"/>
  <c r="F1149" i="46"/>
  <c r="E1149" i="46"/>
  <c r="D1149" i="46"/>
  <c r="C1149" i="46"/>
  <c r="H1148" i="46"/>
  <c r="G1148" i="46"/>
  <c r="F1148" i="46"/>
  <c r="E1148" i="46"/>
  <c r="D1148" i="46"/>
  <c r="C1148" i="46"/>
  <c r="H1147" i="46"/>
  <c r="G1147" i="46"/>
  <c r="F1147" i="46"/>
  <c r="E1147" i="46"/>
  <c r="D1147" i="46"/>
  <c r="C1147" i="46"/>
  <c r="H1146" i="46"/>
  <c r="G1146" i="46"/>
  <c r="F1146" i="46"/>
  <c r="E1146" i="46"/>
  <c r="D1146" i="46"/>
  <c r="C1146" i="46"/>
  <c r="H1145" i="46"/>
  <c r="G1145" i="46"/>
  <c r="F1145" i="46"/>
  <c r="E1145" i="46"/>
  <c r="D1145" i="46"/>
  <c r="C1145" i="46"/>
  <c r="H1144" i="46"/>
  <c r="G1144" i="46"/>
  <c r="F1144" i="46"/>
  <c r="E1144" i="46"/>
  <c r="D1144" i="46"/>
  <c r="C1144" i="46"/>
  <c r="H1143" i="46"/>
  <c r="G1143" i="46"/>
  <c r="F1143" i="46"/>
  <c r="E1143" i="46"/>
  <c r="D1143" i="46"/>
  <c r="C1143" i="46"/>
  <c r="H1142" i="46"/>
  <c r="G1142" i="46"/>
  <c r="F1142" i="46"/>
  <c r="E1142" i="46"/>
  <c r="D1142" i="46"/>
  <c r="C1142" i="46"/>
  <c r="H1141" i="46"/>
  <c r="G1141" i="46"/>
  <c r="F1141" i="46"/>
  <c r="E1141" i="46"/>
  <c r="D1141" i="46"/>
  <c r="C1141" i="46"/>
  <c r="H1140" i="46"/>
  <c r="G1140" i="46"/>
  <c r="F1140" i="46"/>
  <c r="E1140" i="46"/>
  <c r="D1140" i="46"/>
  <c r="C1140" i="46"/>
  <c r="H1139" i="46"/>
  <c r="G1139" i="46"/>
  <c r="F1139" i="46"/>
  <c r="E1139" i="46"/>
  <c r="D1139" i="46"/>
  <c r="C1139" i="46"/>
  <c r="H1138" i="46"/>
  <c r="G1138" i="46"/>
  <c r="F1138" i="46"/>
  <c r="E1138" i="46"/>
  <c r="D1138" i="46"/>
  <c r="C1138" i="46"/>
  <c r="H1137" i="46"/>
  <c r="G1137" i="46"/>
  <c r="F1137" i="46"/>
  <c r="E1137" i="46"/>
  <c r="D1137" i="46"/>
  <c r="C1137" i="46"/>
  <c r="H1136" i="46"/>
  <c r="G1136" i="46"/>
  <c r="F1136" i="46"/>
  <c r="E1136" i="46"/>
  <c r="D1136" i="46"/>
  <c r="C1136" i="46"/>
  <c r="H1135" i="46"/>
  <c r="G1135" i="46"/>
  <c r="F1135" i="46"/>
  <c r="E1135" i="46"/>
  <c r="D1135" i="46"/>
  <c r="C1135" i="46"/>
  <c r="H1134" i="46"/>
  <c r="G1134" i="46"/>
  <c r="F1134" i="46"/>
  <c r="E1134" i="46"/>
  <c r="D1134" i="46"/>
  <c r="C1134" i="46"/>
  <c r="H1133" i="46"/>
  <c r="G1133" i="46"/>
  <c r="F1133" i="46"/>
  <c r="E1133" i="46"/>
  <c r="D1133" i="46"/>
  <c r="C1133" i="46"/>
  <c r="H1132" i="46"/>
  <c r="G1132" i="46"/>
  <c r="F1132" i="46"/>
  <c r="E1132" i="46"/>
  <c r="D1132" i="46"/>
  <c r="C1132" i="46"/>
  <c r="H1131" i="46"/>
  <c r="G1131" i="46"/>
  <c r="F1131" i="46"/>
  <c r="E1131" i="46"/>
  <c r="D1131" i="46"/>
  <c r="C1131" i="46"/>
  <c r="H1130" i="46"/>
  <c r="G1130" i="46"/>
  <c r="F1130" i="46"/>
  <c r="E1130" i="46"/>
  <c r="D1130" i="46"/>
  <c r="C1130" i="46"/>
  <c r="H1129" i="46"/>
  <c r="G1129" i="46"/>
  <c r="F1129" i="46"/>
  <c r="E1129" i="46"/>
  <c r="D1129" i="46"/>
  <c r="C1129" i="46"/>
  <c r="H1128" i="46"/>
  <c r="G1128" i="46"/>
  <c r="F1128" i="46"/>
  <c r="E1128" i="46"/>
  <c r="D1128" i="46"/>
  <c r="C1128" i="46"/>
  <c r="H1127" i="46"/>
  <c r="G1127" i="46"/>
  <c r="F1127" i="46"/>
  <c r="E1127" i="46"/>
  <c r="D1127" i="46"/>
  <c r="C1127" i="46"/>
  <c r="H1126" i="46"/>
  <c r="G1126" i="46"/>
  <c r="F1126" i="46"/>
  <c r="E1126" i="46"/>
  <c r="D1126" i="46"/>
  <c r="C1126" i="46"/>
  <c r="H1125" i="46"/>
  <c r="G1125" i="46"/>
  <c r="F1125" i="46"/>
  <c r="E1125" i="46"/>
  <c r="D1125" i="46"/>
  <c r="C1125" i="46"/>
  <c r="H1124" i="46"/>
  <c r="G1124" i="46"/>
  <c r="F1124" i="46"/>
  <c r="E1124" i="46"/>
  <c r="D1124" i="46"/>
  <c r="C1124" i="46"/>
  <c r="H1123" i="46"/>
  <c r="G1123" i="46"/>
  <c r="F1123" i="46"/>
  <c r="E1123" i="46"/>
  <c r="D1123" i="46"/>
  <c r="C1123" i="46"/>
  <c r="H1122" i="46"/>
  <c r="G1122" i="46"/>
  <c r="F1122" i="46"/>
  <c r="E1122" i="46"/>
  <c r="D1122" i="46"/>
  <c r="C1122" i="46"/>
  <c r="H1121" i="46"/>
  <c r="G1121" i="46"/>
  <c r="F1121" i="46"/>
  <c r="E1121" i="46"/>
  <c r="D1121" i="46"/>
  <c r="C1121" i="46"/>
  <c r="H1120" i="46"/>
  <c r="G1120" i="46"/>
  <c r="F1120" i="46"/>
  <c r="E1120" i="46"/>
  <c r="D1120" i="46"/>
  <c r="C1120" i="46"/>
  <c r="H1119" i="46"/>
  <c r="G1119" i="46"/>
  <c r="F1119" i="46"/>
  <c r="E1119" i="46"/>
  <c r="D1119" i="46"/>
  <c r="C1119" i="46"/>
  <c r="H1118" i="46"/>
  <c r="G1118" i="46"/>
  <c r="F1118" i="46"/>
  <c r="E1118" i="46"/>
  <c r="D1118" i="46"/>
  <c r="C1118" i="46"/>
  <c r="H1117" i="46"/>
  <c r="G1117" i="46"/>
  <c r="F1117" i="46"/>
  <c r="E1117" i="46"/>
  <c r="D1117" i="46"/>
  <c r="C1117" i="46"/>
  <c r="H1116" i="46"/>
  <c r="G1116" i="46"/>
  <c r="F1116" i="46"/>
  <c r="E1116" i="46"/>
  <c r="D1116" i="46"/>
  <c r="C1116" i="46"/>
  <c r="H1115" i="46"/>
  <c r="G1115" i="46"/>
  <c r="F1115" i="46"/>
  <c r="E1115" i="46"/>
  <c r="D1115" i="46"/>
  <c r="C1115" i="46"/>
  <c r="H1114" i="46"/>
  <c r="G1114" i="46"/>
  <c r="F1114" i="46"/>
  <c r="E1114" i="46"/>
  <c r="D1114" i="46"/>
  <c r="C1114" i="46"/>
  <c r="H1113" i="46"/>
  <c r="G1113" i="46"/>
  <c r="F1113" i="46"/>
  <c r="E1113" i="46"/>
  <c r="D1113" i="46"/>
  <c r="C1113" i="46"/>
  <c r="H1112" i="46"/>
  <c r="G1112" i="46"/>
  <c r="F1112" i="46"/>
  <c r="E1112" i="46"/>
  <c r="D1112" i="46"/>
  <c r="C1112" i="46"/>
  <c r="H1111" i="46"/>
  <c r="G1111" i="46"/>
  <c r="F1111" i="46"/>
  <c r="E1111" i="46"/>
  <c r="D1111" i="46"/>
  <c r="C1111" i="46"/>
  <c r="H1110" i="46"/>
  <c r="G1110" i="46"/>
  <c r="F1110" i="46"/>
  <c r="E1110" i="46"/>
  <c r="D1110" i="46"/>
  <c r="C1110" i="46"/>
  <c r="H1109" i="46"/>
  <c r="G1109" i="46"/>
  <c r="F1109" i="46"/>
  <c r="E1109" i="46"/>
  <c r="D1109" i="46"/>
  <c r="C1109" i="46"/>
  <c r="H1108" i="46"/>
  <c r="G1108" i="46"/>
  <c r="F1108" i="46"/>
  <c r="E1108" i="46"/>
  <c r="D1108" i="46"/>
  <c r="C1108" i="46"/>
  <c r="H1107" i="46"/>
  <c r="G1107" i="46"/>
  <c r="F1107" i="46"/>
  <c r="E1107" i="46"/>
  <c r="D1107" i="46"/>
  <c r="C1107" i="46"/>
  <c r="H1106" i="46"/>
  <c r="G1106" i="46"/>
  <c r="F1106" i="46"/>
  <c r="E1106" i="46"/>
  <c r="D1106" i="46"/>
  <c r="C1106" i="46"/>
  <c r="H1105" i="46"/>
  <c r="G1105" i="46"/>
  <c r="F1105" i="46"/>
  <c r="E1105" i="46"/>
  <c r="D1105" i="46"/>
  <c r="C1105" i="46"/>
  <c r="H1104" i="46"/>
  <c r="G1104" i="46"/>
  <c r="F1104" i="46"/>
  <c r="E1104" i="46"/>
  <c r="D1104" i="46"/>
  <c r="C1104" i="46"/>
  <c r="H1103" i="46"/>
  <c r="G1103" i="46"/>
  <c r="F1103" i="46"/>
  <c r="E1103" i="46"/>
  <c r="D1103" i="46"/>
  <c r="C1103" i="46"/>
  <c r="H1102" i="46"/>
  <c r="G1102" i="46"/>
  <c r="F1102" i="46"/>
  <c r="E1102" i="46"/>
  <c r="D1102" i="46"/>
  <c r="C1102" i="46"/>
  <c r="H1101" i="46"/>
  <c r="G1101" i="46"/>
  <c r="F1101" i="46"/>
  <c r="E1101" i="46"/>
  <c r="D1101" i="46"/>
  <c r="C1101" i="46"/>
  <c r="H1100" i="46"/>
  <c r="G1100" i="46"/>
  <c r="F1100" i="46"/>
  <c r="E1100" i="46"/>
  <c r="D1100" i="46"/>
  <c r="C1100" i="46"/>
  <c r="H1099" i="46"/>
  <c r="G1099" i="46"/>
  <c r="F1099" i="46"/>
  <c r="E1099" i="46"/>
  <c r="D1099" i="46"/>
  <c r="C1099" i="46"/>
  <c r="H1098" i="46"/>
  <c r="G1098" i="46"/>
  <c r="F1098" i="46"/>
  <c r="E1098" i="46"/>
  <c r="D1098" i="46"/>
  <c r="C1098" i="46"/>
  <c r="H1097" i="46"/>
  <c r="G1097" i="46"/>
  <c r="F1097" i="46"/>
  <c r="E1097" i="46"/>
  <c r="D1097" i="46"/>
  <c r="C1097" i="46"/>
  <c r="H1096" i="46"/>
  <c r="G1096" i="46"/>
  <c r="F1096" i="46"/>
  <c r="E1096" i="46"/>
  <c r="D1096" i="46"/>
  <c r="C1096" i="46"/>
  <c r="H1095" i="46"/>
  <c r="G1095" i="46"/>
  <c r="F1095" i="46"/>
  <c r="E1095" i="46"/>
  <c r="D1095" i="46"/>
  <c r="C1095" i="46"/>
  <c r="H1094" i="46"/>
  <c r="G1094" i="46"/>
  <c r="F1094" i="46"/>
  <c r="E1094" i="46"/>
  <c r="D1094" i="46"/>
  <c r="C1094" i="46"/>
  <c r="H1093" i="46"/>
  <c r="G1093" i="46"/>
  <c r="F1093" i="46"/>
  <c r="E1093" i="46"/>
  <c r="D1093" i="46"/>
  <c r="C1093" i="46"/>
  <c r="H1092" i="46"/>
  <c r="G1092" i="46"/>
  <c r="F1092" i="46"/>
  <c r="E1092" i="46"/>
  <c r="D1092" i="46"/>
  <c r="C1092" i="46"/>
  <c r="H1091" i="46"/>
  <c r="G1091" i="46"/>
  <c r="F1091" i="46"/>
  <c r="E1091" i="46"/>
  <c r="D1091" i="46"/>
  <c r="C1091" i="46"/>
  <c r="H1090" i="46"/>
  <c r="G1090" i="46"/>
  <c r="F1090" i="46"/>
  <c r="E1090" i="46"/>
  <c r="D1090" i="46"/>
  <c r="C1090" i="46"/>
  <c r="H1089" i="46"/>
  <c r="G1089" i="46"/>
  <c r="F1089" i="46"/>
  <c r="E1089" i="46"/>
  <c r="D1089" i="46"/>
  <c r="C1089" i="46"/>
  <c r="H1088" i="46"/>
  <c r="G1088" i="46"/>
  <c r="F1088" i="46"/>
  <c r="E1088" i="46"/>
  <c r="D1088" i="46"/>
  <c r="C1088" i="46"/>
  <c r="H1087" i="46"/>
  <c r="G1087" i="46"/>
  <c r="F1087" i="46"/>
  <c r="E1087" i="46"/>
  <c r="D1087" i="46"/>
  <c r="C1087" i="46"/>
  <c r="H1086" i="46"/>
  <c r="G1086" i="46"/>
  <c r="F1086" i="46"/>
  <c r="E1086" i="46"/>
  <c r="D1086" i="46"/>
  <c r="C1086" i="46"/>
  <c r="H1085" i="46"/>
  <c r="G1085" i="46"/>
  <c r="F1085" i="46"/>
  <c r="E1085" i="46"/>
  <c r="D1085" i="46"/>
  <c r="C1085" i="46"/>
  <c r="H1084" i="46"/>
  <c r="G1084" i="46"/>
  <c r="F1084" i="46"/>
  <c r="E1084" i="46"/>
  <c r="D1084" i="46"/>
  <c r="C1084" i="46"/>
  <c r="H1083" i="46"/>
  <c r="G1083" i="46"/>
  <c r="F1083" i="46"/>
  <c r="E1083" i="46"/>
  <c r="D1083" i="46"/>
  <c r="C1083" i="46"/>
  <c r="H1082" i="46"/>
  <c r="G1082" i="46"/>
  <c r="F1082" i="46"/>
  <c r="E1082" i="46"/>
  <c r="D1082" i="46"/>
  <c r="C1082" i="46"/>
  <c r="H1081" i="46"/>
  <c r="G1081" i="46"/>
  <c r="F1081" i="46"/>
  <c r="E1081" i="46"/>
  <c r="D1081" i="46"/>
  <c r="C1081" i="46"/>
  <c r="H1080" i="46"/>
  <c r="G1080" i="46"/>
  <c r="F1080" i="46"/>
  <c r="E1080" i="46"/>
  <c r="D1080" i="46"/>
  <c r="C1080" i="46"/>
  <c r="H1079" i="46"/>
  <c r="G1079" i="46"/>
  <c r="F1079" i="46"/>
  <c r="E1079" i="46"/>
  <c r="D1079" i="46"/>
  <c r="C1079" i="46"/>
  <c r="H1078" i="46"/>
  <c r="G1078" i="46"/>
  <c r="F1078" i="46"/>
  <c r="E1078" i="46"/>
  <c r="D1078" i="46"/>
  <c r="C1078" i="46"/>
  <c r="H1077" i="46"/>
  <c r="G1077" i="46"/>
  <c r="F1077" i="46"/>
  <c r="E1077" i="46"/>
  <c r="D1077" i="46"/>
  <c r="C1077" i="46"/>
  <c r="H1076" i="46"/>
  <c r="G1076" i="46"/>
  <c r="F1076" i="46"/>
  <c r="E1076" i="46"/>
  <c r="D1076" i="46"/>
  <c r="C1076" i="46"/>
  <c r="H1075" i="46"/>
  <c r="G1075" i="46"/>
  <c r="F1075" i="46"/>
  <c r="E1075" i="46"/>
  <c r="D1075" i="46"/>
  <c r="C1075" i="46"/>
  <c r="H1074" i="46"/>
  <c r="G1074" i="46"/>
  <c r="F1074" i="46"/>
  <c r="E1074" i="46"/>
  <c r="D1074" i="46"/>
  <c r="C1074" i="46"/>
  <c r="H1073" i="46"/>
  <c r="G1073" i="46"/>
  <c r="F1073" i="46"/>
  <c r="E1073" i="46"/>
  <c r="D1073" i="46"/>
  <c r="C1073" i="46"/>
  <c r="H1072" i="46"/>
  <c r="G1072" i="46"/>
  <c r="F1072" i="46"/>
  <c r="E1072" i="46"/>
  <c r="D1072" i="46"/>
  <c r="C1072" i="46"/>
  <c r="H1071" i="46"/>
  <c r="G1071" i="46"/>
  <c r="F1071" i="46"/>
  <c r="E1071" i="46"/>
  <c r="D1071" i="46"/>
  <c r="C1071" i="46"/>
  <c r="H1070" i="46"/>
  <c r="G1070" i="46"/>
  <c r="F1070" i="46"/>
  <c r="E1070" i="46"/>
  <c r="D1070" i="46"/>
  <c r="C1070" i="46"/>
  <c r="H1069" i="46"/>
  <c r="G1069" i="46"/>
  <c r="F1069" i="46"/>
  <c r="E1069" i="46"/>
  <c r="D1069" i="46"/>
  <c r="C1069" i="46"/>
  <c r="H1068" i="46"/>
  <c r="G1068" i="46"/>
  <c r="F1068" i="46"/>
  <c r="E1068" i="46"/>
  <c r="D1068" i="46"/>
  <c r="C1068" i="46"/>
  <c r="H1067" i="46"/>
  <c r="G1067" i="46"/>
  <c r="F1067" i="46"/>
  <c r="E1067" i="46"/>
  <c r="D1067" i="46"/>
  <c r="C1067" i="46"/>
  <c r="H1066" i="46"/>
  <c r="G1066" i="46"/>
  <c r="F1066" i="46"/>
  <c r="E1066" i="46"/>
  <c r="D1066" i="46"/>
  <c r="C1066" i="46"/>
  <c r="H1065" i="46"/>
  <c r="G1065" i="46"/>
  <c r="F1065" i="46"/>
  <c r="E1065" i="46"/>
  <c r="D1065" i="46"/>
  <c r="C1065" i="46"/>
  <c r="H1064" i="46"/>
  <c r="G1064" i="46"/>
  <c r="F1064" i="46"/>
  <c r="E1064" i="46"/>
  <c r="D1064" i="46"/>
  <c r="C1064" i="46"/>
  <c r="H1063" i="46"/>
  <c r="G1063" i="46"/>
  <c r="F1063" i="46"/>
  <c r="E1063" i="46"/>
  <c r="D1063" i="46"/>
  <c r="C1063" i="46"/>
  <c r="H1062" i="46"/>
  <c r="G1062" i="46"/>
  <c r="F1062" i="46"/>
  <c r="E1062" i="46"/>
  <c r="D1062" i="46"/>
  <c r="C1062" i="46"/>
  <c r="H1061" i="46"/>
  <c r="G1061" i="46"/>
  <c r="F1061" i="46"/>
  <c r="E1061" i="46"/>
  <c r="D1061" i="46"/>
  <c r="C1061" i="46"/>
  <c r="H1060" i="46"/>
  <c r="G1060" i="46"/>
  <c r="F1060" i="46"/>
  <c r="E1060" i="46"/>
  <c r="D1060" i="46"/>
  <c r="C1060" i="46"/>
  <c r="H1059" i="46"/>
  <c r="G1059" i="46"/>
  <c r="F1059" i="46"/>
  <c r="E1059" i="46"/>
  <c r="D1059" i="46"/>
  <c r="C1059" i="46"/>
  <c r="H1058" i="46"/>
  <c r="G1058" i="46"/>
  <c r="F1058" i="46"/>
  <c r="E1058" i="46"/>
  <c r="D1058" i="46"/>
  <c r="C1058" i="46"/>
  <c r="H1057" i="46"/>
  <c r="G1057" i="46"/>
  <c r="F1057" i="46"/>
  <c r="E1057" i="46"/>
  <c r="D1057" i="46"/>
  <c r="C1057" i="46"/>
  <c r="H1056" i="46"/>
  <c r="G1056" i="46"/>
  <c r="F1056" i="46"/>
  <c r="E1056" i="46"/>
  <c r="D1056" i="46"/>
  <c r="C1056" i="46"/>
  <c r="H1055" i="46"/>
  <c r="G1055" i="46"/>
  <c r="F1055" i="46"/>
  <c r="E1055" i="46"/>
  <c r="D1055" i="46"/>
  <c r="C1055" i="46"/>
  <c r="H1054" i="46"/>
  <c r="G1054" i="46"/>
  <c r="F1054" i="46"/>
  <c r="E1054" i="46"/>
  <c r="D1054" i="46"/>
  <c r="C1054" i="46"/>
  <c r="H1053" i="46"/>
  <c r="G1053" i="46"/>
  <c r="F1053" i="46"/>
  <c r="E1053" i="46"/>
  <c r="D1053" i="46"/>
  <c r="C1053" i="46"/>
  <c r="H1052" i="46"/>
  <c r="G1052" i="46"/>
  <c r="F1052" i="46"/>
  <c r="E1052" i="46"/>
  <c r="D1052" i="46"/>
  <c r="C1052" i="46"/>
  <c r="H1051" i="46"/>
  <c r="G1051" i="46"/>
  <c r="F1051" i="46"/>
  <c r="E1051" i="46"/>
  <c r="D1051" i="46"/>
  <c r="C1051" i="46"/>
  <c r="H1050" i="46"/>
  <c r="G1050" i="46"/>
  <c r="F1050" i="46"/>
  <c r="E1050" i="46"/>
  <c r="D1050" i="46"/>
  <c r="C1050" i="46"/>
  <c r="H1049" i="46"/>
  <c r="G1049" i="46"/>
  <c r="F1049" i="46"/>
  <c r="E1049" i="46"/>
  <c r="D1049" i="46"/>
  <c r="C1049" i="46"/>
  <c r="H1048" i="46"/>
  <c r="G1048" i="46"/>
  <c r="F1048" i="46"/>
  <c r="E1048" i="46"/>
  <c r="D1048" i="46"/>
  <c r="C1048" i="46"/>
  <c r="H1047" i="46"/>
  <c r="G1047" i="46"/>
  <c r="F1047" i="46"/>
  <c r="E1047" i="46"/>
  <c r="D1047" i="46"/>
  <c r="C1047" i="46"/>
  <c r="H1046" i="46"/>
  <c r="G1046" i="46"/>
  <c r="F1046" i="46"/>
  <c r="E1046" i="46"/>
  <c r="D1046" i="46"/>
  <c r="C1046" i="46"/>
  <c r="H1045" i="46"/>
  <c r="G1045" i="46"/>
  <c r="F1045" i="46"/>
  <c r="E1045" i="46"/>
  <c r="D1045" i="46"/>
  <c r="C1045" i="46"/>
  <c r="H1044" i="46"/>
  <c r="G1044" i="46"/>
  <c r="F1044" i="46"/>
  <c r="E1044" i="46"/>
  <c r="D1044" i="46"/>
  <c r="C1044" i="46"/>
  <c r="H1043" i="46"/>
  <c r="G1043" i="46"/>
  <c r="F1043" i="46"/>
  <c r="E1043" i="46"/>
  <c r="D1043" i="46"/>
  <c r="C1043" i="46"/>
  <c r="H1042" i="46"/>
  <c r="G1042" i="46"/>
  <c r="F1042" i="46"/>
  <c r="E1042" i="46"/>
  <c r="D1042" i="46"/>
  <c r="C1042" i="46"/>
  <c r="H1041" i="46"/>
  <c r="G1041" i="46"/>
  <c r="F1041" i="46"/>
  <c r="E1041" i="46"/>
  <c r="D1041" i="46"/>
  <c r="C1041" i="46"/>
  <c r="H1040" i="46"/>
  <c r="G1040" i="46"/>
  <c r="F1040" i="46"/>
  <c r="E1040" i="46"/>
  <c r="D1040" i="46"/>
  <c r="C1040" i="46"/>
  <c r="H1039" i="46"/>
  <c r="G1039" i="46"/>
  <c r="F1039" i="46"/>
  <c r="E1039" i="46"/>
  <c r="D1039" i="46"/>
  <c r="C1039" i="46"/>
  <c r="H1038" i="46"/>
  <c r="G1038" i="46"/>
  <c r="F1038" i="46"/>
  <c r="E1038" i="46"/>
  <c r="D1038" i="46"/>
  <c r="C1038" i="46"/>
  <c r="H1037" i="46"/>
  <c r="G1037" i="46"/>
  <c r="F1037" i="46"/>
  <c r="E1037" i="46"/>
  <c r="D1037" i="46"/>
  <c r="C1037" i="46"/>
  <c r="H1036" i="46"/>
  <c r="G1036" i="46"/>
  <c r="F1036" i="46"/>
  <c r="E1036" i="46"/>
  <c r="D1036" i="46"/>
  <c r="C1036" i="46"/>
  <c r="H1035" i="46"/>
  <c r="G1035" i="46"/>
  <c r="F1035" i="46"/>
  <c r="E1035" i="46"/>
  <c r="D1035" i="46"/>
  <c r="C1035" i="46"/>
  <c r="H1034" i="46"/>
  <c r="G1034" i="46"/>
  <c r="F1034" i="46"/>
  <c r="E1034" i="46"/>
  <c r="D1034" i="46"/>
  <c r="C1034" i="46"/>
  <c r="H1033" i="46"/>
  <c r="G1033" i="46"/>
  <c r="F1033" i="46"/>
  <c r="E1033" i="46"/>
  <c r="D1033" i="46"/>
  <c r="C1033" i="46"/>
  <c r="H1032" i="46"/>
  <c r="G1032" i="46"/>
  <c r="F1032" i="46"/>
  <c r="E1032" i="46"/>
  <c r="D1032" i="46"/>
  <c r="C1032" i="46"/>
  <c r="H1031" i="46"/>
  <c r="G1031" i="46"/>
  <c r="F1031" i="46"/>
  <c r="E1031" i="46"/>
  <c r="D1031" i="46"/>
  <c r="C1031" i="46"/>
  <c r="H1030" i="46"/>
  <c r="G1030" i="46"/>
  <c r="F1030" i="46"/>
  <c r="E1030" i="46"/>
  <c r="D1030" i="46"/>
  <c r="C1030" i="46"/>
  <c r="H1029" i="46"/>
  <c r="G1029" i="46"/>
  <c r="F1029" i="46"/>
  <c r="E1029" i="46"/>
  <c r="D1029" i="46"/>
  <c r="C1029" i="46"/>
  <c r="H1028" i="46"/>
  <c r="G1028" i="46"/>
  <c r="F1028" i="46"/>
  <c r="E1028" i="46"/>
  <c r="D1028" i="46"/>
  <c r="C1028" i="46"/>
  <c r="H1027" i="46"/>
  <c r="G1027" i="46"/>
  <c r="F1027" i="46"/>
  <c r="E1027" i="46"/>
  <c r="D1027" i="46"/>
  <c r="C1027" i="46"/>
  <c r="H1026" i="46"/>
  <c r="G1026" i="46"/>
  <c r="F1026" i="46"/>
  <c r="E1026" i="46"/>
  <c r="D1026" i="46"/>
  <c r="C1026" i="46"/>
  <c r="H1025" i="46"/>
  <c r="G1025" i="46"/>
  <c r="F1025" i="46"/>
  <c r="E1025" i="46"/>
  <c r="D1025" i="46"/>
  <c r="C1025" i="46"/>
  <c r="H1024" i="46"/>
  <c r="G1024" i="46"/>
  <c r="F1024" i="46"/>
  <c r="E1024" i="46"/>
  <c r="D1024" i="46"/>
  <c r="C1024" i="46"/>
  <c r="H1023" i="46"/>
  <c r="G1023" i="46"/>
  <c r="F1023" i="46"/>
  <c r="E1023" i="46"/>
  <c r="D1023" i="46"/>
  <c r="C1023" i="46"/>
  <c r="H1022" i="46"/>
  <c r="G1022" i="46"/>
  <c r="F1022" i="46"/>
  <c r="E1022" i="46"/>
  <c r="D1022" i="46"/>
  <c r="C1022" i="46"/>
  <c r="H1021" i="46"/>
  <c r="G1021" i="46"/>
  <c r="F1021" i="46"/>
  <c r="E1021" i="46"/>
  <c r="D1021" i="46"/>
  <c r="C1021" i="46"/>
  <c r="H1020" i="46"/>
  <c r="G1020" i="46"/>
  <c r="F1020" i="46"/>
  <c r="E1020" i="46"/>
  <c r="D1020" i="46"/>
  <c r="C1020" i="46"/>
  <c r="H1019" i="46"/>
  <c r="G1019" i="46"/>
  <c r="F1019" i="46"/>
  <c r="E1019" i="46"/>
  <c r="D1019" i="46"/>
  <c r="C1019" i="46"/>
  <c r="H1018" i="46"/>
  <c r="G1018" i="46"/>
  <c r="F1018" i="46"/>
  <c r="E1018" i="46"/>
  <c r="D1018" i="46"/>
  <c r="C1018" i="46"/>
  <c r="H1017" i="46"/>
  <c r="G1017" i="46"/>
  <c r="F1017" i="46"/>
  <c r="E1017" i="46"/>
  <c r="D1017" i="46"/>
  <c r="C1017" i="46"/>
  <c r="H1016" i="46"/>
  <c r="G1016" i="46"/>
  <c r="F1016" i="46"/>
  <c r="E1016" i="46"/>
  <c r="D1016" i="46"/>
  <c r="C1016" i="46"/>
  <c r="H1015" i="46"/>
  <c r="G1015" i="46"/>
  <c r="F1015" i="46"/>
  <c r="E1015" i="46"/>
  <c r="D1015" i="46"/>
  <c r="C1015" i="46"/>
  <c r="H1014" i="46"/>
  <c r="G1014" i="46"/>
  <c r="F1014" i="46"/>
  <c r="E1014" i="46"/>
  <c r="D1014" i="46"/>
  <c r="C1014" i="46"/>
  <c r="H1013" i="46"/>
  <c r="G1013" i="46"/>
  <c r="F1013" i="46"/>
  <c r="E1013" i="46"/>
  <c r="D1013" i="46"/>
  <c r="C1013" i="46"/>
  <c r="H1012" i="46"/>
  <c r="G1012" i="46"/>
  <c r="F1012" i="46"/>
  <c r="E1012" i="46"/>
  <c r="D1012" i="46"/>
  <c r="C1012" i="46"/>
  <c r="H1011" i="46"/>
  <c r="G1011" i="46"/>
  <c r="F1011" i="46"/>
  <c r="E1011" i="46"/>
  <c r="D1011" i="46"/>
  <c r="C1011" i="46"/>
  <c r="H1010" i="46"/>
  <c r="G1010" i="46"/>
  <c r="F1010" i="46"/>
  <c r="E1010" i="46"/>
  <c r="D1010" i="46"/>
  <c r="C1010" i="46"/>
  <c r="H1009" i="46"/>
  <c r="G1009" i="46"/>
  <c r="F1009" i="46"/>
  <c r="E1009" i="46"/>
  <c r="D1009" i="46"/>
  <c r="C1009" i="46"/>
  <c r="H1008" i="46"/>
  <c r="G1008" i="46"/>
  <c r="F1008" i="46"/>
  <c r="E1008" i="46"/>
  <c r="D1008" i="46"/>
  <c r="C1008" i="46"/>
  <c r="H1007" i="46"/>
  <c r="G1007" i="46"/>
  <c r="F1007" i="46"/>
  <c r="E1007" i="46"/>
  <c r="D1007" i="46"/>
  <c r="C1007" i="46"/>
  <c r="H1006" i="46"/>
  <c r="G1006" i="46"/>
  <c r="F1006" i="46"/>
  <c r="E1006" i="46"/>
  <c r="D1006" i="46"/>
  <c r="C1006" i="46"/>
  <c r="H1005" i="46"/>
  <c r="G1005" i="46"/>
  <c r="F1005" i="46"/>
  <c r="E1005" i="46"/>
  <c r="D1005" i="46"/>
  <c r="C1005" i="46"/>
  <c r="H1004" i="46"/>
  <c r="G1004" i="46"/>
  <c r="F1004" i="46"/>
  <c r="E1004" i="46"/>
  <c r="D1004" i="46"/>
  <c r="C1004" i="46"/>
  <c r="H1003" i="46"/>
  <c r="G1003" i="46"/>
  <c r="F1003" i="46"/>
  <c r="E1003" i="46"/>
  <c r="D1003" i="46"/>
  <c r="C1003" i="46"/>
  <c r="H1002" i="46"/>
  <c r="G1002" i="46"/>
  <c r="F1002" i="46"/>
  <c r="E1002" i="46"/>
  <c r="D1002" i="46"/>
  <c r="C1002" i="46"/>
  <c r="H1001" i="46"/>
  <c r="G1001" i="46"/>
  <c r="F1001" i="46"/>
  <c r="E1001" i="46"/>
  <c r="D1001" i="46"/>
  <c r="C1001" i="46"/>
  <c r="H1000" i="46"/>
  <c r="G1000" i="46"/>
  <c r="F1000" i="46"/>
  <c r="E1000" i="46"/>
  <c r="D1000" i="46"/>
  <c r="C1000" i="46"/>
  <c r="H999" i="46"/>
  <c r="G999" i="46"/>
  <c r="F999" i="46"/>
  <c r="E999" i="46"/>
  <c r="D999" i="46"/>
  <c r="C999" i="46"/>
  <c r="H998" i="46"/>
  <c r="G998" i="46"/>
  <c r="F998" i="46"/>
  <c r="E998" i="46"/>
  <c r="D998" i="46"/>
  <c r="C998" i="46"/>
  <c r="H997" i="46"/>
  <c r="G997" i="46"/>
  <c r="F997" i="46"/>
  <c r="E997" i="46"/>
  <c r="D997" i="46"/>
  <c r="C997" i="46"/>
  <c r="H996" i="46"/>
  <c r="G996" i="46"/>
  <c r="F996" i="46"/>
  <c r="E996" i="46"/>
  <c r="D996" i="46"/>
  <c r="C996" i="46"/>
  <c r="H995" i="46"/>
  <c r="G995" i="46"/>
  <c r="F995" i="46"/>
  <c r="E995" i="46"/>
  <c r="D995" i="46"/>
  <c r="C995" i="46"/>
  <c r="H994" i="46"/>
  <c r="G994" i="46"/>
  <c r="F994" i="46"/>
  <c r="E994" i="46"/>
  <c r="D994" i="46"/>
  <c r="C994" i="46"/>
  <c r="H993" i="46"/>
  <c r="G993" i="46"/>
  <c r="F993" i="46"/>
  <c r="E993" i="46"/>
  <c r="D993" i="46"/>
  <c r="C993" i="46"/>
  <c r="H992" i="46"/>
  <c r="G992" i="46"/>
  <c r="F992" i="46"/>
  <c r="E992" i="46"/>
  <c r="D992" i="46"/>
  <c r="C992" i="46"/>
  <c r="H991" i="46"/>
  <c r="G991" i="46"/>
  <c r="F991" i="46"/>
  <c r="E991" i="46"/>
  <c r="D991" i="46"/>
  <c r="C991" i="46"/>
  <c r="H990" i="46"/>
  <c r="G990" i="46"/>
  <c r="F990" i="46"/>
  <c r="E990" i="46"/>
  <c r="D990" i="46"/>
  <c r="C990" i="46"/>
  <c r="H989" i="46"/>
  <c r="G989" i="46"/>
  <c r="F989" i="46"/>
  <c r="E989" i="46"/>
  <c r="D989" i="46"/>
  <c r="C989" i="46"/>
  <c r="H988" i="46"/>
  <c r="G988" i="46"/>
  <c r="F988" i="46"/>
  <c r="E988" i="46"/>
  <c r="D988" i="46"/>
  <c r="C988" i="46"/>
  <c r="H987" i="46"/>
  <c r="G987" i="46"/>
  <c r="F987" i="46"/>
  <c r="E987" i="46"/>
  <c r="D987" i="46"/>
  <c r="C987" i="46"/>
  <c r="H986" i="46"/>
  <c r="G986" i="46"/>
  <c r="F986" i="46"/>
  <c r="E986" i="46"/>
  <c r="D986" i="46"/>
  <c r="C986" i="46"/>
  <c r="H985" i="46"/>
  <c r="G985" i="46"/>
  <c r="F985" i="46"/>
  <c r="E985" i="46"/>
  <c r="D985" i="46"/>
  <c r="C985" i="46"/>
  <c r="H984" i="46"/>
  <c r="G984" i="46"/>
  <c r="F984" i="46"/>
  <c r="E984" i="46"/>
  <c r="D984" i="46"/>
  <c r="C984" i="46"/>
  <c r="H983" i="46"/>
  <c r="G983" i="46"/>
  <c r="F983" i="46"/>
  <c r="E983" i="46"/>
  <c r="D983" i="46"/>
  <c r="C983" i="46"/>
  <c r="H982" i="46"/>
  <c r="G982" i="46"/>
  <c r="F982" i="46"/>
  <c r="E982" i="46"/>
  <c r="D982" i="46"/>
  <c r="C982" i="46"/>
  <c r="H981" i="46"/>
  <c r="G981" i="46"/>
  <c r="F981" i="46"/>
  <c r="E981" i="46"/>
  <c r="D981" i="46"/>
  <c r="C981" i="46"/>
  <c r="H980" i="46"/>
  <c r="G980" i="46"/>
  <c r="F980" i="46"/>
  <c r="E980" i="46"/>
  <c r="D980" i="46"/>
  <c r="C980" i="46"/>
  <c r="H979" i="46"/>
  <c r="G979" i="46"/>
  <c r="F979" i="46"/>
  <c r="E979" i="46"/>
  <c r="D979" i="46"/>
  <c r="C979" i="46"/>
  <c r="H978" i="46"/>
  <c r="G978" i="46"/>
  <c r="F978" i="46"/>
  <c r="E978" i="46"/>
  <c r="D978" i="46"/>
  <c r="C978" i="46"/>
  <c r="H977" i="46"/>
  <c r="G977" i="46"/>
  <c r="F977" i="46"/>
  <c r="E977" i="46"/>
  <c r="D977" i="46"/>
  <c r="C977" i="46"/>
  <c r="H976" i="46"/>
  <c r="G976" i="46"/>
  <c r="F976" i="46"/>
  <c r="E976" i="46"/>
  <c r="D976" i="46"/>
  <c r="C976" i="46"/>
  <c r="H975" i="46"/>
  <c r="G975" i="46"/>
  <c r="F975" i="46"/>
  <c r="E975" i="46"/>
  <c r="D975" i="46"/>
  <c r="C975" i="46"/>
  <c r="H974" i="46"/>
  <c r="G974" i="46"/>
  <c r="F974" i="46"/>
  <c r="E974" i="46"/>
  <c r="D974" i="46"/>
  <c r="C974" i="46"/>
  <c r="H973" i="46"/>
  <c r="G973" i="46"/>
  <c r="F973" i="46"/>
  <c r="E973" i="46"/>
  <c r="D973" i="46"/>
  <c r="C973" i="46"/>
  <c r="H972" i="46"/>
  <c r="G972" i="46"/>
  <c r="F972" i="46"/>
  <c r="E972" i="46"/>
  <c r="D972" i="46"/>
  <c r="C972" i="46"/>
  <c r="H971" i="46"/>
  <c r="G971" i="46"/>
  <c r="F971" i="46"/>
  <c r="E971" i="46"/>
  <c r="D971" i="46"/>
  <c r="C971" i="46"/>
  <c r="H970" i="46"/>
  <c r="G970" i="46"/>
  <c r="F970" i="46"/>
  <c r="E970" i="46"/>
  <c r="D970" i="46"/>
  <c r="C970" i="46"/>
  <c r="H969" i="46"/>
  <c r="G969" i="46"/>
  <c r="F969" i="46"/>
  <c r="E969" i="46"/>
  <c r="D969" i="46"/>
  <c r="C969" i="46"/>
  <c r="H968" i="46"/>
  <c r="G968" i="46"/>
  <c r="F968" i="46"/>
  <c r="E968" i="46"/>
  <c r="D968" i="46"/>
  <c r="C968" i="46"/>
  <c r="H967" i="46"/>
  <c r="G967" i="46"/>
  <c r="F967" i="46"/>
  <c r="E967" i="46"/>
  <c r="D967" i="46"/>
  <c r="C967" i="46"/>
  <c r="H966" i="46"/>
  <c r="G966" i="46"/>
  <c r="F966" i="46"/>
  <c r="E966" i="46"/>
  <c r="D966" i="46"/>
  <c r="C966" i="46"/>
  <c r="H965" i="46"/>
  <c r="G965" i="46"/>
  <c r="F965" i="46"/>
  <c r="E965" i="46"/>
  <c r="D965" i="46"/>
  <c r="C965" i="46"/>
  <c r="H964" i="46"/>
  <c r="G964" i="46"/>
  <c r="F964" i="46"/>
  <c r="E964" i="46"/>
  <c r="D964" i="46"/>
  <c r="C964" i="46"/>
  <c r="H963" i="46"/>
  <c r="G963" i="46"/>
  <c r="F963" i="46"/>
  <c r="E963" i="46"/>
  <c r="D963" i="46"/>
  <c r="C963" i="46"/>
  <c r="H962" i="46"/>
  <c r="G962" i="46"/>
  <c r="F962" i="46"/>
  <c r="E962" i="46"/>
  <c r="D962" i="46"/>
  <c r="C962" i="46"/>
  <c r="H961" i="46"/>
  <c r="G961" i="46"/>
  <c r="F961" i="46"/>
  <c r="E961" i="46"/>
  <c r="D961" i="46"/>
  <c r="C961" i="46"/>
  <c r="H960" i="46"/>
  <c r="G960" i="46"/>
  <c r="F960" i="46"/>
  <c r="E960" i="46"/>
  <c r="D960" i="46"/>
  <c r="C960" i="46"/>
  <c r="H959" i="46"/>
  <c r="G959" i="46"/>
  <c r="F959" i="46"/>
  <c r="E959" i="46"/>
  <c r="D959" i="46"/>
  <c r="C959" i="46"/>
  <c r="H958" i="46"/>
  <c r="G958" i="46"/>
  <c r="F958" i="46"/>
  <c r="E958" i="46"/>
  <c r="D958" i="46"/>
  <c r="C958" i="46"/>
  <c r="H957" i="46"/>
  <c r="G957" i="46"/>
  <c r="F957" i="46"/>
  <c r="E957" i="46"/>
  <c r="D957" i="46"/>
  <c r="C957" i="46"/>
  <c r="H956" i="46"/>
  <c r="G956" i="46"/>
  <c r="F956" i="46"/>
  <c r="E956" i="46"/>
  <c r="D956" i="46"/>
  <c r="C956" i="46"/>
  <c r="H955" i="46"/>
  <c r="G955" i="46"/>
  <c r="F955" i="46"/>
  <c r="E955" i="46"/>
  <c r="D955" i="46"/>
  <c r="C955" i="46"/>
  <c r="H954" i="46"/>
  <c r="G954" i="46"/>
  <c r="F954" i="46"/>
  <c r="E954" i="46"/>
  <c r="D954" i="46"/>
  <c r="C954" i="46"/>
  <c r="H953" i="46"/>
  <c r="G953" i="46"/>
  <c r="F953" i="46"/>
  <c r="E953" i="46"/>
  <c r="D953" i="46"/>
  <c r="C953" i="46"/>
  <c r="H952" i="46"/>
  <c r="G952" i="46"/>
  <c r="F952" i="46"/>
  <c r="E952" i="46"/>
  <c r="D952" i="46"/>
  <c r="C952" i="46"/>
  <c r="H951" i="46"/>
  <c r="G951" i="46"/>
  <c r="F951" i="46"/>
  <c r="E951" i="46"/>
  <c r="D951" i="46"/>
  <c r="C951" i="46"/>
  <c r="H950" i="46"/>
  <c r="G950" i="46"/>
  <c r="F950" i="46"/>
  <c r="E950" i="46"/>
  <c r="D950" i="46"/>
  <c r="C950" i="46"/>
  <c r="H949" i="46"/>
  <c r="G949" i="46"/>
  <c r="F949" i="46"/>
  <c r="E949" i="46"/>
  <c r="D949" i="46"/>
  <c r="C949" i="46"/>
  <c r="H948" i="46"/>
  <c r="G948" i="46"/>
  <c r="F948" i="46"/>
  <c r="E948" i="46"/>
  <c r="D948" i="46"/>
  <c r="C948" i="46"/>
  <c r="H947" i="46"/>
  <c r="G947" i="46"/>
  <c r="F947" i="46"/>
  <c r="E947" i="46"/>
  <c r="D947" i="46"/>
  <c r="C947" i="46"/>
  <c r="H946" i="46"/>
  <c r="G946" i="46"/>
  <c r="F946" i="46"/>
  <c r="E946" i="46"/>
  <c r="D946" i="46"/>
  <c r="C946" i="46"/>
  <c r="H945" i="46"/>
  <c r="G945" i="46"/>
  <c r="F945" i="46"/>
  <c r="E945" i="46"/>
  <c r="D945" i="46"/>
  <c r="C945" i="46"/>
  <c r="H944" i="46"/>
  <c r="G944" i="46"/>
  <c r="F944" i="46"/>
  <c r="E944" i="46"/>
  <c r="D944" i="46"/>
  <c r="C944" i="46"/>
  <c r="H943" i="46"/>
  <c r="G943" i="46"/>
  <c r="F943" i="46"/>
  <c r="E943" i="46"/>
  <c r="D943" i="46"/>
  <c r="C943" i="46"/>
  <c r="H942" i="46"/>
  <c r="G942" i="46"/>
  <c r="F942" i="46"/>
  <c r="E942" i="46"/>
  <c r="D942" i="46"/>
  <c r="C942" i="46"/>
  <c r="H941" i="46"/>
  <c r="G941" i="46"/>
  <c r="F941" i="46"/>
  <c r="E941" i="46"/>
  <c r="D941" i="46"/>
  <c r="C941" i="46"/>
  <c r="H940" i="46"/>
  <c r="G940" i="46"/>
  <c r="F940" i="46"/>
  <c r="E940" i="46"/>
  <c r="D940" i="46"/>
  <c r="C940" i="46"/>
  <c r="H939" i="46"/>
  <c r="G939" i="46"/>
  <c r="F939" i="46"/>
  <c r="E939" i="46"/>
  <c r="D939" i="46"/>
  <c r="C939" i="46"/>
  <c r="H938" i="46"/>
  <c r="G938" i="46"/>
  <c r="F938" i="46"/>
  <c r="E938" i="46"/>
  <c r="D938" i="46"/>
  <c r="C938" i="46"/>
  <c r="H937" i="46"/>
  <c r="G937" i="46"/>
  <c r="F937" i="46"/>
  <c r="E937" i="46"/>
  <c r="D937" i="46"/>
  <c r="C937" i="46"/>
  <c r="H936" i="46"/>
  <c r="G936" i="46"/>
  <c r="F936" i="46"/>
  <c r="E936" i="46"/>
  <c r="D936" i="46"/>
  <c r="C936" i="46"/>
  <c r="H935" i="46"/>
  <c r="G935" i="46"/>
  <c r="F935" i="46"/>
  <c r="E935" i="46"/>
  <c r="D935" i="46"/>
  <c r="C935" i="46"/>
  <c r="H934" i="46"/>
  <c r="G934" i="46"/>
  <c r="F934" i="46"/>
  <c r="E934" i="46"/>
  <c r="D934" i="46"/>
  <c r="C934" i="46"/>
  <c r="H933" i="46"/>
  <c r="G933" i="46"/>
  <c r="F933" i="46"/>
  <c r="E933" i="46"/>
  <c r="D933" i="46"/>
  <c r="C933" i="46"/>
  <c r="H932" i="46"/>
  <c r="G932" i="46"/>
  <c r="F932" i="46"/>
  <c r="E932" i="46"/>
  <c r="D932" i="46"/>
  <c r="C932" i="46"/>
  <c r="H931" i="46"/>
  <c r="G931" i="46"/>
  <c r="F931" i="46"/>
  <c r="E931" i="46"/>
  <c r="D931" i="46"/>
  <c r="C931" i="46"/>
  <c r="H930" i="46"/>
  <c r="G930" i="46"/>
  <c r="F930" i="46"/>
  <c r="E930" i="46"/>
  <c r="D930" i="46"/>
  <c r="C930" i="46"/>
  <c r="H929" i="46"/>
  <c r="G929" i="46"/>
  <c r="F929" i="46"/>
  <c r="E929" i="46"/>
  <c r="D929" i="46"/>
  <c r="C929" i="46"/>
  <c r="H928" i="46"/>
  <c r="G928" i="46"/>
  <c r="F928" i="46"/>
  <c r="E928" i="46"/>
  <c r="D928" i="46"/>
  <c r="C928" i="46"/>
  <c r="H927" i="46"/>
  <c r="G927" i="46"/>
  <c r="F927" i="46"/>
  <c r="E927" i="46"/>
  <c r="D927" i="46"/>
  <c r="C927" i="46"/>
  <c r="H926" i="46"/>
  <c r="G926" i="46"/>
  <c r="F926" i="46"/>
  <c r="E926" i="46"/>
  <c r="D926" i="46"/>
  <c r="C926" i="46"/>
  <c r="H925" i="46"/>
  <c r="G925" i="46"/>
  <c r="F925" i="46"/>
  <c r="E925" i="46"/>
  <c r="D925" i="46"/>
  <c r="C925" i="46"/>
  <c r="H924" i="46"/>
  <c r="G924" i="46"/>
  <c r="F924" i="46"/>
  <c r="E924" i="46"/>
  <c r="D924" i="46"/>
  <c r="C924" i="46"/>
  <c r="H923" i="46"/>
  <c r="G923" i="46"/>
  <c r="F923" i="46"/>
  <c r="E923" i="46"/>
  <c r="D923" i="46"/>
  <c r="C923" i="46"/>
  <c r="H922" i="46"/>
  <c r="G922" i="46"/>
  <c r="F922" i="46"/>
  <c r="E922" i="46"/>
  <c r="D922" i="46"/>
  <c r="C922" i="46"/>
  <c r="H921" i="46"/>
  <c r="G921" i="46"/>
  <c r="F921" i="46"/>
  <c r="E921" i="46"/>
  <c r="D921" i="46"/>
  <c r="C921" i="46"/>
  <c r="H920" i="46"/>
  <c r="G920" i="46"/>
  <c r="F920" i="46"/>
  <c r="E920" i="46"/>
  <c r="D920" i="46"/>
  <c r="C920" i="46"/>
  <c r="H919" i="46"/>
  <c r="G919" i="46"/>
  <c r="F919" i="46"/>
  <c r="E919" i="46"/>
  <c r="D919" i="46"/>
  <c r="C919" i="46"/>
  <c r="H918" i="46"/>
  <c r="G918" i="46"/>
  <c r="F918" i="46"/>
  <c r="E918" i="46"/>
  <c r="D918" i="46"/>
  <c r="C918" i="46"/>
  <c r="H917" i="46"/>
  <c r="G917" i="46"/>
  <c r="F917" i="46"/>
  <c r="E917" i="46"/>
  <c r="D917" i="46"/>
  <c r="C917" i="46"/>
  <c r="H916" i="46"/>
  <c r="G916" i="46"/>
  <c r="F916" i="46"/>
  <c r="E916" i="46"/>
  <c r="D916" i="46"/>
  <c r="C916" i="46"/>
  <c r="H915" i="46"/>
  <c r="G915" i="46"/>
  <c r="F915" i="46"/>
  <c r="E915" i="46"/>
  <c r="D915" i="46"/>
  <c r="C915" i="46"/>
  <c r="H914" i="46"/>
  <c r="G914" i="46"/>
  <c r="F914" i="46"/>
  <c r="E914" i="46"/>
  <c r="D914" i="46"/>
  <c r="C914" i="46"/>
  <c r="H913" i="46"/>
  <c r="G913" i="46"/>
  <c r="F913" i="46"/>
  <c r="E913" i="46"/>
  <c r="D913" i="46"/>
  <c r="C913" i="46"/>
  <c r="H912" i="46"/>
  <c r="G912" i="46"/>
  <c r="F912" i="46"/>
  <c r="E912" i="46"/>
  <c r="D912" i="46"/>
  <c r="C912" i="46"/>
  <c r="H911" i="46"/>
  <c r="G911" i="46"/>
  <c r="F911" i="46"/>
  <c r="E911" i="46"/>
  <c r="D911" i="46"/>
  <c r="C911" i="46"/>
  <c r="H910" i="46"/>
  <c r="G910" i="46"/>
  <c r="F910" i="46"/>
  <c r="E910" i="46"/>
  <c r="D910" i="46"/>
  <c r="C910" i="46"/>
  <c r="H909" i="46"/>
  <c r="G909" i="46"/>
  <c r="F909" i="46"/>
  <c r="E909" i="46"/>
  <c r="D909" i="46"/>
  <c r="C909" i="46"/>
  <c r="H908" i="46"/>
  <c r="G908" i="46"/>
  <c r="F908" i="46"/>
  <c r="E908" i="46"/>
  <c r="D908" i="46"/>
  <c r="C908" i="46"/>
  <c r="H907" i="46"/>
  <c r="G907" i="46"/>
  <c r="F907" i="46"/>
  <c r="E907" i="46"/>
  <c r="D907" i="46"/>
  <c r="C907" i="46"/>
  <c r="H906" i="46"/>
  <c r="G906" i="46"/>
  <c r="F906" i="46"/>
  <c r="E906" i="46"/>
  <c r="D906" i="46"/>
  <c r="C906" i="46"/>
  <c r="H905" i="46"/>
  <c r="G905" i="46"/>
  <c r="F905" i="46"/>
  <c r="E905" i="46"/>
  <c r="D905" i="46"/>
  <c r="C905" i="46"/>
  <c r="H904" i="46"/>
  <c r="G904" i="46"/>
  <c r="F904" i="46"/>
  <c r="E904" i="46"/>
  <c r="D904" i="46"/>
  <c r="C904" i="46"/>
  <c r="H903" i="46"/>
  <c r="G903" i="46"/>
  <c r="F903" i="46"/>
  <c r="E903" i="46"/>
  <c r="D903" i="46"/>
  <c r="C903" i="46"/>
  <c r="H902" i="46"/>
  <c r="G902" i="46"/>
  <c r="F902" i="46"/>
  <c r="E902" i="46"/>
  <c r="D902" i="46"/>
  <c r="C902" i="46"/>
  <c r="H901" i="46"/>
  <c r="G901" i="46"/>
  <c r="F901" i="46"/>
  <c r="E901" i="46"/>
  <c r="D901" i="46"/>
  <c r="C901" i="46"/>
  <c r="H900" i="46"/>
  <c r="G900" i="46"/>
  <c r="F900" i="46"/>
  <c r="E900" i="46"/>
  <c r="D900" i="46"/>
  <c r="C900" i="46"/>
  <c r="H899" i="46"/>
  <c r="G899" i="46"/>
  <c r="F899" i="46"/>
  <c r="E899" i="46"/>
  <c r="D899" i="46"/>
  <c r="C899" i="46"/>
  <c r="H898" i="46"/>
  <c r="G898" i="46"/>
  <c r="F898" i="46"/>
  <c r="E898" i="46"/>
  <c r="D898" i="46"/>
  <c r="C898" i="46"/>
  <c r="H897" i="46"/>
  <c r="G897" i="46"/>
  <c r="F897" i="46"/>
  <c r="E897" i="46"/>
  <c r="D897" i="46"/>
  <c r="C897" i="46"/>
  <c r="H896" i="46"/>
  <c r="G896" i="46"/>
  <c r="F896" i="46"/>
  <c r="E896" i="46"/>
  <c r="D896" i="46"/>
  <c r="C896" i="46"/>
  <c r="H895" i="46"/>
  <c r="G895" i="46"/>
  <c r="F895" i="46"/>
  <c r="E895" i="46"/>
  <c r="D895" i="46"/>
  <c r="C895" i="46"/>
  <c r="H894" i="46"/>
  <c r="G894" i="46"/>
  <c r="F894" i="46"/>
  <c r="E894" i="46"/>
  <c r="D894" i="46"/>
  <c r="C894" i="46"/>
  <c r="H893" i="46"/>
  <c r="G893" i="46"/>
  <c r="F893" i="46"/>
  <c r="E893" i="46"/>
  <c r="D893" i="46"/>
  <c r="C893" i="46"/>
  <c r="H892" i="46"/>
  <c r="G892" i="46"/>
  <c r="F892" i="46"/>
  <c r="E892" i="46"/>
  <c r="D892" i="46"/>
  <c r="C892" i="46"/>
  <c r="H891" i="46"/>
  <c r="G891" i="46"/>
  <c r="F891" i="46"/>
  <c r="E891" i="46"/>
  <c r="D891" i="46"/>
  <c r="C891" i="46"/>
  <c r="H890" i="46"/>
  <c r="G890" i="46"/>
  <c r="F890" i="46"/>
  <c r="E890" i="46"/>
  <c r="D890" i="46"/>
  <c r="C890" i="46"/>
  <c r="H889" i="46"/>
  <c r="G889" i="46"/>
  <c r="F889" i="46"/>
  <c r="E889" i="46"/>
  <c r="D889" i="46"/>
  <c r="C889" i="46"/>
  <c r="H888" i="46"/>
  <c r="G888" i="46"/>
  <c r="F888" i="46"/>
  <c r="E888" i="46"/>
  <c r="D888" i="46"/>
  <c r="C888" i="46"/>
  <c r="H887" i="46"/>
  <c r="G887" i="46"/>
  <c r="F887" i="46"/>
  <c r="E887" i="46"/>
  <c r="D887" i="46"/>
  <c r="C887" i="46"/>
  <c r="H886" i="46"/>
  <c r="G886" i="46"/>
  <c r="F886" i="46"/>
  <c r="E886" i="46"/>
  <c r="D886" i="46"/>
  <c r="C886" i="46"/>
  <c r="H885" i="46"/>
  <c r="G885" i="46"/>
  <c r="F885" i="46"/>
  <c r="E885" i="46"/>
  <c r="D885" i="46"/>
  <c r="C885" i="46"/>
  <c r="H884" i="46"/>
  <c r="G884" i="46"/>
  <c r="F884" i="46"/>
  <c r="E884" i="46"/>
  <c r="D884" i="46"/>
  <c r="C884" i="46"/>
  <c r="H883" i="46"/>
  <c r="G883" i="46"/>
  <c r="F883" i="46"/>
  <c r="E883" i="46"/>
  <c r="D883" i="46"/>
  <c r="C883" i="46"/>
  <c r="H882" i="46"/>
  <c r="G882" i="46"/>
  <c r="F882" i="46"/>
  <c r="E882" i="46"/>
  <c r="D882" i="46"/>
  <c r="C882" i="46"/>
  <c r="H881" i="46"/>
  <c r="G881" i="46"/>
  <c r="F881" i="46"/>
  <c r="E881" i="46"/>
  <c r="D881" i="46"/>
  <c r="C881" i="46"/>
  <c r="H880" i="46"/>
  <c r="G880" i="46"/>
  <c r="F880" i="46"/>
  <c r="E880" i="46"/>
  <c r="D880" i="46"/>
  <c r="C880" i="46"/>
  <c r="H879" i="46"/>
  <c r="G879" i="46"/>
  <c r="F879" i="46"/>
  <c r="E879" i="46"/>
  <c r="D879" i="46"/>
  <c r="C879" i="46"/>
  <c r="H878" i="46"/>
  <c r="G878" i="46"/>
  <c r="F878" i="46"/>
  <c r="E878" i="46"/>
  <c r="D878" i="46"/>
  <c r="C878" i="46"/>
  <c r="H877" i="46"/>
  <c r="G877" i="46"/>
  <c r="F877" i="46"/>
  <c r="E877" i="46"/>
  <c r="D877" i="46"/>
  <c r="C877" i="46"/>
  <c r="H876" i="46"/>
  <c r="G876" i="46"/>
  <c r="F876" i="46"/>
  <c r="E876" i="46"/>
  <c r="D876" i="46"/>
  <c r="C876" i="46"/>
  <c r="H875" i="46"/>
  <c r="G875" i="46"/>
  <c r="F875" i="46"/>
  <c r="E875" i="46"/>
  <c r="D875" i="46"/>
  <c r="C875" i="46"/>
  <c r="H874" i="46"/>
  <c r="G874" i="46"/>
  <c r="F874" i="46"/>
  <c r="E874" i="46"/>
  <c r="D874" i="46"/>
  <c r="C874" i="46"/>
  <c r="H873" i="46"/>
  <c r="G873" i="46"/>
  <c r="F873" i="46"/>
  <c r="E873" i="46"/>
  <c r="D873" i="46"/>
  <c r="C873" i="46"/>
  <c r="H872" i="46"/>
  <c r="G872" i="46"/>
  <c r="F872" i="46"/>
  <c r="E872" i="46"/>
  <c r="D872" i="46"/>
  <c r="C872" i="46"/>
  <c r="H871" i="46"/>
  <c r="G871" i="46"/>
  <c r="F871" i="46"/>
  <c r="E871" i="46"/>
  <c r="D871" i="46"/>
  <c r="C871" i="46"/>
  <c r="H870" i="46"/>
  <c r="G870" i="46"/>
  <c r="F870" i="46"/>
  <c r="E870" i="46"/>
  <c r="D870" i="46"/>
  <c r="C870" i="46"/>
  <c r="H869" i="46"/>
  <c r="G869" i="46"/>
  <c r="F869" i="46"/>
  <c r="E869" i="46"/>
  <c r="D869" i="46"/>
  <c r="C869" i="46"/>
  <c r="H868" i="46"/>
  <c r="G868" i="46"/>
  <c r="F868" i="46"/>
  <c r="E868" i="46"/>
  <c r="D868" i="46"/>
  <c r="C868" i="46"/>
  <c r="H867" i="46"/>
  <c r="G867" i="46"/>
  <c r="F867" i="46"/>
  <c r="E867" i="46"/>
  <c r="D867" i="46"/>
  <c r="C867" i="46"/>
  <c r="H866" i="46"/>
  <c r="G866" i="46"/>
  <c r="F866" i="46"/>
  <c r="E866" i="46"/>
  <c r="D866" i="46"/>
  <c r="C866" i="46"/>
  <c r="H865" i="46"/>
  <c r="G865" i="46"/>
  <c r="F865" i="46"/>
  <c r="E865" i="46"/>
  <c r="D865" i="46"/>
  <c r="C865" i="46"/>
  <c r="H864" i="46"/>
  <c r="G864" i="46"/>
  <c r="F864" i="46"/>
  <c r="E864" i="46"/>
  <c r="D864" i="46"/>
  <c r="C864" i="46"/>
  <c r="H863" i="46"/>
  <c r="G863" i="46"/>
  <c r="F863" i="46"/>
  <c r="E863" i="46"/>
  <c r="D863" i="46"/>
  <c r="C863" i="46"/>
  <c r="H862" i="46"/>
  <c r="G862" i="46"/>
  <c r="F862" i="46"/>
  <c r="E862" i="46"/>
  <c r="D862" i="46"/>
  <c r="C862" i="46"/>
  <c r="H861" i="46"/>
  <c r="G861" i="46"/>
  <c r="F861" i="46"/>
  <c r="E861" i="46"/>
  <c r="D861" i="46"/>
  <c r="C861" i="46"/>
  <c r="H860" i="46"/>
  <c r="G860" i="46"/>
  <c r="F860" i="46"/>
  <c r="E860" i="46"/>
  <c r="D860" i="46"/>
  <c r="C860" i="46"/>
  <c r="H859" i="46"/>
  <c r="G859" i="46"/>
  <c r="F859" i="46"/>
  <c r="E859" i="46"/>
  <c r="D859" i="46"/>
  <c r="C859" i="46"/>
  <c r="H858" i="46"/>
  <c r="G858" i="46"/>
  <c r="F858" i="46"/>
  <c r="E858" i="46"/>
  <c r="D858" i="46"/>
  <c r="C858" i="46"/>
  <c r="H857" i="46"/>
  <c r="G857" i="46"/>
  <c r="F857" i="46"/>
  <c r="E857" i="46"/>
  <c r="D857" i="46"/>
  <c r="C857" i="46"/>
  <c r="H856" i="46"/>
  <c r="G856" i="46"/>
  <c r="F856" i="46"/>
  <c r="E856" i="46"/>
  <c r="D856" i="46"/>
  <c r="C856" i="46"/>
  <c r="H855" i="46"/>
  <c r="G855" i="46"/>
  <c r="F855" i="46"/>
  <c r="E855" i="46"/>
  <c r="D855" i="46"/>
  <c r="C855" i="46"/>
  <c r="H854" i="46"/>
  <c r="G854" i="46"/>
  <c r="F854" i="46"/>
  <c r="E854" i="46"/>
  <c r="D854" i="46"/>
  <c r="C854" i="46"/>
  <c r="H853" i="46"/>
  <c r="G853" i="46"/>
  <c r="F853" i="46"/>
  <c r="E853" i="46"/>
  <c r="D853" i="46"/>
  <c r="C853" i="46"/>
  <c r="H852" i="46"/>
  <c r="G852" i="46"/>
  <c r="F852" i="46"/>
  <c r="E852" i="46"/>
  <c r="D852" i="46"/>
  <c r="C852" i="46"/>
  <c r="H851" i="46"/>
  <c r="G851" i="46"/>
  <c r="F851" i="46"/>
  <c r="E851" i="46"/>
  <c r="D851" i="46"/>
  <c r="C851" i="46"/>
  <c r="H850" i="46"/>
  <c r="G850" i="46"/>
  <c r="F850" i="46"/>
  <c r="E850" i="46"/>
  <c r="D850" i="46"/>
  <c r="C850" i="46"/>
  <c r="H849" i="46"/>
  <c r="G849" i="46"/>
  <c r="F849" i="46"/>
  <c r="E849" i="46"/>
  <c r="D849" i="46"/>
  <c r="C849" i="46"/>
  <c r="H848" i="46"/>
  <c r="G848" i="46"/>
  <c r="F848" i="46"/>
  <c r="E848" i="46"/>
  <c r="D848" i="46"/>
  <c r="C848" i="46"/>
  <c r="H847" i="46"/>
  <c r="G847" i="46"/>
  <c r="F847" i="46"/>
  <c r="E847" i="46"/>
  <c r="D847" i="46"/>
  <c r="C847" i="46"/>
  <c r="H846" i="46"/>
  <c r="G846" i="46"/>
  <c r="F846" i="46"/>
  <c r="E846" i="46"/>
  <c r="D846" i="46"/>
  <c r="C846" i="46"/>
  <c r="H845" i="46"/>
  <c r="G845" i="46"/>
  <c r="F845" i="46"/>
  <c r="E845" i="46"/>
  <c r="D845" i="46"/>
  <c r="C845" i="46"/>
  <c r="H844" i="46"/>
  <c r="G844" i="46"/>
  <c r="F844" i="46"/>
  <c r="E844" i="46"/>
  <c r="D844" i="46"/>
  <c r="C844" i="46"/>
  <c r="H843" i="46"/>
  <c r="G843" i="46"/>
  <c r="F843" i="46"/>
  <c r="E843" i="46"/>
  <c r="D843" i="46"/>
  <c r="C843" i="46"/>
  <c r="H842" i="46"/>
  <c r="G842" i="46"/>
  <c r="F842" i="46"/>
  <c r="E842" i="46"/>
  <c r="D842" i="46"/>
  <c r="C842" i="46"/>
  <c r="H841" i="46"/>
  <c r="G841" i="46"/>
  <c r="F841" i="46"/>
  <c r="E841" i="46"/>
  <c r="D841" i="46"/>
  <c r="C841" i="46"/>
  <c r="H840" i="46"/>
  <c r="G840" i="46"/>
  <c r="F840" i="46"/>
  <c r="E840" i="46"/>
  <c r="D840" i="46"/>
  <c r="C840" i="46"/>
  <c r="H839" i="46"/>
  <c r="G839" i="46"/>
  <c r="F839" i="46"/>
  <c r="E839" i="46"/>
  <c r="D839" i="46"/>
  <c r="C839" i="46"/>
  <c r="H838" i="46"/>
  <c r="G838" i="46"/>
  <c r="F838" i="46"/>
  <c r="E838" i="46"/>
  <c r="D838" i="46"/>
  <c r="C838" i="46"/>
  <c r="H837" i="46"/>
  <c r="G837" i="46"/>
  <c r="F837" i="46"/>
  <c r="E837" i="46"/>
  <c r="D837" i="46"/>
  <c r="C837" i="46"/>
  <c r="H836" i="46"/>
  <c r="G836" i="46"/>
  <c r="F836" i="46"/>
  <c r="E836" i="46"/>
  <c r="D836" i="46"/>
  <c r="C836" i="46"/>
  <c r="H835" i="46"/>
  <c r="G835" i="46"/>
  <c r="F835" i="46"/>
  <c r="E835" i="46"/>
  <c r="D835" i="46"/>
  <c r="C835" i="46"/>
  <c r="H834" i="46"/>
  <c r="G834" i="46"/>
  <c r="F834" i="46"/>
  <c r="E834" i="46"/>
  <c r="D834" i="46"/>
  <c r="C834" i="46"/>
  <c r="H833" i="46"/>
  <c r="G833" i="46"/>
  <c r="F833" i="46"/>
  <c r="E833" i="46"/>
  <c r="D833" i="46"/>
  <c r="C833" i="46"/>
  <c r="H832" i="46"/>
  <c r="G832" i="46"/>
  <c r="F832" i="46"/>
  <c r="E832" i="46"/>
  <c r="D832" i="46"/>
  <c r="C832" i="46"/>
  <c r="H831" i="46"/>
  <c r="G831" i="46"/>
  <c r="F831" i="46"/>
  <c r="E831" i="46"/>
  <c r="D831" i="46"/>
  <c r="C831" i="46"/>
  <c r="H830" i="46"/>
  <c r="G830" i="46"/>
  <c r="F830" i="46"/>
  <c r="E830" i="46"/>
  <c r="D830" i="46"/>
  <c r="C830" i="46"/>
  <c r="H829" i="46"/>
  <c r="G829" i="46"/>
  <c r="F829" i="46"/>
  <c r="E829" i="46"/>
  <c r="D829" i="46"/>
  <c r="C829" i="46"/>
  <c r="H828" i="46"/>
  <c r="G828" i="46"/>
  <c r="F828" i="46"/>
  <c r="E828" i="46"/>
  <c r="D828" i="46"/>
  <c r="C828" i="46"/>
  <c r="H827" i="46"/>
  <c r="G827" i="46"/>
  <c r="F827" i="46"/>
  <c r="E827" i="46"/>
  <c r="D827" i="46"/>
  <c r="C827" i="46"/>
  <c r="H826" i="46"/>
  <c r="G826" i="46"/>
  <c r="F826" i="46"/>
  <c r="E826" i="46"/>
  <c r="D826" i="46"/>
  <c r="C826" i="46"/>
  <c r="H825" i="46"/>
  <c r="G825" i="46"/>
  <c r="F825" i="46"/>
  <c r="E825" i="46"/>
  <c r="D825" i="46"/>
  <c r="C825" i="46"/>
  <c r="H824" i="46"/>
  <c r="G824" i="46"/>
  <c r="F824" i="46"/>
  <c r="E824" i="46"/>
  <c r="D824" i="46"/>
  <c r="C824" i="46"/>
  <c r="H823" i="46"/>
  <c r="G823" i="46"/>
  <c r="F823" i="46"/>
  <c r="E823" i="46"/>
  <c r="D823" i="46"/>
  <c r="C823" i="46"/>
  <c r="H822" i="46"/>
  <c r="G822" i="46"/>
  <c r="F822" i="46"/>
  <c r="E822" i="46"/>
  <c r="D822" i="46"/>
  <c r="C822" i="46"/>
  <c r="H821" i="46"/>
  <c r="G821" i="46"/>
  <c r="F821" i="46"/>
  <c r="E821" i="46"/>
  <c r="D821" i="46"/>
  <c r="C821" i="46"/>
  <c r="H820" i="46"/>
  <c r="G820" i="46"/>
  <c r="F820" i="46"/>
  <c r="E820" i="46"/>
  <c r="D820" i="46"/>
  <c r="C820" i="46"/>
  <c r="H819" i="46"/>
  <c r="G819" i="46"/>
  <c r="F819" i="46"/>
  <c r="E819" i="46"/>
  <c r="D819" i="46"/>
  <c r="C819" i="46"/>
  <c r="H818" i="46"/>
  <c r="G818" i="46"/>
  <c r="F818" i="46"/>
  <c r="E818" i="46"/>
  <c r="D818" i="46"/>
  <c r="C818" i="46"/>
  <c r="H817" i="46"/>
  <c r="G817" i="46"/>
  <c r="F817" i="46"/>
  <c r="E817" i="46"/>
  <c r="D817" i="46"/>
  <c r="C817" i="46"/>
  <c r="H816" i="46"/>
  <c r="G816" i="46"/>
  <c r="F816" i="46"/>
  <c r="E816" i="46"/>
  <c r="D816" i="46"/>
  <c r="C816" i="46"/>
  <c r="H815" i="46"/>
  <c r="G815" i="46"/>
  <c r="F815" i="46"/>
  <c r="E815" i="46"/>
  <c r="D815" i="46"/>
  <c r="C815" i="46"/>
  <c r="H814" i="46"/>
  <c r="G814" i="46"/>
  <c r="F814" i="46"/>
  <c r="E814" i="46"/>
  <c r="D814" i="46"/>
  <c r="C814" i="46"/>
  <c r="H813" i="46"/>
  <c r="G813" i="46"/>
  <c r="F813" i="46"/>
  <c r="E813" i="46"/>
  <c r="D813" i="46"/>
  <c r="C813" i="46"/>
  <c r="H812" i="46"/>
  <c r="G812" i="46"/>
  <c r="F812" i="46"/>
  <c r="E812" i="46"/>
  <c r="D812" i="46"/>
  <c r="C812" i="46"/>
  <c r="H811" i="46"/>
  <c r="G811" i="46"/>
  <c r="F811" i="46"/>
  <c r="E811" i="46"/>
  <c r="D811" i="46"/>
  <c r="C811" i="46"/>
  <c r="H810" i="46"/>
  <c r="G810" i="46"/>
  <c r="F810" i="46"/>
  <c r="E810" i="46"/>
  <c r="D810" i="46"/>
  <c r="C810" i="46"/>
  <c r="H809" i="46"/>
  <c r="G809" i="46"/>
  <c r="F809" i="46"/>
  <c r="E809" i="46"/>
  <c r="D809" i="46"/>
  <c r="C809" i="46"/>
  <c r="H808" i="46"/>
  <c r="G808" i="46"/>
  <c r="F808" i="46"/>
  <c r="E808" i="46"/>
  <c r="D808" i="46"/>
  <c r="C808" i="46"/>
  <c r="H807" i="46"/>
  <c r="G807" i="46"/>
  <c r="F807" i="46"/>
  <c r="E807" i="46"/>
  <c r="D807" i="46"/>
  <c r="C807" i="46"/>
  <c r="H806" i="46"/>
  <c r="G806" i="46"/>
  <c r="F806" i="46"/>
  <c r="E806" i="46"/>
  <c r="D806" i="46"/>
  <c r="C806" i="46"/>
  <c r="H805" i="46"/>
  <c r="G805" i="46"/>
  <c r="F805" i="46"/>
  <c r="E805" i="46"/>
  <c r="D805" i="46"/>
  <c r="C805" i="46"/>
  <c r="H804" i="46"/>
  <c r="G804" i="46"/>
  <c r="F804" i="46"/>
  <c r="E804" i="46"/>
  <c r="D804" i="46"/>
  <c r="C804" i="46"/>
  <c r="H803" i="46"/>
  <c r="G803" i="46"/>
  <c r="F803" i="46"/>
  <c r="E803" i="46"/>
  <c r="D803" i="46"/>
  <c r="C803" i="46"/>
  <c r="H802" i="46"/>
  <c r="G802" i="46"/>
  <c r="F802" i="46"/>
  <c r="E802" i="46"/>
  <c r="D802" i="46"/>
  <c r="C802" i="46"/>
  <c r="H801" i="46"/>
  <c r="G801" i="46"/>
  <c r="F801" i="46"/>
  <c r="E801" i="46"/>
  <c r="D801" i="46"/>
  <c r="C801" i="46"/>
  <c r="H800" i="46"/>
  <c r="G800" i="46"/>
  <c r="F800" i="46"/>
  <c r="E800" i="46"/>
  <c r="D800" i="46"/>
  <c r="C800" i="46"/>
  <c r="H799" i="46"/>
  <c r="G799" i="46"/>
  <c r="F799" i="46"/>
  <c r="E799" i="46"/>
  <c r="D799" i="46"/>
  <c r="C799" i="46"/>
  <c r="H798" i="46"/>
  <c r="G798" i="46"/>
  <c r="F798" i="46"/>
  <c r="E798" i="46"/>
  <c r="D798" i="46"/>
  <c r="C798" i="46"/>
  <c r="H797" i="46"/>
  <c r="G797" i="46"/>
  <c r="F797" i="46"/>
  <c r="E797" i="46"/>
  <c r="D797" i="46"/>
  <c r="C797" i="46"/>
  <c r="H796" i="46"/>
  <c r="G796" i="46"/>
  <c r="F796" i="46"/>
  <c r="E796" i="46"/>
  <c r="D796" i="46"/>
  <c r="C796" i="46"/>
  <c r="H795" i="46"/>
  <c r="G795" i="46"/>
  <c r="F795" i="46"/>
  <c r="E795" i="46"/>
  <c r="D795" i="46"/>
  <c r="C795" i="46"/>
  <c r="H794" i="46"/>
  <c r="G794" i="46"/>
  <c r="F794" i="46"/>
  <c r="E794" i="46"/>
  <c r="D794" i="46"/>
  <c r="C794" i="46"/>
  <c r="H793" i="46"/>
  <c r="G793" i="46"/>
  <c r="F793" i="46"/>
  <c r="E793" i="46"/>
  <c r="D793" i="46"/>
  <c r="C793" i="46"/>
  <c r="H792" i="46"/>
  <c r="G792" i="46"/>
  <c r="F792" i="46"/>
  <c r="E792" i="46"/>
  <c r="D792" i="46"/>
  <c r="C792" i="46"/>
  <c r="H791" i="46"/>
  <c r="G791" i="46"/>
  <c r="F791" i="46"/>
  <c r="E791" i="46"/>
  <c r="D791" i="46"/>
  <c r="C791" i="46"/>
  <c r="H790" i="46"/>
  <c r="G790" i="46"/>
  <c r="F790" i="46"/>
  <c r="E790" i="46"/>
  <c r="D790" i="46"/>
  <c r="C790" i="46"/>
  <c r="H789" i="46"/>
  <c r="G789" i="46"/>
  <c r="F789" i="46"/>
  <c r="E789" i="46"/>
  <c r="D789" i="46"/>
  <c r="C789" i="46"/>
  <c r="H788" i="46"/>
  <c r="G788" i="46"/>
  <c r="F788" i="46"/>
  <c r="E788" i="46"/>
  <c r="D788" i="46"/>
  <c r="C788" i="46"/>
  <c r="H787" i="46"/>
  <c r="G787" i="46"/>
  <c r="F787" i="46"/>
  <c r="E787" i="46"/>
  <c r="D787" i="46"/>
  <c r="C787" i="46"/>
  <c r="H786" i="46"/>
  <c r="G786" i="46"/>
  <c r="F786" i="46"/>
  <c r="E786" i="46"/>
  <c r="D786" i="46"/>
  <c r="C786" i="46"/>
  <c r="H785" i="46"/>
  <c r="G785" i="46"/>
  <c r="F785" i="46"/>
  <c r="E785" i="46"/>
  <c r="D785" i="46"/>
  <c r="C785" i="46"/>
  <c r="H784" i="46"/>
  <c r="G784" i="46"/>
  <c r="F784" i="46"/>
  <c r="E784" i="46"/>
  <c r="D784" i="46"/>
  <c r="C784" i="46"/>
  <c r="H783" i="46"/>
  <c r="G783" i="46"/>
  <c r="F783" i="46"/>
  <c r="E783" i="46"/>
  <c r="D783" i="46"/>
  <c r="C783" i="46"/>
  <c r="H782" i="46"/>
  <c r="G782" i="46"/>
  <c r="F782" i="46"/>
  <c r="E782" i="46"/>
  <c r="D782" i="46"/>
  <c r="C782" i="46"/>
  <c r="H781" i="46"/>
  <c r="G781" i="46"/>
  <c r="F781" i="46"/>
  <c r="E781" i="46"/>
  <c r="D781" i="46"/>
  <c r="C781" i="46"/>
  <c r="H780" i="46"/>
  <c r="G780" i="46"/>
  <c r="F780" i="46"/>
  <c r="E780" i="46"/>
  <c r="D780" i="46"/>
  <c r="C780" i="46"/>
  <c r="H779" i="46"/>
  <c r="G779" i="46"/>
  <c r="F779" i="46"/>
  <c r="E779" i="46"/>
  <c r="D779" i="46"/>
  <c r="C779" i="46"/>
  <c r="H778" i="46"/>
  <c r="G778" i="46"/>
  <c r="F778" i="46"/>
  <c r="E778" i="46"/>
  <c r="D778" i="46"/>
  <c r="C778" i="46"/>
  <c r="H777" i="46"/>
  <c r="G777" i="46"/>
  <c r="F777" i="46"/>
  <c r="E777" i="46"/>
  <c r="D777" i="46"/>
  <c r="C777" i="46"/>
  <c r="H776" i="46"/>
  <c r="G776" i="46"/>
  <c r="F776" i="46"/>
  <c r="E776" i="46"/>
  <c r="D776" i="46"/>
  <c r="C776" i="46"/>
  <c r="H775" i="46"/>
  <c r="G775" i="46"/>
  <c r="F775" i="46"/>
  <c r="E775" i="46"/>
  <c r="D775" i="46"/>
  <c r="C775" i="46"/>
  <c r="H774" i="46"/>
  <c r="G774" i="46"/>
  <c r="F774" i="46"/>
  <c r="E774" i="46"/>
  <c r="D774" i="46"/>
  <c r="C774" i="46"/>
  <c r="H773" i="46"/>
  <c r="G773" i="46"/>
  <c r="F773" i="46"/>
  <c r="E773" i="46"/>
  <c r="D773" i="46"/>
  <c r="C773" i="46"/>
  <c r="H772" i="46"/>
  <c r="G772" i="46"/>
  <c r="F772" i="46"/>
  <c r="E772" i="46"/>
  <c r="D772" i="46"/>
  <c r="C772" i="46"/>
  <c r="H771" i="46"/>
  <c r="G771" i="46"/>
  <c r="F771" i="46"/>
  <c r="E771" i="46"/>
  <c r="D771" i="46"/>
  <c r="C771" i="46"/>
  <c r="H770" i="46"/>
  <c r="G770" i="46"/>
  <c r="F770" i="46"/>
  <c r="E770" i="46"/>
  <c r="D770" i="46"/>
  <c r="C770" i="46"/>
  <c r="H769" i="46"/>
  <c r="G769" i="46"/>
  <c r="F769" i="46"/>
  <c r="E769" i="46"/>
  <c r="D769" i="46"/>
  <c r="C769" i="46"/>
  <c r="H768" i="46"/>
  <c r="G768" i="46"/>
  <c r="F768" i="46"/>
  <c r="E768" i="46"/>
  <c r="D768" i="46"/>
  <c r="C768" i="46"/>
  <c r="H767" i="46"/>
  <c r="G767" i="46"/>
  <c r="F767" i="46"/>
  <c r="E767" i="46"/>
  <c r="D767" i="46"/>
  <c r="C767" i="46"/>
  <c r="H766" i="46"/>
  <c r="G766" i="46"/>
  <c r="F766" i="46"/>
  <c r="E766" i="46"/>
  <c r="D766" i="46"/>
  <c r="C766" i="46"/>
  <c r="H765" i="46"/>
  <c r="G765" i="46"/>
  <c r="F765" i="46"/>
  <c r="E765" i="46"/>
  <c r="D765" i="46"/>
  <c r="C765" i="46"/>
  <c r="H764" i="46"/>
  <c r="G764" i="46"/>
  <c r="F764" i="46"/>
  <c r="E764" i="46"/>
  <c r="D764" i="46"/>
  <c r="C764" i="46"/>
  <c r="H763" i="46"/>
  <c r="G763" i="46"/>
  <c r="F763" i="46"/>
  <c r="E763" i="46"/>
  <c r="D763" i="46"/>
  <c r="C763" i="46"/>
  <c r="H762" i="46"/>
  <c r="G762" i="46"/>
  <c r="F762" i="46"/>
  <c r="E762" i="46"/>
  <c r="D762" i="46"/>
  <c r="C762" i="46"/>
  <c r="H761" i="46"/>
  <c r="G761" i="46"/>
  <c r="F761" i="46"/>
  <c r="E761" i="46"/>
  <c r="D761" i="46"/>
  <c r="C761" i="46"/>
  <c r="H760" i="46"/>
  <c r="G760" i="46"/>
  <c r="F760" i="46"/>
  <c r="E760" i="46"/>
  <c r="D760" i="46"/>
  <c r="C760" i="46"/>
  <c r="H759" i="46"/>
  <c r="G759" i="46"/>
  <c r="F759" i="46"/>
  <c r="E759" i="46"/>
  <c r="D759" i="46"/>
  <c r="C759" i="46"/>
  <c r="H758" i="46"/>
  <c r="G758" i="46"/>
  <c r="F758" i="46"/>
  <c r="E758" i="46"/>
  <c r="D758" i="46"/>
  <c r="C758" i="46"/>
  <c r="H757" i="46"/>
  <c r="G757" i="46"/>
  <c r="F757" i="46"/>
  <c r="E757" i="46"/>
  <c r="D757" i="46"/>
  <c r="C757" i="46"/>
  <c r="H756" i="46"/>
  <c r="G756" i="46"/>
  <c r="F756" i="46"/>
  <c r="E756" i="46"/>
  <c r="D756" i="46"/>
  <c r="C756" i="46"/>
  <c r="H755" i="46"/>
  <c r="G755" i="46"/>
  <c r="F755" i="46"/>
  <c r="E755" i="46"/>
  <c r="D755" i="46"/>
  <c r="C755" i="46"/>
  <c r="H754" i="46"/>
  <c r="G754" i="46"/>
  <c r="F754" i="46"/>
  <c r="E754" i="46"/>
  <c r="D754" i="46"/>
  <c r="C754" i="46"/>
  <c r="H753" i="46"/>
  <c r="G753" i="46"/>
  <c r="F753" i="46"/>
  <c r="E753" i="46"/>
  <c r="D753" i="46"/>
  <c r="C753" i="46"/>
  <c r="H752" i="46"/>
  <c r="G752" i="46"/>
  <c r="F752" i="46"/>
  <c r="E752" i="46"/>
  <c r="D752" i="46"/>
  <c r="C752" i="46"/>
  <c r="H751" i="46"/>
  <c r="G751" i="46"/>
  <c r="F751" i="46"/>
  <c r="E751" i="46"/>
  <c r="D751" i="46"/>
  <c r="C751" i="46"/>
  <c r="H750" i="46"/>
  <c r="G750" i="46"/>
  <c r="F750" i="46"/>
  <c r="E750" i="46"/>
  <c r="D750" i="46"/>
  <c r="C750" i="46"/>
  <c r="H749" i="46"/>
  <c r="G749" i="46"/>
  <c r="F749" i="46"/>
  <c r="E749" i="46"/>
  <c r="D749" i="46"/>
  <c r="C749" i="46"/>
  <c r="H748" i="46"/>
  <c r="G748" i="46"/>
  <c r="F748" i="46"/>
  <c r="E748" i="46"/>
  <c r="D748" i="46"/>
  <c r="C748" i="46"/>
  <c r="H747" i="46"/>
  <c r="G747" i="46"/>
  <c r="F747" i="46"/>
  <c r="E747" i="46"/>
  <c r="D747" i="46"/>
  <c r="C747" i="46"/>
  <c r="H746" i="46"/>
  <c r="G746" i="46"/>
  <c r="F746" i="46"/>
  <c r="E746" i="46"/>
  <c r="D746" i="46"/>
  <c r="C746" i="46"/>
  <c r="H745" i="46"/>
  <c r="G745" i="46"/>
  <c r="F745" i="46"/>
  <c r="E745" i="46"/>
  <c r="D745" i="46"/>
  <c r="C745" i="46"/>
  <c r="H744" i="46"/>
  <c r="G744" i="46"/>
  <c r="F744" i="46"/>
  <c r="E744" i="46"/>
  <c r="D744" i="46"/>
  <c r="C744" i="46"/>
  <c r="H743" i="46"/>
  <c r="G743" i="46"/>
  <c r="F743" i="46"/>
  <c r="E743" i="46"/>
  <c r="D743" i="46"/>
  <c r="C743" i="46"/>
  <c r="H742" i="46"/>
  <c r="G742" i="46"/>
  <c r="F742" i="46"/>
  <c r="E742" i="46"/>
  <c r="D742" i="46"/>
  <c r="C742" i="46"/>
  <c r="H741" i="46"/>
  <c r="G741" i="46"/>
  <c r="F741" i="46"/>
  <c r="E741" i="46"/>
  <c r="D741" i="46"/>
  <c r="C741" i="46"/>
  <c r="H740" i="46"/>
  <c r="G740" i="46"/>
  <c r="F740" i="46"/>
  <c r="E740" i="46"/>
  <c r="D740" i="46"/>
  <c r="C740" i="46"/>
  <c r="H739" i="46"/>
  <c r="G739" i="46"/>
  <c r="F739" i="46"/>
  <c r="E739" i="46"/>
  <c r="D739" i="46"/>
  <c r="C739" i="46"/>
  <c r="H738" i="46"/>
  <c r="G738" i="46"/>
  <c r="F738" i="46"/>
  <c r="E738" i="46"/>
  <c r="D738" i="46"/>
  <c r="C738" i="46"/>
  <c r="H737" i="46"/>
  <c r="G737" i="46"/>
  <c r="F737" i="46"/>
  <c r="E737" i="46"/>
  <c r="D737" i="46"/>
  <c r="C737" i="46"/>
  <c r="H736" i="46"/>
  <c r="G736" i="46"/>
  <c r="F736" i="46"/>
  <c r="E736" i="46"/>
  <c r="D736" i="46"/>
  <c r="C736" i="46"/>
  <c r="H735" i="46"/>
  <c r="G735" i="46"/>
  <c r="F735" i="46"/>
  <c r="E735" i="46"/>
  <c r="D735" i="46"/>
  <c r="C735" i="46"/>
  <c r="H734" i="46"/>
  <c r="G734" i="46"/>
  <c r="F734" i="46"/>
  <c r="E734" i="46"/>
  <c r="D734" i="46"/>
  <c r="C734" i="46"/>
  <c r="H733" i="46"/>
  <c r="G733" i="46"/>
  <c r="F733" i="46"/>
  <c r="E733" i="46"/>
  <c r="D733" i="46"/>
  <c r="C733" i="46"/>
  <c r="H732" i="46"/>
  <c r="G732" i="46"/>
  <c r="F732" i="46"/>
  <c r="E732" i="46"/>
  <c r="D732" i="46"/>
  <c r="C732" i="46"/>
  <c r="H731" i="46"/>
  <c r="G731" i="46"/>
  <c r="F731" i="46"/>
  <c r="E731" i="46"/>
  <c r="D731" i="46"/>
  <c r="C731" i="46"/>
  <c r="H730" i="46"/>
  <c r="G730" i="46"/>
  <c r="F730" i="46"/>
  <c r="E730" i="46"/>
  <c r="D730" i="46"/>
  <c r="C730" i="46"/>
  <c r="H729" i="46"/>
  <c r="G729" i="46"/>
  <c r="F729" i="46"/>
  <c r="E729" i="46"/>
  <c r="D729" i="46"/>
  <c r="C729" i="46"/>
  <c r="H728" i="46"/>
  <c r="G728" i="46"/>
  <c r="F728" i="46"/>
  <c r="E728" i="46"/>
  <c r="D728" i="46"/>
  <c r="C728" i="46"/>
  <c r="H727" i="46"/>
  <c r="G727" i="46"/>
  <c r="F727" i="46"/>
  <c r="E727" i="46"/>
  <c r="D727" i="46"/>
  <c r="C727" i="46"/>
  <c r="H726" i="46"/>
  <c r="G726" i="46"/>
  <c r="F726" i="46"/>
  <c r="E726" i="46"/>
  <c r="D726" i="46"/>
  <c r="C726" i="46"/>
  <c r="H725" i="46"/>
  <c r="G725" i="46"/>
  <c r="F725" i="46"/>
  <c r="E725" i="46"/>
  <c r="D725" i="46"/>
  <c r="C725" i="46"/>
  <c r="H724" i="46"/>
  <c r="G724" i="46"/>
  <c r="F724" i="46"/>
  <c r="E724" i="46"/>
  <c r="D724" i="46"/>
  <c r="C724" i="46"/>
  <c r="H723" i="46"/>
  <c r="G723" i="46"/>
  <c r="F723" i="46"/>
  <c r="E723" i="46"/>
  <c r="D723" i="46"/>
  <c r="C723" i="46"/>
  <c r="H722" i="46"/>
  <c r="G722" i="46"/>
  <c r="F722" i="46"/>
  <c r="E722" i="46"/>
  <c r="D722" i="46"/>
  <c r="C722" i="46"/>
  <c r="H721" i="46"/>
  <c r="G721" i="46"/>
  <c r="F721" i="46"/>
  <c r="E721" i="46"/>
  <c r="D721" i="46"/>
  <c r="C721" i="46"/>
  <c r="H720" i="46"/>
  <c r="G720" i="46"/>
  <c r="F720" i="46"/>
  <c r="E720" i="46"/>
  <c r="D720" i="46"/>
  <c r="C720" i="46"/>
  <c r="H719" i="46"/>
  <c r="G719" i="46"/>
  <c r="F719" i="46"/>
  <c r="E719" i="46"/>
  <c r="D719" i="46"/>
  <c r="C719" i="46"/>
  <c r="H718" i="46"/>
  <c r="G718" i="46"/>
  <c r="F718" i="46"/>
  <c r="E718" i="46"/>
  <c r="D718" i="46"/>
  <c r="C718" i="46"/>
  <c r="H717" i="46"/>
  <c r="G717" i="46"/>
  <c r="F717" i="46"/>
  <c r="E717" i="46"/>
  <c r="D717" i="46"/>
  <c r="C717" i="46"/>
  <c r="H716" i="46"/>
  <c r="G716" i="46"/>
  <c r="F716" i="46"/>
  <c r="E716" i="46"/>
  <c r="D716" i="46"/>
  <c r="C716" i="46"/>
  <c r="H715" i="46"/>
  <c r="G715" i="46"/>
  <c r="F715" i="46"/>
  <c r="E715" i="46"/>
  <c r="D715" i="46"/>
  <c r="C715" i="46"/>
  <c r="H714" i="46"/>
  <c r="G714" i="46"/>
  <c r="F714" i="46"/>
  <c r="E714" i="46"/>
  <c r="D714" i="46"/>
  <c r="C714" i="46"/>
  <c r="H713" i="46"/>
  <c r="G713" i="46"/>
  <c r="F713" i="46"/>
  <c r="E713" i="46"/>
  <c r="D713" i="46"/>
  <c r="C713" i="46"/>
  <c r="H712" i="46"/>
  <c r="G712" i="46"/>
  <c r="F712" i="46"/>
  <c r="E712" i="46"/>
  <c r="D712" i="46"/>
  <c r="C712" i="46"/>
  <c r="H711" i="46"/>
  <c r="G711" i="46"/>
  <c r="F711" i="46"/>
  <c r="E711" i="46"/>
  <c r="D711" i="46"/>
  <c r="C711" i="46"/>
  <c r="H710" i="46"/>
  <c r="G710" i="46"/>
  <c r="F710" i="46"/>
  <c r="E710" i="46"/>
  <c r="D710" i="46"/>
  <c r="C710" i="46"/>
  <c r="H709" i="46"/>
  <c r="G709" i="46"/>
  <c r="F709" i="46"/>
  <c r="E709" i="46"/>
  <c r="D709" i="46"/>
  <c r="C709" i="46"/>
  <c r="H708" i="46"/>
  <c r="G708" i="46"/>
  <c r="F708" i="46"/>
  <c r="E708" i="46"/>
  <c r="D708" i="46"/>
  <c r="C708" i="46"/>
  <c r="H707" i="46"/>
  <c r="G707" i="46"/>
  <c r="F707" i="46"/>
  <c r="E707" i="46"/>
  <c r="D707" i="46"/>
  <c r="C707" i="46"/>
  <c r="H706" i="46"/>
  <c r="G706" i="46"/>
  <c r="F706" i="46"/>
  <c r="E706" i="46"/>
  <c r="D706" i="46"/>
  <c r="C706" i="46"/>
  <c r="H705" i="46"/>
  <c r="G705" i="46"/>
  <c r="F705" i="46"/>
  <c r="E705" i="46"/>
  <c r="D705" i="46"/>
  <c r="C705" i="46"/>
  <c r="H704" i="46"/>
  <c r="G704" i="46"/>
  <c r="F704" i="46"/>
  <c r="E704" i="46"/>
  <c r="D704" i="46"/>
  <c r="C704" i="46"/>
  <c r="H703" i="46"/>
  <c r="G703" i="46"/>
  <c r="F703" i="46"/>
  <c r="E703" i="46"/>
  <c r="D703" i="46"/>
  <c r="C703" i="46"/>
  <c r="H702" i="46"/>
  <c r="G702" i="46"/>
  <c r="F702" i="46"/>
  <c r="E702" i="46"/>
  <c r="D702" i="46"/>
  <c r="C702" i="46"/>
  <c r="H701" i="46"/>
  <c r="G701" i="46"/>
  <c r="F701" i="46"/>
  <c r="E701" i="46"/>
  <c r="D701" i="46"/>
  <c r="C701" i="46"/>
  <c r="H700" i="46"/>
  <c r="G700" i="46"/>
  <c r="F700" i="46"/>
  <c r="E700" i="46"/>
  <c r="D700" i="46"/>
  <c r="C700" i="46"/>
  <c r="H699" i="46"/>
  <c r="G699" i="46"/>
  <c r="F699" i="46"/>
  <c r="E699" i="46"/>
  <c r="D699" i="46"/>
  <c r="C699" i="46"/>
  <c r="H698" i="46"/>
  <c r="G698" i="46"/>
  <c r="F698" i="46"/>
  <c r="E698" i="46"/>
  <c r="D698" i="46"/>
  <c r="C698" i="46"/>
  <c r="H697" i="46"/>
  <c r="G697" i="46"/>
  <c r="F697" i="46"/>
  <c r="E697" i="46"/>
  <c r="D697" i="46"/>
  <c r="C697" i="46"/>
  <c r="H696" i="46"/>
  <c r="G696" i="46"/>
  <c r="F696" i="46"/>
  <c r="E696" i="46"/>
  <c r="D696" i="46"/>
  <c r="C696" i="46"/>
  <c r="H695" i="46"/>
  <c r="G695" i="46"/>
  <c r="F695" i="46"/>
  <c r="E695" i="46"/>
  <c r="D695" i="46"/>
  <c r="C695" i="46"/>
  <c r="H694" i="46"/>
  <c r="G694" i="46"/>
  <c r="F694" i="46"/>
  <c r="E694" i="46"/>
  <c r="D694" i="46"/>
  <c r="C694" i="46"/>
  <c r="H693" i="46"/>
  <c r="G693" i="46"/>
  <c r="F693" i="46"/>
  <c r="E693" i="46"/>
  <c r="D693" i="46"/>
  <c r="C693" i="46"/>
  <c r="H692" i="46"/>
  <c r="G692" i="46"/>
  <c r="F692" i="46"/>
  <c r="E692" i="46"/>
  <c r="D692" i="46"/>
  <c r="C692" i="46"/>
  <c r="H691" i="46"/>
  <c r="G691" i="46"/>
  <c r="F691" i="46"/>
  <c r="E691" i="46"/>
  <c r="D691" i="46"/>
  <c r="C691" i="46"/>
  <c r="H690" i="46"/>
  <c r="G690" i="46"/>
  <c r="F690" i="46"/>
  <c r="E690" i="46"/>
  <c r="D690" i="46"/>
  <c r="C690" i="46"/>
  <c r="H689" i="46"/>
  <c r="G689" i="46"/>
  <c r="F689" i="46"/>
  <c r="E689" i="46"/>
  <c r="D689" i="46"/>
  <c r="C689" i="46"/>
  <c r="H688" i="46"/>
  <c r="G688" i="46"/>
  <c r="F688" i="46"/>
  <c r="E688" i="46"/>
  <c r="D688" i="46"/>
  <c r="C688" i="46"/>
  <c r="H687" i="46"/>
  <c r="G687" i="46"/>
  <c r="F687" i="46"/>
  <c r="E687" i="46"/>
  <c r="D687" i="46"/>
  <c r="C687" i="46"/>
  <c r="H686" i="46"/>
  <c r="G686" i="46"/>
  <c r="F686" i="46"/>
  <c r="E686" i="46"/>
  <c r="D686" i="46"/>
  <c r="C686" i="46"/>
  <c r="H685" i="46"/>
  <c r="G685" i="46"/>
  <c r="F685" i="46"/>
  <c r="E685" i="46"/>
  <c r="D685" i="46"/>
  <c r="C685" i="46"/>
  <c r="H684" i="46"/>
  <c r="G684" i="46"/>
  <c r="F684" i="46"/>
  <c r="E684" i="46"/>
  <c r="D684" i="46"/>
  <c r="C684" i="46"/>
  <c r="H683" i="46"/>
  <c r="G683" i="46"/>
  <c r="F683" i="46"/>
  <c r="E683" i="46"/>
  <c r="D683" i="46"/>
  <c r="C683" i="46"/>
  <c r="H682" i="46"/>
  <c r="G682" i="46"/>
  <c r="F682" i="46"/>
  <c r="E682" i="46"/>
  <c r="D682" i="46"/>
  <c r="C682" i="46"/>
  <c r="H681" i="46"/>
  <c r="G681" i="46"/>
  <c r="F681" i="46"/>
  <c r="E681" i="46"/>
  <c r="D681" i="46"/>
  <c r="C681" i="46"/>
  <c r="H680" i="46"/>
  <c r="G680" i="46"/>
  <c r="F680" i="46"/>
  <c r="E680" i="46"/>
  <c r="D680" i="46"/>
  <c r="C680" i="46"/>
  <c r="H679" i="46"/>
  <c r="G679" i="46"/>
  <c r="F679" i="46"/>
  <c r="E679" i="46"/>
  <c r="D679" i="46"/>
  <c r="C679" i="46"/>
  <c r="H678" i="46"/>
  <c r="G678" i="46"/>
  <c r="F678" i="46"/>
  <c r="E678" i="46"/>
  <c r="D678" i="46"/>
  <c r="C678" i="46"/>
  <c r="H677" i="46"/>
  <c r="G677" i="46"/>
  <c r="F677" i="46"/>
  <c r="E677" i="46"/>
  <c r="D677" i="46"/>
  <c r="C677" i="46"/>
  <c r="H676" i="46"/>
  <c r="G676" i="46"/>
  <c r="F676" i="46"/>
  <c r="E676" i="46"/>
  <c r="D676" i="46"/>
  <c r="C676" i="46"/>
  <c r="H675" i="46"/>
  <c r="G675" i="46"/>
  <c r="F675" i="46"/>
  <c r="E675" i="46"/>
  <c r="D675" i="46"/>
  <c r="C675" i="46"/>
  <c r="H674" i="46"/>
  <c r="G674" i="46"/>
  <c r="F674" i="46"/>
  <c r="E674" i="46"/>
  <c r="D674" i="46"/>
  <c r="C674" i="46"/>
  <c r="H673" i="46"/>
  <c r="G673" i="46"/>
  <c r="F673" i="46"/>
  <c r="E673" i="46"/>
  <c r="D673" i="46"/>
  <c r="C673" i="46"/>
  <c r="H672" i="46"/>
  <c r="G672" i="46"/>
  <c r="F672" i="46"/>
  <c r="E672" i="46"/>
  <c r="D672" i="46"/>
  <c r="C672" i="46"/>
  <c r="H671" i="46"/>
  <c r="G671" i="46"/>
  <c r="F671" i="46"/>
  <c r="E671" i="46"/>
  <c r="D671" i="46"/>
  <c r="C671" i="46"/>
  <c r="H670" i="46"/>
  <c r="G670" i="46"/>
  <c r="F670" i="46"/>
  <c r="E670" i="46"/>
  <c r="D670" i="46"/>
  <c r="C670" i="46"/>
  <c r="H669" i="46"/>
  <c r="G669" i="46"/>
  <c r="F669" i="46"/>
  <c r="E669" i="46"/>
  <c r="D669" i="46"/>
  <c r="C669" i="46"/>
  <c r="H668" i="46"/>
  <c r="G668" i="46"/>
  <c r="F668" i="46"/>
  <c r="E668" i="46"/>
  <c r="D668" i="46"/>
  <c r="C668" i="46"/>
  <c r="H667" i="46"/>
  <c r="G667" i="46"/>
  <c r="F667" i="46"/>
  <c r="E667" i="46"/>
  <c r="D667" i="46"/>
  <c r="C667" i="46"/>
  <c r="H666" i="46"/>
  <c r="G666" i="46"/>
  <c r="F666" i="46"/>
  <c r="E666" i="46"/>
  <c r="D666" i="46"/>
  <c r="C666" i="46"/>
  <c r="H665" i="46"/>
  <c r="G665" i="46"/>
  <c r="F665" i="46"/>
  <c r="E665" i="46"/>
  <c r="D665" i="46"/>
  <c r="C665" i="46"/>
  <c r="H664" i="46"/>
  <c r="G664" i="46"/>
  <c r="F664" i="46"/>
  <c r="E664" i="46"/>
  <c r="D664" i="46"/>
  <c r="C664" i="46"/>
  <c r="H663" i="46"/>
  <c r="G663" i="46"/>
  <c r="F663" i="46"/>
  <c r="E663" i="46"/>
  <c r="D663" i="46"/>
  <c r="C663" i="46"/>
  <c r="H662" i="46"/>
  <c r="G662" i="46"/>
  <c r="F662" i="46"/>
  <c r="E662" i="46"/>
  <c r="D662" i="46"/>
  <c r="C662" i="46"/>
  <c r="H661" i="46"/>
  <c r="G661" i="46"/>
  <c r="F661" i="46"/>
  <c r="E661" i="46"/>
  <c r="D661" i="46"/>
  <c r="C661" i="46"/>
  <c r="H660" i="46"/>
  <c r="G660" i="46"/>
  <c r="F660" i="46"/>
  <c r="E660" i="46"/>
  <c r="D660" i="46"/>
  <c r="C660" i="46"/>
  <c r="H659" i="46"/>
  <c r="G659" i="46"/>
  <c r="F659" i="46"/>
  <c r="E659" i="46"/>
  <c r="D659" i="46"/>
  <c r="C659" i="46"/>
  <c r="H658" i="46"/>
  <c r="G658" i="46"/>
  <c r="F658" i="46"/>
  <c r="E658" i="46"/>
  <c r="D658" i="46"/>
  <c r="C658" i="46"/>
  <c r="H657" i="46"/>
  <c r="G657" i="46"/>
  <c r="F657" i="46"/>
  <c r="E657" i="46"/>
  <c r="D657" i="46"/>
  <c r="C657" i="46"/>
  <c r="H656" i="46"/>
  <c r="G656" i="46"/>
  <c r="F656" i="46"/>
  <c r="E656" i="46"/>
  <c r="D656" i="46"/>
  <c r="C656" i="46"/>
  <c r="H655" i="46"/>
  <c r="G655" i="46"/>
  <c r="F655" i="46"/>
  <c r="E655" i="46"/>
  <c r="D655" i="46"/>
  <c r="C655" i="46"/>
  <c r="H654" i="46"/>
  <c r="G654" i="46"/>
  <c r="F654" i="46"/>
  <c r="E654" i="46"/>
  <c r="D654" i="46"/>
  <c r="C654" i="46"/>
  <c r="H653" i="46"/>
  <c r="G653" i="46"/>
  <c r="F653" i="46"/>
  <c r="E653" i="46"/>
  <c r="D653" i="46"/>
  <c r="C653" i="46"/>
  <c r="H652" i="46"/>
  <c r="G652" i="46"/>
  <c r="F652" i="46"/>
  <c r="E652" i="46"/>
  <c r="D652" i="46"/>
  <c r="C652" i="46"/>
  <c r="H651" i="46"/>
  <c r="G651" i="46"/>
  <c r="F651" i="46"/>
  <c r="E651" i="46"/>
  <c r="D651" i="46"/>
  <c r="C651" i="46"/>
  <c r="H650" i="46"/>
  <c r="G650" i="46"/>
  <c r="F650" i="46"/>
  <c r="E650" i="46"/>
  <c r="D650" i="46"/>
  <c r="C650" i="46"/>
  <c r="H649" i="46"/>
  <c r="G649" i="46"/>
  <c r="F649" i="46"/>
  <c r="E649" i="46"/>
  <c r="D649" i="46"/>
  <c r="C649" i="46"/>
  <c r="H648" i="46"/>
  <c r="G648" i="46"/>
  <c r="F648" i="46"/>
  <c r="E648" i="46"/>
  <c r="D648" i="46"/>
  <c r="C648" i="46"/>
  <c r="H647" i="46"/>
  <c r="G647" i="46"/>
  <c r="F647" i="46"/>
  <c r="E647" i="46"/>
  <c r="D647" i="46"/>
  <c r="C647" i="46"/>
  <c r="H646" i="46"/>
  <c r="G646" i="46"/>
  <c r="F646" i="46"/>
  <c r="E646" i="46"/>
  <c r="D646" i="46"/>
  <c r="C646" i="46"/>
  <c r="H645" i="46"/>
  <c r="G645" i="46"/>
  <c r="F645" i="46"/>
  <c r="E645" i="46"/>
  <c r="D645" i="46"/>
  <c r="C645" i="46"/>
  <c r="H644" i="46"/>
  <c r="G644" i="46"/>
  <c r="F644" i="46"/>
  <c r="E644" i="46"/>
  <c r="D644" i="46"/>
  <c r="C644" i="46"/>
  <c r="H643" i="46"/>
  <c r="G643" i="46"/>
  <c r="F643" i="46"/>
  <c r="E643" i="46"/>
  <c r="D643" i="46"/>
  <c r="C643" i="46"/>
  <c r="H642" i="46"/>
  <c r="G642" i="46"/>
  <c r="F642" i="46"/>
  <c r="E642" i="46"/>
  <c r="D642" i="46"/>
  <c r="C642" i="46"/>
  <c r="H641" i="46"/>
  <c r="G641" i="46"/>
  <c r="F641" i="46"/>
  <c r="E641" i="46"/>
  <c r="D641" i="46"/>
  <c r="C641" i="46"/>
  <c r="H640" i="46"/>
  <c r="G640" i="46"/>
  <c r="F640" i="46"/>
  <c r="E640" i="46"/>
  <c r="D640" i="46"/>
  <c r="C640" i="46"/>
  <c r="H639" i="46"/>
  <c r="G639" i="46"/>
  <c r="F639" i="46"/>
  <c r="E639" i="46"/>
  <c r="D639" i="46"/>
  <c r="C639" i="46"/>
  <c r="H638" i="46"/>
  <c r="G638" i="46"/>
  <c r="F638" i="46"/>
  <c r="E638" i="46"/>
  <c r="D638" i="46"/>
  <c r="C638" i="46"/>
  <c r="H637" i="46"/>
  <c r="G637" i="46"/>
  <c r="F637" i="46"/>
  <c r="E637" i="46"/>
  <c r="D637" i="46"/>
  <c r="C637" i="46"/>
  <c r="H636" i="46"/>
  <c r="G636" i="46"/>
  <c r="F636" i="46"/>
  <c r="E636" i="46"/>
  <c r="D636" i="46"/>
  <c r="C636" i="46"/>
  <c r="H635" i="46"/>
  <c r="G635" i="46"/>
  <c r="F635" i="46"/>
  <c r="E635" i="46"/>
  <c r="D635" i="46"/>
  <c r="C635" i="46"/>
  <c r="H634" i="46"/>
  <c r="G634" i="46"/>
  <c r="F634" i="46"/>
  <c r="E634" i="46"/>
  <c r="D634" i="46"/>
  <c r="C634" i="46"/>
  <c r="H633" i="46"/>
  <c r="G633" i="46"/>
  <c r="F633" i="46"/>
  <c r="E633" i="46"/>
  <c r="D633" i="46"/>
  <c r="C633" i="46"/>
  <c r="H632" i="46"/>
  <c r="G632" i="46"/>
  <c r="F632" i="46"/>
  <c r="E632" i="46"/>
  <c r="D632" i="46"/>
  <c r="C632" i="46"/>
  <c r="H631" i="46"/>
  <c r="G631" i="46"/>
  <c r="F631" i="46"/>
  <c r="E631" i="46"/>
  <c r="D631" i="46"/>
  <c r="C631" i="46"/>
  <c r="H630" i="46"/>
  <c r="G630" i="46"/>
  <c r="F630" i="46"/>
  <c r="E630" i="46"/>
  <c r="D630" i="46"/>
  <c r="C630" i="46"/>
  <c r="H629" i="46"/>
  <c r="G629" i="46"/>
  <c r="F629" i="46"/>
  <c r="E629" i="46"/>
  <c r="D629" i="46"/>
  <c r="C629" i="46"/>
  <c r="H628" i="46"/>
  <c r="G628" i="46"/>
  <c r="F628" i="46"/>
  <c r="E628" i="46"/>
  <c r="D628" i="46"/>
  <c r="C628" i="46"/>
  <c r="H627" i="46"/>
  <c r="G627" i="46"/>
  <c r="F627" i="46"/>
  <c r="E627" i="46"/>
  <c r="D627" i="46"/>
  <c r="C627" i="46"/>
  <c r="H626" i="46"/>
  <c r="G626" i="46"/>
  <c r="F626" i="46"/>
  <c r="E626" i="46"/>
  <c r="D626" i="46"/>
  <c r="C626" i="46"/>
  <c r="H625" i="46"/>
  <c r="G625" i="46"/>
  <c r="F625" i="46"/>
  <c r="E625" i="46"/>
  <c r="D625" i="46"/>
  <c r="C625" i="46"/>
  <c r="H624" i="46"/>
  <c r="G624" i="46"/>
  <c r="F624" i="46"/>
  <c r="E624" i="46"/>
  <c r="D624" i="46"/>
  <c r="C624" i="46"/>
  <c r="H623" i="46"/>
  <c r="G623" i="46"/>
  <c r="F623" i="46"/>
  <c r="E623" i="46"/>
  <c r="D623" i="46"/>
  <c r="C623" i="46"/>
  <c r="H622" i="46"/>
  <c r="G622" i="46"/>
  <c r="F622" i="46"/>
  <c r="E622" i="46"/>
  <c r="D622" i="46"/>
  <c r="C622" i="46"/>
  <c r="H621" i="46"/>
  <c r="G621" i="46"/>
  <c r="F621" i="46"/>
  <c r="E621" i="46"/>
  <c r="D621" i="46"/>
  <c r="C621" i="46"/>
  <c r="H620" i="46"/>
  <c r="G620" i="46"/>
  <c r="F620" i="46"/>
  <c r="E620" i="46"/>
  <c r="D620" i="46"/>
  <c r="C620" i="46"/>
  <c r="H619" i="46"/>
  <c r="G619" i="46"/>
  <c r="F619" i="46"/>
  <c r="E619" i="46"/>
  <c r="D619" i="46"/>
  <c r="C619" i="46"/>
  <c r="H618" i="46"/>
  <c r="G618" i="46"/>
  <c r="F618" i="46"/>
  <c r="E618" i="46"/>
  <c r="D618" i="46"/>
  <c r="C618" i="46"/>
  <c r="H617" i="46"/>
  <c r="G617" i="46"/>
  <c r="F617" i="46"/>
  <c r="E617" i="46"/>
  <c r="D617" i="46"/>
  <c r="C617" i="46"/>
  <c r="H616" i="46"/>
  <c r="G616" i="46"/>
  <c r="F616" i="46"/>
  <c r="E616" i="46"/>
  <c r="D616" i="46"/>
  <c r="C616" i="46"/>
  <c r="H615" i="46"/>
  <c r="G615" i="46"/>
  <c r="F615" i="46"/>
  <c r="E615" i="46"/>
  <c r="D615" i="46"/>
  <c r="C615" i="46"/>
  <c r="H614" i="46"/>
  <c r="G614" i="46"/>
  <c r="F614" i="46"/>
  <c r="E614" i="46"/>
  <c r="D614" i="46"/>
  <c r="C614" i="46"/>
  <c r="H613" i="46"/>
  <c r="G613" i="46"/>
  <c r="F613" i="46"/>
  <c r="E613" i="46"/>
  <c r="D613" i="46"/>
  <c r="C613" i="46"/>
  <c r="H612" i="46"/>
  <c r="G612" i="46"/>
  <c r="F612" i="46"/>
  <c r="E612" i="46"/>
  <c r="D612" i="46"/>
  <c r="C612" i="46"/>
  <c r="H611" i="46"/>
  <c r="G611" i="46"/>
  <c r="F611" i="46"/>
  <c r="E611" i="46"/>
  <c r="D611" i="46"/>
  <c r="C611" i="46"/>
  <c r="H610" i="46"/>
  <c r="G610" i="46"/>
  <c r="F610" i="46"/>
  <c r="E610" i="46"/>
  <c r="D610" i="46"/>
  <c r="C610" i="46"/>
  <c r="H609" i="46"/>
  <c r="G609" i="46"/>
  <c r="F609" i="46"/>
  <c r="E609" i="46"/>
  <c r="D609" i="46"/>
  <c r="C609" i="46"/>
  <c r="H608" i="46"/>
  <c r="G608" i="46"/>
  <c r="F608" i="46"/>
  <c r="E608" i="46"/>
  <c r="D608" i="46"/>
  <c r="C608" i="46"/>
  <c r="H607" i="46"/>
  <c r="G607" i="46"/>
  <c r="F607" i="46"/>
  <c r="E607" i="46"/>
  <c r="D607" i="46"/>
  <c r="C607" i="46"/>
  <c r="H606" i="46"/>
  <c r="G606" i="46"/>
  <c r="F606" i="46"/>
  <c r="E606" i="46"/>
  <c r="D606" i="46"/>
  <c r="C606" i="46"/>
  <c r="H605" i="46"/>
  <c r="G605" i="46"/>
  <c r="F605" i="46"/>
  <c r="E605" i="46"/>
  <c r="D605" i="46"/>
  <c r="C605" i="46"/>
  <c r="H604" i="46"/>
  <c r="G604" i="46"/>
  <c r="F604" i="46"/>
  <c r="E604" i="46"/>
  <c r="D604" i="46"/>
  <c r="C604" i="46"/>
  <c r="H603" i="46"/>
  <c r="G603" i="46"/>
  <c r="F603" i="46"/>
  <c r="E603" i="46"/>
  <c r="D603" i="46"/>
  <c r="C603" i="46"/>
  <c r="H602" i="46"/>
  <c r="G602" i="46"/>
  <c r="F602" i="46"/>
  <c r="E602" i="46"/>
  <c r="D602" i="46"/>
  <c r="C602" i="46"/>
  <c r="H601" i="46"/>
  <c r="G601" i="46"/>
  <c r="F601" i="46"/>
  <c r="E601" i="46"/>
  <c r="D601" i="46"/>
  <c r="C601" i="46"/>
  <c r="H600" i="46"/>
  <c r="G600" i="46"/>
  <c r="F600" i="46"/>
  <c r="E600" i="46"/>
  <c r="D600" i="46"/>
  <c r="C600" i="46"/>
  <c r="H599" i="46"/>
  <c r="G599" i="46"/>
  <c r="F599" i="46"/>
  <c r="E599" i="46"/>
  <c r="D599" i="46"/>
  <c r="C599" i="46"/>
  <c r="H598" i="46"/>
  <c r="G598" i="46"/>
  <c r="F598" i="46"/>
  <c r="E598" i="46"/>
  <c r="D598" i="46"/>
  <c r="C598" i="46"/>
  <c r="H597" i="46"/>
  <c r="G597" i="46"/>
  <c r="F597" i="46"/>
  <c r="E597" i="46"/>
  <c r="D597" i="46"/>
  <c r="C597" i="46"/>
  <c r="H596" i="46"/>
  <c r="G596" i="46"/>
  <c r="F596" i="46"/>
  <c r="E596" i="46"/>
  <c r="D596" i="46"/>
  <c r="C596" i="46"/>
  <c r="H595" i="46"/>
  <c r="G595" i="46"/>
  <c r="F595" i="46"/>
  <c r="E595" i="46"/>
  <c r="D595" i="46"/>
  <c r="C595" i="46"/>
  <c r="H594" i="46"/>
  <c r="G594" i="46"/>
  <c r="F594" i="46"/>
  <c r="E594" i="46"/>
  <c r="D594" i="46"/>
  <c r="C594" i="46"/>
  <c r="H593" i="46"/>
  <c r="G593" i="46"/>
  <c r="F593" i="46"/>
  <c r="E593" i="46"/>
  <c r="D593" i="46"/>
  <c r="C593" i="46"/>
  <c r="H592" i="46"/>
  <c r="G592" i="46"/>
  <c r="F592" i="46"/>
  <c r="E592" i="46"/>
  <c r="D592" i="46"/>
  <c r="C592" i="46"/>
  <c r="H591" i="46"/>
  <c r="G591" i="46"/>
  <c r="F591" i="46"/>
  <c r="E591" i="46"/>
  <c r="D591" i="46"/>
  <c r="C591" i="46"/>
  <c r="H590" i="46"/>
  <c r="G590" i="46"/>
  <c r="F590" i="46"/>
  <c r="E590" i="46"/>
  <c r="D590" i="46"/>
  <c r="C590" i="46"/>
  <c r="H589" i="46"/>
  <c r="G589" i="46"/>
  <c r="F589" i="46"/>
  <c r="E589" i="46"/>
  <c r="D589" i="46"/>
  <c r="C589" i="46"/>
  <c r="H588" i="46"/>
  <c r="G588" i="46"/>
  <c r="F588" i="46"/>
  <c r="E588" i="46"/>
  <c r="D588" i="46"/>
  <c r="C588" i="46"/>
  <c r="H587" i="46"/>
  <c r="G587" i="46"/>
  <c r="F587" i="46"/>
  <c r="E587" i="46"/>
  <c r="D587" i="46"/>
  <c r="C587" i="46"/>
  <c r="H586" i="46"/>
  <c r="G586" i="46"/>
  <c r="F586" i="46"/>
  <c r="E586" i="46"/>
  <c r="D586" i="46"/>
  <c r="C586" i="46"/>
  <c r="H585" i="46"/>
  <c r="G585" i="46"/>
  <c r="F585" i="46"/>
  <c r="E585" i="46"/>
  <c r="D585" i="46"/>
  <c r="C585" i="46"/>
  <c r="H584" i="46"/>
  <c r="G584" i="46"/>
  <c r="F584" i="46"/>
  <c r="E584" i="46"/>
  <c r="D584" i="46"/>
  <c r="C584" i="46"/>
  <c r="H583" i="46"/>
  <c r="G583" i="46"/>
  <c r="F583" i="46"/>
  <c r="E583" i="46"/>
  <c r="D583" i="46"/>
  <c r="C583" i="46"/>
  <c r="H582" i="46"/>
  <c r="G582" i="46"/>
  <c r="F582" i="46"/>
  <c r="E582" i="46"/>
  <c r="D582" i="46"/>
  <c r="C582" i="46"/>
  <c r="H581" i="46"/>
  <c r="G581" i="46"/>
  <c r="F581" i="46"/>
  <c r="E581" i="46"/>
  <c r="D581" i="46"/>
  <c r="C581" i="46"/>
  <c r="H580" i="46"/>
  <c r="G580" i="46"/>
  <c r="F580" i="46"/>
  <c r="E580" i="46"/>
  <c r="D580" i="46"/>
  <c r="C580" i="46"/>
  <c r="H579" i="46"/>
  <c r="G579" i="46"/>
  <c r="F579" i="46"/>
  <c r="E579" i="46"/>
  <c r="D579" i="46"/>
  <c r="C579" i="46"/>
  <c r="H578" i="46"/>
  <c r="G578" i="46"/>
  <c r="F578" i="46"/>
  <c r="E578" i="46"/>
  <c r="D578" i="46"/>
  <c r="C578" i="46"/>
  <c r="H577" i="46"/>
  <c r="G577" i="46"/>
  <c r="F577" i="46"/>
  <c r="E577" i="46"/>
  <c r="D577" i="46"/>
  <c r="C577" i="46"/>
  <c r="H576" i="46"/>
  <c r="G576" i="46"/>
  <c r="F576" i="46"/>
  <c r="E576" i="46"/>
  <c r="D576" i="46"/>
  <c r="C576" i="46"/>
  <c r="H575" i="46"/>
  <c r="G575" i="46"/>
  <c r="F575" i="46"/>
  <c r="E575" i="46"/>
  <c r="D575" i="46"/>
  <c r="C575" i="46"/>
  <c r="H574" i="46"/>
  <c r="G574" i="46"/>
  <c r="F574" i="46"/>
  <c r="E574" i="46"/>
  <c r="D574" i="46"/>
  <c r="C574" i="46"/>
  <c r="H573" i="46"/>
  <c r="G573" i="46"/>
  <c r="F573" i="46"/>
  <c r="E573" i="46"/>
  <c r="D573" i="46"/>
  <c r="C573" i="46"/>
  <c r="H572" i="46"/>
  <c r="G572" i="46"/>
  <c r="F572" i="46"/>
  <c r="E572" i="46"/>
  <c r="D572" i="46"/>
  <c r="C572" i="46"/>
  <c r="H571" i="46"/>
  <c r="G571" i="46"/>
  <c r="F571" i="46"/>
  <c r="E571" i="46"/>
  <c r="D571" i="46"/>
  <c r="C571" i="46"/>
  <c r="H570" i="46"/>
  <c r="G570" i="46"/>
  <c r="F570" i="46"/>
  <c r="E570" i="46"/>
  <c r="D570" i="46"/>
  <c r="C570" i="46"/>
  <c r="H569" i="46"/>
  <c r="G569" i="46"/>
  <c r="F569" i="46"/>
  <c r="E569" i="46"/>
  <c r="D569" i="46"/>
  <c r="C569" i="46"/>
  <c r="H568" i="46"/>
  <c r="G568" i="46"/>
  <c r="F568" i="46"/>
  <c r="E568" i="46"/>
  <c r="D568" i="46"/>
  <c r="C568" i="46"/>
  <c r="H567" i="46"/>
  <c r="G567" i="46"/>
  <c r="F567" i="46"/>
  <c r="E567" i="46"/>
  <c r="D567" i="46"/>
  <c r="C567" i="46"/>
  <c r="H566" i="46"/>
  <c r="G566" i="46"/>
  <c r="F566" i="46"/>
  <c r="E566" i="46"/>
  <c r="D566" i="46"/>
  <c r="C566" i="46"/>
  <c r="H565" i="46"/>
  <c r="G565" i="46"/>
  <c r="F565" i="46"/>
  <c r="E565" i="46"/>
  <c r="D565" i="46"/>
  <c r="C565" i="46"/>
  <c r="H564" i="46"/>
  <c r="G564" i="46"/>
  <c r="F564" i="46"/>
  <c r="E564" i="46"/>
  <c r="D564" i="46"/>
  <c r="C564" i="46"/>
  <c r="H563" i="46"/>
  <c r="G563" i="46"/>
  <c r="F563" i="46"/>
  <c r="E563" i="46"/>
  <c r="D563" i="46"/>
  <c r="C563" i="46"/>
  <c r="H562" i="46"/>
  <c r="G562" i="46"/>
  <c r="F562" i="46"/>
  <c r="E562" i="46"/>
  <c r="D562" i="46"/>
  <c r="C562" i="46"/>
  <c r="H561" i="46"/>
  <c r="G561" i="46"/>
  <c r="F561" i="46"/>
  <c r="E561" i="46"/>
  <c r="D561" i="46"/>
  <c r="C561" i="46"/>
  <c r="H560" i="46"/>
  <c r="G560" i="46"/>
  <c r="F560" i="46"/>
  <c r="E560" i="46"/>
  <c r="D560" i="46"/>
  <c r="C560" i="46"/>
  <c r="H559" i="46"/>
  <c r="G559" i="46"/>
  <c r="F559" i="46"/>
  <c r="E559" i="46"/>
  <c r="D559" i="46"/>
  <c r="C559" i="46"/>
  <c r="H558" i="46"/>
  <c r="G558" i="46"/>
  <c r="F558" i="46"/>
  <c r="E558" i="46"/>
  <c r="D558" i="46"/>
  <c r="C558" i="46"/>
  <c r="H557" i="46"/>
  <c r="G557" i="46"/>
  <c r="F557" i="46"/>
  <c r="E557" i="46"/>
  <c r="D557" i="46"/>
  <c r="C557" i="46"/>
  <c r="H556" i="46"/>
  <c r="G556" i="46"/>
  <c r="F556" i="46"/>
  <c r="E556" i="46"/>
  <c r="D556" i="46"/>
  <c r="C556" i="46"/>
  <c r="H555" i="46"/>
  <c r="G555" i="46"/>
  <c r="F555" i="46"/>
  <c r="E555" i="46"/>
  <c r="D555" i="46"/>
  <c r="C555" i="46"/>
  <c r="H554" i="46"/>
  <c r="G554" i="46"/>
  <c r="F554" i="46"/>
  <c r="E554" i="46"/>
  <c r="D554" i="46"/>
  <c r="C554" i="46"/>
  <c r="H553" i="46"/>
  <c r="G553" i="46"/>
  <c r="F553" i="46"/>
  <c r="E553" i="46"/>
  <c r="D553" i="46"/>
  <c r="C553" i="46"/>
  <c r="H552" i="46"/>
  <c r="G552" i="46"/>
  <c r="F552" i="46"/>
  <c r="E552" i="46"/>
  <c r="D552" i="46"/>
  <c r="C552" i="46"/>
  <c r="H551" i="46"/>
  <c r="G551" i="46"/>
  <c r="F551" i="46"/>
  <c r="E551" i="46"/>
  <c r="D551" i="46"/>
  <c r="C551" i="46"/>
  <c r="H550" i="46"/>
  <c r="G550" i="46"/>
  <c r="F550" i="46"/>
  <c r="E550" i="46"/>
  <c r="D550" i="46"/>
  <c r="C550" i="46"/>
  <c r="H549" i="46"/>
  <c r="G549" i="46"/>
  <c r="F549" i="46"/>
  <c r="E549" i="46"/>
  <c r="D549" i="46"/>
  <c r="C549" i="46"/>
  <c r="H548" i="46"/>
  <c r="G548" i="46"/>
  <c r="F548" i="46"/>
  <c r="E548" i="46"/>
  <c r="D548" i="46"/>
  <c r="C548" i="46"/>
  <c r="H547" i="46"/>
  <c r="G547" i="46"/>
  <c r="F547" i="46"/>
  <c r="E547" i="46"/>
  <c r="D547" i="46"/>
  <c r="C547" i="46"/>
  <c r="H546" i="46"/>
  <c r="G546" i="46"/>
  <c r="F546" i="46"/>
  <c r="E546" i="46"/>
  <c r="D546" i="46"/>
  <c r="C546" i="46"/>
  <c r="H545" i="46"/>
  <c r="G545" i="46"/>
  <c r="F545" i="46"/>
  <c r="E545" i="46"/>
  <c r="D545" i="46"/>
  <c r="C545" i="46"/>
  <c r="H544" i="46"/>
  <c r="G544" i="46"/>
  <c r="F544" i="46"/>
  <c r="E544" i="46"/>
  <c r="D544" i="46"/>
  <c r="C544" i="46"/>
  <c r="H543" i="46"/>
  <c r="G543" i="46"/>
  <c r="F543" i="46"/>
  <c r="E543" i="46"/>
  <c r="D543" i="46"/>
  <c r="C543" i="46"/>
  <c r="H542" i="46"/>
  <c r="G542" i="46"/>
  <c r="F542" i="46"/>
  <c r="E542" i="46"/>
  <c r="D542" i="46"/>
  <c r="C542" i="46"/>
  <c r="H541" i="46"/>
  <c r="G541" i="46"/>
  <c r="F541" i="46"/>
  <c r="E541" i="46"/>
  <c r="D541" i="46"/>
  <c r="C541" i="46"/>
  <c r="H540" i="46"/>
  <c r="G540" i="46"/>
  <c r="F540" i="46"/>
  <c r="E540" i="46"/>
  <c r="D540" i="46"/>
  <c r="C540" i="46"/>
  <c r="H539" i="46"/>
  <c r="G539" i="46"/>
  <c r="F539" i="46"/>
  <c r="E539" i="46"/>
  <c r="D539" i="46"/>
  <c r="C539" i="46"/>
  <c r="H538" i="46"/>
  <c r="G538" i="46"/>
  <c r="F538" i="46"/>
  <c r="E538" i="46"/>
  <c r="D538" i="46"/>
  <c r="C538" i="46"/>
  <c r="H537" i="46"/>
  <c r="G537" i="46"/>
  <c r="F537" i="46"/>
  <c r="E537" i="46"/>
  <c r="D537" i="46"/>
  <c r="C537" i="46"/>
  <c r="H536" i="46"/>
  <c r="G536" i="46"/>
  <c r="F536" i="46"/>
  <c r="E536" i="46"/>
  <c r="D536" i="46"/>
  <c r="C536" i="46"/>
  <c r="H535" i="46"/>
  <c r="G535" i="46"/>
  <c r="F535" i="46"/>
  <c r="E535" i="46"/>
  <c r="D535" i="46"/>
  <c r="C535" i="46"/>
  <c r="H534" i="46"/>
  <c r="G534" i="46"/>
  <c r="F534" i="46"/>
  <c r="E534" i="46"/>
  <c r="D534" i="46"/>
  <c r="C534" i="46"/>
  <c r="H533" i="46"/>
  <c r="G533" i="46"/>
  <c r="F533" i="46"/>
  <c r="E533" i="46"/>
  <c r="D533" i="46"/>
  <c r="C533" i="46"/>
  <c r="H532" i="46"/>
  <c r="G532" i="46"/>
  <c r="F532" i="46"/>
  <c r="E532" i="46"/>
  <c r="D532" i="46"/>
  <c r="C532" i="46"/>
  <c r="H531" i="46"/>
  <c r="G531" i="46"/>
  <c r="F531" i="46"/>
  <c r="E531" i="46"/>
  <c r="D531" i="46"/>
  <c r="C531" i="46"/>
  <c r="H530" i="46"/>
  <c r="G530" i="46"/>
  <c r="F530" i="46"/>
  <c r="E530" i="46"/>
  <c r="D530" i="46"/>
  <c r="C530" i="46"/>
  <c r="H529" i="46"/>
  <c r="G529" i="46"/>
  <c r="F529" i="46"/>
  <c r="E529" i="46"/>
  <c r="D529" i="46"/>
  <c r="C529" i="46"/>
  <c r="H528" i="46"/>
  <c r="G528" i="46"/>
  <c r="F528" i="46"/>
  <c r="E528" i="46"/>
  <c r="D528" i="46"/>
  <c r="C528" i="46"/>
  <c r="H527" i="46"/>
  <c r="G527" i="46"/>
  <c r="F527" i="46"/>
  <c r="E527" i="46"/>
  <c r="D527" i="46"/>
  <c r="C527" i="46"/>
  <c r="H526" i="46"/>
  <c r="G526" i="46"/>
  <c r="F526" i="46"/>
  <c r="E526" i="46"/>
  <c r="D526" i="46"/>
  <c r="C526" i="46"/>
  <c r="H525" i="46"/>
  <c r="G525" i="46"/>
  <c r="F525" i="46"/>
  <c r="E525" i="46"/>
  <c r="D525" i="46"/>
  <c r="C525" i="46"/>
  <c r="H524" i="46"/>
  <c r="G524" i="46"/>
  <c r="F524" i="46"/>
  <c r="E524" i="46"/>
  <c r="D524" i="46"/>
  <c r="C524" i="46"/>
  <c r="H523" i="46"/>
  <c r="G523" i="46"/>
  <c r="F523" i="46"/>
  <c r="E523" i="46"/>
  <c r="D523" i="46"/>
  <c r="C523" i="46"/>
  <c r="H522" i="46"/>
  <c r="G522" i="46"/>
  <c r="F522" i="46"/>
  <c r="E522" i="46"/>
  <c r="D522" i="46"/>
  <c r="C522" i="46"/>
  <c r="H521" i="46"/>
  <c r="G521" i="46"/>
  <c r="F521" i="46"/>
  <c r="E521" i="46"/>
  <c r="D521" i="46"/>
  <c r="C521" i="46"/>
  <c r="H520" i="46"/>
  <c r="G520" i="46"/>
  <c r="F520" i="46"/>
  <c r="E520" i="46"/>
  <c r="D520" i="46"/>
  <c r="C520" i="46"/>
  <c r="H519" i="46"/>
  <c r="G519" i="46"/>
  <c r="F519" i="46"/>
  <c r="E519" i="46"/>
  <c r="D519" i="46"/>
  <c r="C519" i="46"/>
  <c r="H518" i="46"/>
  <c r="G518" i="46"/>
  <c r="F518" i="46"/>
  <c r="E518" i="46"/>
  <c r="D518" i="46"/>
  <c r="C518" i="46"/>
  <c r="H517" i="46"/>
  <c r="G517" i="46"/>
  <c r="F517" i="46"/>
  <c r="E517" i="46"/>
  <c r="D517" i="46"/>
  <c r="C517" i="46"/>
  <c r="H516" i="46"/>
  <c r="G516" i="46"/>
  <c r="F516" i="46"/>
  <c r="E516" i="46"/>
  <c r="D516" i="46"/>
  <c r="C516" i="46"/>
  <c r="H515" i="46"/>
  <c r="G515" i="46"/>
  <c r="F515" i="46"/>
  <c r="E515" i="46"/>
  <c r="D515" i="46"/>
  <c r="C515" i="46"/>
  <c r="H514" i="46"/>
  <c r="G514" i="46"/>
  <c r="F514" i="46"/>
  <c r="E514" i="46"/>
  <c r="D514" i="46"/>
  <c r="C514" i="46"/>
  <c r="H513" i="46"/>
  <c r="G513" i="46"/>
  <c r="F513" i="46"/>
  <c r="E513" i="46"/>
  <c r="D513" i="46"/>
  <c r="C513" i="46"/>
  <c r="H512" i="46"/>
  <c r="G512" i="46"/>
  <c r="F512" i="46"/>
  <c r="E512" i="46"/>
  <c r="D512" i="46"/>
  <c r="C512" i="46"/>
  <c r="H511" i="46"/>
  <c r="G511" i="46"/>
  <c r="F511" i="46"/>
  <c r="E511" i="46"/>
  <c r="D511" i="46"/>
  <c r="C511" i="46"/>
  <c r="H510" i="46"/>
  <c r="G510" i="46"/>
  <c r="F510" i="46"/>
  <c r="E510" i="46"/>
  <c r="D510" i="46"/>
  <c r="C510" i="46"/>
  <c r="H509" i="46"/>
  <c r="G509" i="46"/>
  <c r="F509" i="46"/>
  <c r="E509" i="46"/>
  <c r="D509" i="46"/>
  <c r="C509" i="46"/>
  <c r="H508" i="46"/>
  <c r="G508" i="46"/>
  <c r="F508" i="46"/>
  <c r="E508" i="46"/>
  <c r="D508" i="46"/>
  <c r="C508" i="46"/>
  <c r="H507" i="46"/>
  <c r="G507" i="46"/>
  <c r="F507" i="46"/>
  <c r="E507" i="46"/>
  <c r="D507" i="46"/>
  <c r="C507" i="46"/>
  <c r="H506" i="46"/>
  <c r="G506" i="46"/>
  <c r="F506" i="46"/>
  <c r="E506" i="46"/>
  <c r="D506" i="46"/>
  <c r="C506" i="46"/>
  <c r="H505" i="46"/>
  <c r="G505" i="46"/>
  <c r="F505" i="46"/>
  <c r="E505" i="46"/>
  <c r="D505" i="46"/>
  <c r="C505" i="46"/>
  <c r="H504" i="46"/>
  <c r="G504" i="46"/>
  <c r="F504" i="46"/>
  <c r="E504" i="46"/>
  <c r="D504" i="46"/>
  <c r="C504" i="46"/>
  <c r="H503" i="46"/>
  <c r="G503" i="46"/>
  <c r="F503" i="46"/>
  <c r="E503" i="46"/>
  <c r="D503" i="46"/>
  <c r="C503" i="46"/>
  <c r="H502" i="46"/>
  <c r="G502" i="46"/>
  <c r="F502" i="46"/>
  <c r="E502" i="46"/>
  <c r="D502" i="46"/>
  <c r="C502" i="46"/>
  <c r="H501" i="46"/>
  <c r="G501" i="46"/>
  <c r="F501" i="46"/>
  <c r="E501" i="46"/>
  <c r="D501" i="46"/>
  <c r="C501" i="46"/>
  <c r="H500" i="46"/>
  <c r="G500" i="46"/>
  <c r="F500" i="46"/>
  <c r="E500" i="46"/>
  <c r="D500" i="46"/>
  <c r="C500" i="46"/>
  <c r="H499" i="46"/>
  <c r="G499" i="46"/>
  <c r="F499" i="46"/>
  <c r="E499" i="46"/>
  <c r="D499" i="46"/>
  <c r="C499" i="46"/>
  <c r="H498" i="46"/>
  <c r="G498" i="46"/>
  <c r="F498" i="46"/>
  <c r="E498" i="46"/>
  <c r="D498" i="46"/>
  <c r="C498" i="46"/>
  <c r="H497" i="46"/>
  <c r="G497" i="46"/>
  <c r="F497" i="46"/>
  <c r="E497" i="46"/>
  <c r="D497" i="46"/>
  <c r="C497" i="46"/>
  <c r="H496" i="46"/>
  <c r="G496" i="46"/>
  <c r="F496" i="46"/>
  <c r="E496" i="46"/>
  <c r="D496" i="46"/>
  <c r="C496" i="46"/>
  <c r="H495" i="46"/>
  <c r="G495" i="46"/>
  <c r="F495" i="46"/>
  <c r="E495" i="46"/>
  <c r="D495" i="46"/>
  <c r="C495" i="46"/>
  <c r="H494" i="46"/>
  <c r="G494" i="46"/>
  <c r="F494" i="46"/>
  <c r="E494" i="46"/>
  <c r="D494" i="46"/>
  <c r="C494" i="46"/>
  <c r="H493" i="46"/>
  <c r="G493" i="46"/>
  <c r="F493" i="46"/>
  <c r="E493" i="46"/>
  <c r="D493" i="46"/>
  <c r="C493" i="46"/>
  <c r="H492" i="46"/>
  <c r="G492" i="46"/>
  <c r="F492" i="46"/>
  <c r="E492" i="46"/>
  <c r="D492" i="46"/>
  <c r="C492" i="46"/>
  <c r="H491" i="46"/>
  <c r="G491" i="46"/>
  <c r="F491" i="46"/>
  <c r="E491" i="46"/>
  <c r="D491" i="46"/>
  <c r="C491" i="46"/>
  <c r="H490" i="46"/>
  <c r="G490" i="46"/>
  <c r="F490" i="46"/>
  <c r="E490" i="46"/>
  <c r="D490" i="46"/>
  <c r="C490" i="46"/>
  <c r="H489" i="46"/>
  <c r="G489" i="46"/>
  <c r="F489" i="46"/>
  <c r="E489" i="46"/>
  <c r="D489" i="46"/>
  <c r="C489" i="46"/>
  <c r="H488" i="46"/>
  <c r="G488" i="46"/>
  <c r="F488" i="46"/>
  <c r="E488" i="46"/>
  <c r="D488" i="46"/>
  <c r="C488" i="46"/>
  <c r="H487" i="46"/>
  <c r="G487" i="46"/>
  <c r="F487" i="46"/>
  <c r="E487" i="46"/>
  <c r="D487" i="46"/>
  <c r="C487" i="46"/>
  <c r="H486" i="46"/>
  <c r="G486" i="46"/>
  <c r="F486" i="46"/>
  <c r="E486" i="46"/>
  <c r="D486" i="46"/>
  <c r="C486" i="46"/>
  <c r="H485" i="46"/>
  <c r="G485" i="46"/>
  <c r="F485" i="46"/>
  <c r="E485" i="46"/>
  <c r="D485" i="46"/>
  <c r="C485" i="46"/>
  <c r="H484" i="46"/>
  <c r="G484" i="46"/>
  <c r="F484" i="46"/>
  <c r="E484" i="46"/>
  <c r="D484" i="46"/>
  <c r="C484" i="46"/>
  <c r="H483" i="46"/>
  <c r="G483" i="46"/>
  <c r="F483" i="46"/>
  <c r="E483" i="46"/>
  <c r="D483" i="46"/>
  <c r="C483" i="46"/>
  <c r="H482" i="46"/>
  <c r="G482" i="46"/>
  <c r="F482" i="46"/>
  <c r="E482" i="46"/>
  <c r="D482" i="46"/>
  <c r="C482" i="46"/>
  <c r="H481" i="46"/>
  <c r="G481" i="46"/>
  <c r="F481" i="46"/>
  <c r="E481" i="46"/>
  <c r="D481" i="46"/>
  <c r="C481" i="46"/>
  <c r="H480" i="46"/>
  <c r="G480" i="46"/>
  <c r="F480" i="46"/>
  <c r="E480" i="46"/>
  <c r="D480" i="46"/>
  <c r="C480" i="46"/>
  <c r="H479" i="46"/>
  <c r="G479" i="46"/>
  <c r="F479" i="46"/>
  <c r="E479" i="46"/>
  <c r="D479" i="46"/>
  <c r="C479" i="46"/>
  <c r="H478" i="46"/>
  <c r="G478" i="46"/>
  <c r="F478" i="46"/>
  <c r="E478" i="46"/>
  <c r="D478" i="46"/>
  <c r="C478" i="46"/>
  <c r="H477" i="46"/>
  <c r="G477" i="46"/>
  <c r="F477" i="46"/>
  <c r="E477" i="46"/>
  <c r="D477" i="46"/>
  <c r="C477" i="46"/>
  <c r="H476" i="46"/>
  <c r="G476" i="46"/>
  <c r="F476" i="46"/>
  <c r="E476" i="46"/>
  <c r="D476" i="46"/>
  <c r="C476" i="46"/>
  <c r="H475" i="46"/>
  <c r="G475" i="46"/>
  <c r="F475" i="46"/>
  <c r="E475" i="46"/>
  <c r="D475" i="46"/>
  <c r="C475" i="46"/>
  <c r="H474" i="46"/>
  <c r="G474" i="46"/>
  <c r="F474" i="46"/>
  <c r="E474" i="46"/>
  <c r="D474" i="46"/>
  <c r="C474" i="46"/>
  <c r="H473" i="46"/>
  <c r="G473" i="46"/>
  <c r="F473" i="46"/>
  <c r="E473" i="46"/>
  <c r="D473" i="46"/>
  <c r="C473" i="46"/>
  <c r="H472" i="46"/>
  <c r="G472" i="46"/>
  <c r="F472" i="46"/>
  <c r="E472" i="46"/>
  <c r="D472" i="46"/>
  <c r="C472" i="46"/>
  <c r="H471" i="46"/>
  <c r="G471" i="46"/>
  <c r="F471" i="46"/>
  <c r="E471" i="46"/>
  <c r="D471" i="46"/>
  <c r="C471" i="46"/>
  <c r="H470" i="46"/>
  <c r="G470" i="46"/>
  <c r="F470" i="46"/>
  <c r="E470" i="46"/>
  <c r="D470" i="46"/>
  <c r="C470" i="46"/>
  <c r="H469" i="46"/>
  <c r="G469" i="46"/>
  <c r="F469" i="46"/>
  <c r="E469" i="46"/>
  <c r="D469" i="46"/>
  <c r="C469" i="46"/>
  <c r="H468" i="46"/>
  <c r="G468" i="46"/>
  <c r="F468" i="46"/>
  <c r="E468" i="46"/>
  <c r="D468" i="46"/>
  <c r="C468" i="46"/>
  <c r="H467" i="46"/>
  <c r="G467" i="46"/>
  <c r="F467" i="46"/>
  <c r="E467" i="46"/>
  <c r="D467" i="46"/>
  <c r="C467" i="46"/>
  <c r="H466" i="46"/>
  <c r="G466" i="46"/>
  <c r="F466" i="46"/>
  <c r="E466" i="46"/>
  <c r="D466" i="46"/>
  <c r="C466" i="46"/>
  <c r="H465" i="46"/>
  <c r="G465" i="46"/>
  <c r="F465" i="46"/>
  <c r="E465" i="46"/>
  <c r="D465" i="46"/>
  <c r="C465" i="46"/>
  <c r="H464" i="46"/>
  <c r="G464" i="46"/>
  <c r="F464" i="46"/>
  <c r="E464" i="46"/>
  <c r="D464" i="46"/>
  <c r="C464" i="46"/>
  <c r="H463" i="46"/>
  <c r="G463" i="46"/>
  <c r="F463" i="46"/>
  <c r="E463" i="46"/>
  <c r="D463" i="46"/>
  <c r="C463" i="46"/>
  <c r="H462" i="46"/>
  <c r="G462" i="46"/>
  <c r="F462" i="46"/>
  <c r="E462" i="46"/>
  <c r="D462" i="46"/>
  <c r="C462" i="46"/>
  <c r="H461" i="46"/>
  <c r="G461" i="46"/>
  <c r="F461" i="46"/>
  <c r="E461" i="46"/>
  <c r="D461" i="46"/>
  <c r="C461" i="46"/>
  <c r="H460" i="46"/>
  <c r="G460" i="46"/>
  <c r="F460" i="46"/>
  <c r="E460" i="46"/>
  <c r="D460" i="46"/>
  <c r="C460" i="46"/>
  <c r="H459" i="46"/>
  <c r="G459" i="46"/>
  <c r="F459" i="46"/>
  <c r="E459" i="46"/>
  <c r="D459" i="46"/>
  <c r="C459" i="46"/>
  <c r="H458" i="46"/>
  <c r="G458" i="46"/>
  <c r="F458" i="46"/>
  <c r="E458" i="46"/>
  <c r="D458" i="46"/>
  <c r="C458" i="46"/>
  <c r="H457" i="46"/>
  <c r="G457" i="46"/>
  <c r="F457" i="46"/>
  <c r="E457" i="46"/>
  <c r="D457" i="46"/>
  <c r="C457" i="46"/>
  <c r="H456" i="46"/>
  <c r="G456" i="46"/>
  <c r="F456" i="46"/>
  <c r="E456" i="46"/>
  <c r="D456" i="46"/>
  <c r="C456" i="46"/>
  <c r="H455" i="46"/>
  <c r="G455" i="46"/>
  <c r="F455" i="46"/>
  <c r="E455" i="46"/>
  <c r="D455" i="46"/>
  <c r="C455" i="46"/>
  <c r="H454" i="46"/>
  <c r="G454" i="46"/>
  <c r="F454" i="46"/>
  <c r="E454" i="46"/>
  <c r="D454" i="46"/>
  <c r="C454" i="46"/>
  <c r="H453" i="46"/>
  <c r="G453" i="46"/>
  <c r="F453" i="46"/>
  <c r="E453" i="46"/>
  <c r="D453" i="46"/>
  <c r="C453" i="46"/>
  <c r="H452" i="46"/>
  <c r="G452" i="46"/>
  <c r="F452" i="46"/>
  <c r="E452" i="46"/>
  <c r="D452" i="46"/>
  <c r="C452" i="46"/>
  <c r="H451" i="46"/>
  <c r="G451" i="46"/>
  <c r="F451" i="46"/>
  <c r="E451" i="46"/>
  <c r="D451" i="46"/>
  <c r="C451" i="46"/>
  <c r="H450" i="46"/>
  <c r="G450" i="46"/>
  <c r="F450" i="46"/>
  <c r="E450" i="46"/>
  <c r="D450" i="46"/>
  <c r="C450" i="46"/>
  <c r="H449" i="46"/>
  <c r="G449" i="46"/>
  <c r="F449" i="46"/>
  <c r="E449" i="46"/>
  <c r="D449" i="46"/>
  <c r="C449" i="46"/>
  <c r="H448" i="46"/>
  <c r="G448" i="46"/>
  <c r="F448" i="46"/>
  <c r="E448" i="46"/>
  <c r="D448" i="46"/>
  <c r="C448" i="46"/>
  <c r="H447" i="46"/>
  <c r="G447" i="46"/>
  <c r="F447" i="46"/>
  <c r="E447" i="46"/>
  <c r="D447" i="46"/>
  <c r="C447" i="46"/>
  <c r="H446" i="46"/>
  <c r="G446" i="46"/>
  <c r="F446" i="46"/>
  <c r="E446" i="46"/>
  <c r="D446" i="46"/>
  <c r="C446" i="46"/>
  <c r="H445" i="46"/>
  <c r="G445" i="46"/>
  <c r="F445" i="46"/>
  <c r="E445" i="46"/>
  <c r="D445" i="46"/>
  <c r="C445" i="46"/>
  <c r="H444" i="46"/>
  <c r="G444" i="46"/>
  <c r="F444" i="46"/>
  <c r="E444" i="46"/>
  <c r="D444" i="46"/>
  <c r="C444" i="46"/>
  <c r="H443" i="46"/>
  <c r="G443" i="46"/>
  <c r="F443" i="46"/>
  <c r="E443" i="46"/>
  <c r="D443" i="46"/>
  <c r="C443" i="46"/>
  <c r="H442" i="46"/>
  <c r="G442" i="46"/>
  <c r="F442" i="46"/>
  <c r="E442" i="46"/>
  <c r="D442" i="46"/>
  <c r="C442" i="46"/>
  <c r="H441" i="46"/>
  <c r="G441" i="46"/>
  <c r="F441" i="46"/>
  <c r="E441" i="46"/>
  <c r="D441" i="46"/>
  <c r="C441" i="46"/>
  <c r="H440" i="46"/>
  <c r="G440" i="46"/>
  <c r="F440" i="46"/>
  <c r="E440" i="46"/>
  <c r="D440" i="46"/>
  <c r="C440" i="46"/>
  <c r="H439" i="46"/>
  <c r="G439" i="46"/>
  <c r="F439" i="46"/>
  <c r="E439" i="46"/>
  <c r="D439" i="46"/>
  <c r="C439" i="46"/>
  <c r="H438" i="46"/>
  <c r="G438" i="46"/>
  <c r="F438" i="46"/>
  <c r="E438" i="46"/>
  <c r="D438" i="46"/>
  <c r="C438" i="46"/>
  <c r="H437" i="46"/>
  <c r="G437" i="46"/>
  <c r="F437" i="46"/>
  <c r="E437" i="46"/>
  <c r="D437" i="46"/>
  <c r="C437" i="46"/>
  <c r="H436" i="46"/>
  <c r="G436" i="46"/>
  <c r="F436" i="46"/>
  <c r="E436" i="46"/>
  <c r="D436" i="46"/>
  <c r="C436" i="46"/>
  <c r="H435" i="46"/>
  <c r="G435" i="46"/>
  <c r="F435" i="46"/>
  <c r="E435" i="46"/>
  <c r="D435" i="46"/>
  <c r="C435" i="46"/>
  <c r="H434" i="46"/>
  <c r="G434" i="46"/>
  <c r="F434" i="46"/>
  <c r="E434" i="46"/>
  <c r="D434" i="46"/>
  <c r="C434" i="46"/>
  <c r="H433" i="46"/>
  <c r="G433" i="46"/>
  <c r="F433" i="46"/>
  <c r="E433" i="46"/>
  <c r="D433" i="46"/>
  <c r="C433" i="46"/>
  <c r="H432" i="46"/>
  <c r="G432" i="46"/>
  <c r="F432" i="46"/>
  <c r="E432" i="46"/>
  <c r="D432" i="46"/>
  <c r="C432" i="46"/>
  <c r="H431" i="46"/>
  <c r="G431" i="46"/>
  <c r="F431" i="46"/>
  <c r="E431" i="46"/>
  <c r="D431" i="46"/>
  <c r="C431" i="46"/>
  <c r="H430" i="46"/>
  <c r="G430" i="46"/>
  <c r="F430" i="46"/>
  <c r="E430" i="46"/>
  <c r="D430" i="46"/>
  <c r="C430" i="46"/>
  <c r="H429" i="46"/>
  <c r="G429" i="46"/>
  <c r="F429" i="46"/>
  <c r="E429" i="46"/>
  <c r="D429" i="46"/>
  <c r="C429" i="46"/>
  <c r="H428" i="46"/>
  <c r="G428" i="46"/>
  <c r="F428" i="46"/>
  <c r="E428" i="46"/>
  <c r="D428" i="46"/>
  <c r="C428" i="46"/>
  <c r="H427" i="46"/>
  <c r="G427" i="46"/>
  <c r="F427" i="46"/>
  <c r="E427" i="46"/>
  <c r="D427" i="46"/>
  <c r="C427" i="46"/>
  <c r="H426" i="46"/>
  <c r="G426" i="46"/>
  <c r="F426" i="46"/>
  <c r="E426" i="46"/>
  <c r="D426" i="46"/>
  <c r="C426" i="46"/>
  <c r="H425" i="46"/>
  <c r="G425" i="46"/>
  <c r="F425" i="46"/>
  <c r="E425" i="46"/>
  <c r="D425" i="46"/>
  <c r="C425" i="46"/>
  <c r="H424" i="46"/>
  <c r="G424" i="46"/>
  <c r="F424" i="46"/>
  <c r="E424" i="46"/>
  <c r="D424" i="46"/>
  <c r="C424" i="46"/>
  <c r="H423" i="46"/>
  <c r="G423" i="46"/>
  <c r="F423" i="46"/>
  <c r="E423" i="46"/>
  <c r="D423" i="46"/>
  <c r="C423" i="46"/>
  <c r="H422" i="46"/>
  <c r="G422" i="46"/>
  <c r="F422" i="46"/>
  <c r="E422" i="46"/>
  <c r="D422" i="46"/>
  <c r="C422" i="46"/>
  <c r="H421" i="46"/>
  <c r="G421" i="46"/>
  <c r="F421" i="46"/>
  <c r="E421" i="46"/>
  <c r="D421" i="46"/>
  <c r="C421" i="46"/>
  <c r="H420" i="46"/>
  <c r="G420" i="46"/>
  <c r="F420" i="46"/>
  <c r="E420" i="46"/>
  <c r="D420" i="46"/>
  <c r="C420" i="46"/>
  <c r="H419" i="46"/>
  <c r="G419" i="46"/>
  <c r="F419" i="46"/>
  <c r="E419" i="46"/>
  <c r="D419" i="46"/>
  <c r="C419" i="46"/>
  <c r="H418" i="46"/>
  <c r="G418" i="46"/>
  <c r="F418" i="46"/>
  <c r="E418" i="46"/>
  <c r="D418" i="46"/>
  <c r="C418" i="46"/>
  <c r="H417" i="46"/>
  <c r="G417" i="46"/>
  <c r="F417" i="46"/>
  <c r="E417" i="46"/>
  <c r="D417" i="46"/>
  <c r="C417" i="46"/>
  <c r="H416" i="46"/>
  <c r="G416" i="46"/>
  <c r="F416" i="46"/>
  <c r="E416" i="46"/>
  <c r="D416" i="46"/>
  <c r="C416" i="46"/>
  <c r="H415" i="46"/>
  <c r="G415" i="46"/>
  <c r="F415" i="46"/>
  <c r="E415" i="46"/>
  <c r="D415" i="46"/>
  <c r="C415" i="46"/>
  <c r="H414" i="46"/>
  <c r="G414" i="46"/>
  <c r="F414" i="46"/>
  <c r="E414" i="46"/>
  <c r="D414" i="46"/>
  <c r="C414" i="46"/>
  <c r="H413" i="46"/>
  <c r="G413" i="46"/>
  <c r="F413" i="46"/>
  <c r="E413" i="46"/>
  <c r="D413" i="46"/>
  <c r="C413" i="46"/>
  <c r="H412" i="46"/>
  <c r="G412" i="46"/>
  <c r="F412" i="46"/>
  <c r="E412" i="46"/>
  <c r="D412" i="46"/>
  <c r="C412" i="46"/>
  <c r="H411" i="46"/>
  <c r="G411" i="46"/>
  <c r="F411" i="46"/>
  <c r="E411" i="46"/>
  <c r="D411" i="46"/>
  <c r="C411" i="46"/>
  <c r="H410" i="46"/>
  <c r="G410" i="46"/>
  <c r="F410" i="46"/>
  <c r="E410" i="46"/>
  <c r="D410" i="46"/>
  <c r="C410" i="46"/>
  <c r="H409" i="46"/>
  <c r="G409" i="46"/>
  <c r="F409" i="46"/>
  <c r="E409" i="46"/>
  <c r="D409" i="46"/>
  <c r="C409" i="46"/>
  <c r="H408" i="46"/>
  <c r="G408" i="46"/>
  <c r="F408" i="46"/>
  <c r="E408" i="46"/>
  <c r="D408" i="46"/>
  <c r="C408" i="46"/>
  <c r="H407" i="46"/>
  <c r="G407" i="46"/>
  <c r="F407" i="46"/>
  <c r="E407" i="46"/>
  <c r="D407" i="46"/>
  <c r="C407" i="46"/>
  <c r="H406" i="46"/>
  <c r="G406" i="46"/>
  <c r="F406" i="46"/>
  <c r="E406" i="46"/>
  <c r="D406" i="46"/>
  <c r="C406" i="46"/>
  <c r="H405" i="46"/>
  <c r="G405" i="46"/>
  <c r="F405" i="46"/>
  <c r="E405" i="46"/>
  <c r="D405" i="46"/>
  <c r="C405" i="46"/>
  <c r="H404" i="46"/>
  <c r="G404" i="46"/>
  <c r="F404" i="46"/>
  <c r="E404" i="46"/>
  <c r="D404" i="46"/>
  <c r="C404" i="46"/>
  <c r="H403" i="46"/>
  <c r="G403" i="46"/>
  <c r="F403" i="46"/>
  <c r="E403" i="46"/>
  <c r="D403" i="46"/>
  <c r="C403" i="46"/>
  <c r="H402" i="46"/>
  <c r="G402" i="46"/>
  <c r="F402" i="46"/>
  <c r="E402" i="46"/>
  <c r="D402" i="46"/>
  <c r="C402" i="46"/>
  <c r="H401" i="46"/>
  <c r="G401" i="46"/>
  <c r="F401" i="46"/>
  <c r="E401" i="46"/>
  <c r="D401" i="46"/>
  <c r="C401" i="46"/>
  <c r="H400" i="46"/>
  <c r="G400" i="46"/>
  <c r="F400" i="46"/>
  <c r="E400" i="46"/>
  <c r="D400" i="46"/>
  <c r="C400" i="46"/>
  <c r="H399" i="46"/>
  <c r="G399" i="46"/>
  <c r="F399" i="46"/>
  <c r="E399" i="46"/>
  <c r="D399" i="46"/>
  <c r="C399" i="46"/>
  <c r="H398" i="46"/>
  <c r="G398" i="46"/>
  <c r="F398" i="46"/>
  <c r="E398" i="46"/>
  <c r="D398" i="46"/>
  <c r="C398" i="46"/>
  <c r="H397" i="46"/>
  <c r="G397" i="46"/>
  <c r="F397" i="46"/>
  <c r="E397" i="46"/>
  <c r="D397" i="46"/>
  <c r="C397" i="46"/>
  <c r="H396" i="46"/>
  <c r="G396" i="46"/>
  <c r="F396" i="46"/>
  <c r="E396" i="46"/>
  <c r="D396" i="46"/>
  <c r="C396" i="46"/>
  <c r="H395" i="46"/>
  <c r="G395" i="46"/>
  <c r="F395" i="46"/>
  <c r="E395" i="46"/>
  <c r="D395" i="46"/>
  <c r="C395" i="46"/>
  <c r="H394" i="46"/>
  <c r="G394" i="46"/>
  <c r="F394" i="46"/>
  <c r="E394" i="46"/>
  <c r="D394" i="46"/>
  <c r="C394" i="46"/>
  <c r="H393" i="46"/>
  <c r="G393" i="46"/>
  <c r="F393" i="46"/>
  <c r="E393" i="46"/>
  <c r="D393" i="46"/>
  <c r="C393" i="46"/>
  <c r="H392" i="46"/>
  <c r="G392" i="46"/>
  <c r="F392" i="46"/>
  <c r="E392" i="46"/>
  <c r="D392" i="46"/>
  <c r="C392" i="46"/>
  <c r="H391" i="46"/>
  <c r="G391" i="46"/>
  <c r="F391" i="46"/>
  <c r="E391" i="46"/>
  <c r="D391" i="46"/>
  <c r="C391" i="46"/>
  <c r="H390" i="46"/>
  <c r="G390" i="46"/>
  <c r="F390" i="46"/>
  <c r="E390" i="46"/>
  <c r="D390" i="46"/>
  <c r="C390" i="46"/>
  <c r="H389" i="46"/>
  <c r="G389" i="46"/>
  <c r="F389" i="46"/>
  <c r="E389" i="46"/>
  <c r="D389" i="46"/>
  <c r="C389" i="46"/>
  <c r="H388" i="46"/>
  <c r="G388" i="46"/>
  <c r="F388" i="46"/>
  <c r="E388" i="46"/>
  <c r="D388" i="46"/>
  <c r="C388" i="46"/>
  <c r="H387" i="46"/>
  <c r="G387" i="46"/>
  <c r="F387" i="46"/>
  <c r="E387" i="46"/>
  <c r="D387" i="46"/>
  <c r="C387" i="46"/>
  <c r="H386" i="46"/>
  <c r="G386" i="46"/>
  <c r="F386" i="46"/>
  <c r="E386" i="46"/>
  <c r="D386" i="46"/>
  <c r="C386" i="46"/>
  <c r="H385" i="46"/>
  <c r="G385" i="46"/>
  <c r="F385" i="46"/>
  <c r="E385" i="46"/>
  <c r="D385" i="46"/>
  <c r="C385" i="46"/>
  <c r="H384" i="46"/>
  <c r="G384" i="46"/>
  <c r="F384" i="46"/>
  <c r="E384" i="46"/>
  <c r="D384" i="46"/>
  <c r="C384" i="46"/>
  <c r="H383" i="46"/>
  <c r="G383" i="46"/>
  <c r="F383" i="46"/>
  <c r="E383" i="46"/>
  <c r="D383" i="46"/>
  <c r="C383" i="46"/>
  <c r="H382" i="46"/>
  <c r="G382" i="46"/>
  <c r="F382" i="46"/>
  <c r="E382" i="46"/>
  <c r="D382" i="46"/>
  <c r="C382" i="46"/>
  <c r="H381" i="46"/>
  <c r="G381" i="46"/>
  <c r="F381" i="46"/>
  <c r="E381" i="46"/>
  <c r="D381" i="46"/>
  <c r="C381" i="46"/>
  <c r="H380" i="46"/>
  <c r="G380" i="46"/>
  <c r="F380" i="46"/>
  <c r="E380" i="46"/>
  <c r="D380" i="46"/>
  <c r="C380" i="46"/>
  <c r="H379" i="46"/>
  <c r="G379" i="46"/>
  <c r="F379" i="46"/>
  <c r="E379" i="46"/>
  <c r="D379" i="46"/>
  <c r="C379" i="46"/>
  <c r="H378" i="46"/>
  <c r="G378" i="46"/>
  <c r="F378" i="46"/>
  <c r="E378" i="46"/>
  <c r="D378" i="46"/>
  <c r="C378" i="46"/>
  <c r="H377" i="46"/>
  <c r="G377" i="46"/>
  <c r="F377" i="46"/>
  <c r="E377" i="46"/>
  <c r="D377" i="46"/>
  <c r="C377" i="46"/>
  <c r="H376" i="46"/>
  <c r="G376" i="46"/>
  <c r="F376" i="46"/>
  <c r="E376" i="46"/>
  <c r="D376" i="46"/>
  <c r="C376" i="46"/>
  <c r="H375" i="46"/>
  <c r="G375" i="46"/>
  <c r="F375" i="46"/>
  <c r="E375" i="46"/>
  <c r="D375" i="46"/>
  <c r="C375" i="46"/>
  <c r="H374" i="46"/>
  <c r="G374" i="46"/>
  <c r="F374" i="46"/>
  <c r="E374" i="46"/>
  <c r="D374" i="46"/>
  <c r="C374" i="46"/>
  <c r="H373" i="46"/>
  <c r="G373" i="46"/>
  <c r="F373" i="46"/>
  <c r="E373" i="46"/>
  <c r="D373" i="46"/>
  <c r="C373" i="46"/>
  <c r="H372" i="46"/>
  <c r="G372" i="46"/>
  <c r="F372" i="46"/>
  <c r="E372" i="46"/>
  <c r="D372" i="46"/>
  <c r="C372" i="46"/>
  <c r="H371" i="46"/>
  <c r="G371" i="46"/>
  <c r="F371" i="46"/>
  <c r="E371" i="46"/>
  <c r="D371" i="46"/>
  <c r="C371" i="46"/>
  <c r="H370" i="46"/>
  <c r="G370" i="46"/>
  <c r="F370" i="46"/>
  <c r="E370" i="46"/>
  <c r="D370" i="46"/>
  <c r="C370" i="46"/>
  <c r="H369" i="46"/>
  <c r="G369" i="46"/>
  <c r="F369" i="46"/>
  <c r="E369" i="46"/>
  <c r="D369" i="46"/>
  <c r="C369" i="46"/>
  <c r="H368" i="46"/>
  <c r="G368" i="46"/>
  <c r="F368" i="46"/>
  <c r="E368" i="46"/>
  <c r="D368" i="46"/>
  <c r="C368" i="46"/>
  <c r="H367" i="46"/>
  <c r="G367" i="46"/>
  <c r="F367" i="46"/>
  <c r="E367" i="46"/>
  <c r="D367" i="46"/>
  <c r="C367" i="46"/>
  <c r="H366" i="46"/>
  <c r="G366" i="46"/>
  <c r="F366" i="46"/>
  <c r="E366" i="46"/>
  <c r="D366" i="46"/>
  <c r="C366" i="46"/>
  <c r="H365" i="46"/>
  <c r="G365" i="46"/>
  <c r="F365" i="46"/>
  <c r="E365" i="46"/>
  <c r="D365" i="46"/>
  <c r="C365" i="46"/>
  <c r="H364" i="46"/>
  <c r="G364" i="46"/>
  <c r="F364" i="46"/>
  <c r="E364" i="46"/>
  <c r="D364" i="46"/>
  <c r="C364" i="46"/>
  <c r="H363" i="46"/>
  <c r="G363" i="46"/>
  <c r="F363" i="46"/>
  <c r="E363" i="46"/>
  <c r="D363" i="46"/>
  <c r="C363" i="46"/>
  <c r="H362" i="46"/>
  <c r="G362" i="46"/>
  <c r="F362" i="46"/>
  <c r="E362" i="46"/>
  <c r="D362" i="46"/>
  <c r="C362" i="46"/>
  <c r="H361" i="46"/>
  <c r="G361" i="46"/>
  <c r="F361" i="46"/>
  <c r="E361" i="46"/>
  <c r="D361" i="46"/>
  <c r="C361" i="46"/>
  <c r="H360" i="46"/>
  <c r="G360" i="46"/>
  <c r="F360" i="46"/>
  <c r="E360" i="46"/>
  <c r="D360" i="46"/>
  <c r="C360" i="46"/>
  <c r="H359" i="46"/>
  <c r="G359" i="46"/>
  <c r="F359" i="46"/>
  <c r="E359" i="46"/>
  <c r="D359" i="46"/>
  <c r="C359" i="46"/>
  <c r="H358" i="46"/>
  <c r="G358" i="46"/>
  <c r="F358" i="46"/>
  <c r="E358" i="46"/>
  <c r="D358" i="46"/>
  <c r="C358" i="46"/>
  <c r="H357" i="46"/>
  <c r="G357" i="46"/>
  <c r="F357" i="46"/>
  <c r="E357" i="46"/>
  <c r="D357" i="46"/>
  <c r="C357" i="46"/>
  <c r="H356" i="46"/>
  <c r="G356" i="46"/>
  <c r="F356" i="46"/>
  <c r="E356" i="46"/>
  <c r="D356" i="46"/>
  <c r="C356" i="46"/>
  <c r="H355" i="46"/>
  <c r="G355" i="46"/>
  <c r="F355" i="46"/>
  <c r="E355" i="46"/>
  <c r="D355" i="46"/>
  <c r="C355" i="46"/>
  <c r="H354" i="46"/>
  <c r="G354" i="46"/>
  <c r="F354" i="46"/>
  <c r="E354" i="46"/>
  <c r="D354" i="46"/>
  <c r="C354" i="46"/>
  <c r="H353" i="46"/>
  <c r="G353" i="46"/>
  <c r="F353" i="46"/>
  <c r="E353" i="46"/>
  <c r="D353" i="46"/>
  <c r="C353" i="46"/>
  <c r="H352" i="46"/>
  <c r="G352" i="46"/>
  <c r="F352" i="46"/>
  <c r="E352" i="46"/>
  <c r="D352" i="46"/>
  <c r="C352" i="46"/>
  <c r="H351" i="46"/>
  <c r="G351" i="46"/>
  <c r="F351" i="46"/>
  <c r="E351" i="46"/>
  <c r="D351" i="46"/>
  <c r="C351" i="46"/>
  <c r="H350" i="46"/>
  <c r="G350" i="46"/>
  <c r="F350" i="46"/>
  <c r="E350" i="46"/>
  <c r="D350" i="46"/>
  <c r="C350" i="46"/>
  <c r="H349" i="46"/>
  <c r="G349" i="46"/>
  <c r="F349" i="46"/>
  <c r="E349" i="46"/>
  <c r="D349" i="46"/>
  <c r="C349" i="46"/>
  <c r="H348" i="46"/>
  <c r="G348" i="46"/>
  <c r="F348" i="46"/>
  <c r="E348" i="46"/>
  <c r="D348" i="46"/>
  <c r="C348" i="46"/>
  <c r="H347" i="46"/>
  <c r="G347" i="46"/>
  <c r="F347" i="46"/>
  <c r="E347" i="46"/>
  <c r="D347" i="46"/>
  <c r="C347" i="46"/>
  <c r="H346" i="46"/>
  <c r="G346" i="46"/>
  <c r="F346" i="46"/>
  <c r="E346" i="46"/>
  <c r="D346" i="46"/>
  <c r="C346" i="46"/>
  <c r="H345" i="46"/>
  <c r="G345" i="46"/>
  <c r="F345" i="46"/>
  <c r="E345" i="46"/>
  <c r="D345" i="46"/>
  <c r="C345" i="46"/>
  <c r="H344" i="46"/>
  <c r="G344" i="46"/>
  <c r="F344" i="46"/>
  <c r="E344" i="46"/>
  <c r="D344" i="46"/>
  <c r="C344" i="46"/>
  <c r="H343" i="46"/>
  <c r="G343" i="46"/>
  <c r="F343" i="46"/>
  <c r="E343" i="46"/>
  <c r="D343" i="46"/>
  <c r="C343" i="46"/>
  <c r="H342" i="46"/>
  <c r="G342" i="46"/>
  <c r="F342" i="46"/>
  <c r="E342" i="46"/>
  <c r="D342" i="46"/>
  <c r="C342" i="46"/>
  <c r="H341" i="46"/>
  <c r="G341" i="46"/>
  <c r="F341" i="46"/>
  <c r="E341" i="46"/>
  <c r="D341" i="46"/>
  <c r="C341" i="46"/>
  <c r="H340" i="46"/>
  <c r="G340" i="46"/>
  <c r="F340" i="46"/>
  <c r="E340" i="46"/>
  <c r="D340" i="46"/>
  <c r="C340" i="46"/>
  <c r="H339" i="46"/>
  <c r="G339" i="46"/>
  <c r="F339" i="46"/>
  <c r="E339" i="46"/>
  <c r="D339" i="46"/>
  <c r="C339" i="46"/>
  <c r="H338" i="46"/>
  <c r="G338" i="46"/>
  <c r="F338" i="46"/>
  <c r="E338" i="46"/>
  <c r="D338" i="46"/>
  <c r="C338" i="46"/>
  <c r="H337" i="46"/>
  <c r="G337" i="46"/>
  <c r="F337" i="46"/>
  <c r="E337" i="46"/>
  <c r="D337" i="46"/>
  <c r="C337" i="46"/>
  <c r="H336" i="46"/>
  <c r="G336" i="46"/>
  <c r="F336" i="46"/>
  <c r="E336" i="46"/>
  <c r="D336" i="46"/>
  <c r="C336" i="46"/>
  <c r="H335" i="46"/>
  <c r="G335" i="46"/>
  <c r="F335" i="46"/>
  <c r="E335" i="46"/>
  <c r="D335" i="46"/>
  <c r="C335" i="46"/>
  <c r="H334" i="46"/>
  <c r="G334" i="46"/>
  <c r="F334" i="46"/>
  <c r="E334" i="46"/>
  <c r="D334" i="46"/>
  <c r="C334" i="46"/>
  <c r="H333" i="46"/>
  <c r="G333" i="46"/>
  <c r="F333" i="46"/>
  <c r="E333" i="46"/>
  <c r="D333" i="46"/>
  <c r="C333" i="46"/>
  <c r="H332" i="46"/>
  <c r="G332" i="46"/>
  <c r="F332" i="46"/>
  <c r="E332" i="46"/>
  <c r="D332" i="46"/>
  <c r="C332" i="46"/>
  <c r="H331" i="46"/>
  <c r="G331" i="46"/>
  <c r="F331" i="46"/>
  <c r="E331" i="46"/>
  <c r="D331" i="46"/>
  <c r="C331" i="46"/>
  <c r="H330" i="46"/>
  <c r="G330" i="46"/>
  <c r="F330" i="46"/>
  <c r="E330" i="46"/>
  <c r="D330" i="46"/>
  <c r="C330" i="46"/>
  <c r="H329" i="46"/>
  <c r="G329" i="46"/>
  <c r="F329" i="46"/>
  <c r="E329" i="46"/>
  <c r="D329" i="46"/>
  <c r="C329" i="46"/>
  <c r="H328" i="46"/>
  <c r="G328" i="46"/>
  <c r="F328" i="46"/>
  <c r="E328" i="46"/>
  <c r="D328" i="46"/>
  <c r="C328" i="46"/>
  <c r="H327" i="46"/>
  <c r="G327" i="46"/>
  <c r="F327" i="46"/>
  <c r="E327" i="46"/>
  <c r="D327" i="46"/>
  <c r="C327" i="46"/>
  <c r="H326" i="46"/>
  <c r="G326" i="46"/>
  <c r="F326" i="46"/>
  <c r="E326" i="46"/>
  <c r="D326" i="46"/>
  <c r="C326" i="46"/>
  <c r="H325" i="46"/>
  <c r="G325" i="46"/>
  <c r="F325" i="46"/>
  <c r="E325" i="46"/>
  <c r="D325" i="46"/>
  <c r="C325" i="46"/>
  <c r="H324" i="46"/>
  <c r="G324" i="46"/>
  <c r="F324" i="46"/>
  <c r="E324" i="46"/>
  <c r="D324" i="46"/>
  <c r="C324" i="46"/>
  <c r="H323" i="46"/>
  <c r="G323" i="46"/>
  <c r="F323" i="46"/>
  <c r="E323" i="46"/>
  <c r="D323" i="46"/>
  <c r="C323" i="46"/>
  <c r="H322" i="46"/>
  <c r="G322" i="46"/>
  <c r="F322" i="46"/>
  <c r="E322" i="46"/>
  <c r="D322" i="46"/>
  <c r="C322" i="46"/>
  <c r="H321" i="46"/>
  <c r="G321" i="46"/>
  <c r="F321" i="46"/>
  <c r="E321" i="46"/>
  <c r="D321" i="46"/>
  <c r="C321" i="46"/>
  <c r="H320" i="46"/>
  <c r="G320" i="46"/>
  <c r="F320" i="46"/>
  <c r="E320" i="46"/>
  <c r="D320" i="46"/>
  <c r="C320" i="46"/>
  <c r="H319" i="46"/>
  <c r="G319" i="46"/>
  <c r="F319" i="46"/>
  <c r="E319" i="46"/>
  <c r="D319" i="46"/>
  <c r="C319" i="46"/>
  <c r="H318" i="46"/>
  <c r="G318" i="46"/>
  <c r="F318" i="46"/>
  <c r="E318" i="46"/>
  <c r="D318" i="46"/>
  <c r="C318" i="46"/>
  <c r="H317" i="46"/>
  <c r="G317" i="46"/>
  <c r="F317" i="46"/>
  <c r="E317" i="46"/>
  <c r="D317" i="46"/>
  <c r="C317" i="46"/>
  <c r="H316" i="46"/>
  <c r="G316" i="46"/>
  <c r="F316" i="46"/>
  <c r="E316" i="46"/>
  <c r="D316" i="46"/>
  <c r="C316" i="46"/>
  <c r="H315" i="46"/>
  <c r="G315" i="46"/>
  <c r="F315" i="46"/>
  <c r="E315" i="46"/>
  <c r="D315" i="46"/>
  <c r="C315" i="46"/>
  <c r="H314" i="46"/>
  <c r="G314" i="46"/>
  <c r="F314" i="46"/>
  <c r="E314" i="46"/>
  <c r="D314" i="46"/>
  <c r="C314" i="46"/>
  <c r="H313" i="46"/>
  <c r="G313" i="46"/>
  <c r="F313" i="46"/>
  <c r="E313" i="46"/>
  <c r="D313" i="46"/>
  <c r="C313" i="46"/>
  <c r="H312" i="46"/>
  <c r="G312" i="46"/>
  <c r="F312" i="46"/>
  <c r="E312" i="46"/>
  <c r="D312" i="46"/>
  <c r="C312" i="46"/>
  <c r="H311" i="46"/>
  <c r="G311" i="46"/>
  <c r="F311" i="46"/>
  <c r="E311" i="46"/>
  <c r="D311" i="46"/>
  <c r="C311" i="46"/>
  <c r="H310" i="46"/>
  <c r="G310" i="46"/>
  <c r="F310" i="46"/>
  <c r="E310" i="46"/>
  <c r="D310" i="46"/>
  <c r="C310" i="46"/>
  <c r="H309" i="46"/>
  <c r="G309" i="46"/>
  <c r="F309" i="46"/>
  <c r="E309" i="46"/>
  <c r="D309" i="46"/>
  <c r="C309" i="46"/>
  <c r="H308" i="46"/>
  <c r="G308" i="46"/>
  <c r="F308" i="46"/>
  <c r="E308" i="46"/>
  <c r="D308" i="46"/>
  <c r="C308" i="46"/>
  <c r="H307" i="46"/>
  <c r="G307" i="46"/>
  <c r="F307" i="46"/>
  <c r="E307" i="46"/>
  <c r="D307" i="46"/>
  <c r="C307" i="46"/>
  <c r="H306" i="46"/>
  <c r="G306" i="46"/>
  <c r="F306" i="46"/>
  <c r="E306" i="46"/>
  <c r="D306" i="46"/>
  <c r="C306" i="46"/>
  <c r="H305" i="46"/>
  <c r="G305" i="46"/>
  <c r="F305" i="46"/>
  <c r="E305" i="46"/>
  <c r="D305" i="46"/>
  <c r="C305" i="46"/>
  <c r="H304" i="46"/>
  <c r="G304" i="46"/>
  <c r="F304" i="46"/>
  <c r="E304" i="46"/>
  <c r="D304" i="46"/>
  <c r="C304" i="46"/>
  <c r="H303" i="46"/>
  <c r="G303" i="46"/>
  <c r="F303" i="46"/>
  <c r="E303" i="46"/>
  <c r="D303" i="46"/>
  <c r="C303" i="46"/>
  <c r="H302" i="46"/>
  <c r="G302" i="46"/>
  <c r="F302" i="46"/>
  <c r="E302" i="46"/>
  <c r="D302" i="46"/>
  <c r="C302" i="46"/>
  <c r="H301" i="46"/>
  <c r="G301" i="46"/>
  <c r="F301" i="46"/>
  <c r="E301" i="46"/>
  <c r="D301" i="46"/>
  <c r="C301" i="46"/>
  <c r="H300" i="46"/>
  <c r="G300" i="46"/>
  <c r="F300" i="46"/>
  <c r="E300" i="46"/>
  <c r="D300" i="46"/>
  <c r="C300" i="46"/>
  <c r="H299" i="46"/>
  <c r="G299" i="46"/>
  <c r="F299" i="46"/>
  <c r="E299" i="46"/>
  <c r="D299" i="46"/>
  <c r="C299" i="46"/>
  <c r="H298" i="46"/>
  <c r="G298" i="46"/>
  <c r="F298" i="46"/>
  <c r="E298" i="46"/>
  <c r="D298" i="46"/>
  <c r="C298" i="46"/>
  <c r="H297" i="46"/>
  <c r="G297" i="46"/>
  <c r="F297" i="46"/>
  <c r="E297" i="46"/>
  <c r="D297" i="46"/>
  <c r="C297" i="46"/>
  <c r="H296" i="46"/>
  <c r="G296" i="46"/>
  <c r="F296" i="46"/>
  <c r="E296" i="46"/>
  <c r="D296" i="46"/>
  <c r="C296" i="46"/>
  <c r="H295" i="46"/>
  <c r="G295" i="46"/>
  <c r="F295" i="46"/>
  <c r="E295" i="46"/>
  <c r="D295" i="46"/>
  <c r="C295" i="46"/>
  <c r="H294" i="46"/>
  <c r="G294" i="46"/>
  <c r="F294" i="46"/>
  <c r="E294" i="46"/>
  <c r="D294" i="46"/>
  <c r="C294" i="46"/>
  <c r="H293" i="46"/>
  <c r="G293" i="46"/>
  <c r="F293" i="46"/>
  <c r="E293" i="46"/>
  <c r="D293" i="46"/>
  <c r="C293" i="46"/>
  <c r="H292" i="46"/>
  <c r="G292" i="46"/>
  <c r="F292" i="46"/>
  <c r="E292" i="46"/>
  <c r="D292" i="46"/>
  <c r="C292" i="46"/>
  <c r="H291" i="46"/>
  <c r="G291" i="46"/>
  <c r="F291" i="46"/>
  <c r="E291" i="46"/>
  <c r="D291" i="46"/>
  <c r="C291" i="46"/>
  <c r="H290" i="46"/>
  <c r="G290" i="46"/>
  <c r="F290" i="46"/>
  <c r="E290" i="46"/>
  <c r="D290" i="46"/>
  <c r="C290" i="46"/>
  <c r="H289" i="46"/>
  <c r="G289" i="46"/>
  <c r="F289" i="46"/>
  <c r="E289" i="46"/>
  <c r="D289" i="46"/>
  <c r="C289" i="46"/>
  <c r="H288" i="46"/>
  <c r="G288" i="46"/>
  <c r="F288" i="46"/>
  <c r="E288" i="46"/>
  <c r="D288" i="46"/>
  <c r="C288" i="46"/>
  <c r="H287" i="46"/>
  <c r="G287" i="46"/>
  <c r="F287" i="46"/>
  <c r="E287" i="46"/>
  <c r="D287" i="46"/>
  <c r="C287" i="46"/>
  <c r="H286" i="46"/>
  <c r="G286" i="46"/>
  <c r="F286" i="46"/>
  <c r="E286" i="46"/>
  <c r="D286" i="46"/>
  <c r="C286" i="46"/>
  <c r="H285" i="46"/>
  <c r="G285" i="46"/>
  <c r="F285" i="46"/>
  <c r="E285" i="46"/>
  <c r="D285" i="46"/>
  <c r="C285" i="46"/>
  <c r="H284" i="46"/>
  <c r="G284" i="46"/>
  <c r="F284" i="46"/>
  <c r="E284" i="46"/>
  <c r="D284" i="46"/>
  <c r="C284" i="46"/>
  <c r="H283" i="46"/>
  <c r="G283" i="46"/>
  <c r="F283" i="46"/>
  <c r="E283" i="46"/>
  <c r="D283" i="46"/>
  <c r="C283" i="46"/>
  <c r="H282" i="46"/>
  <c r="G282" i="46"/>
  <c r="F282" i="46"/>
  <c r="E282" i="46"/>
  <c r="D282" i="46"/>
  <c r="C282" i="46"/>
  <c r="H281" i="46"/>
  <c r="G281" i="46"/>
  <c r="F281" i="46"/>
  <c r="E281" i="46"/>
  <c r="D281" i="46"/>
  <c r="C281" i="46"/>
  <c r="H280" i="46"/>
  <c r="G280" i="46"/>
  <c r="F280" i="46"/>
  <c r="E280" i="46"/>
  <c r="D280" i="46"/>
  <c r="C280" i="46"/>
  <c r="H279" i="46"/>
  <c r="G279" i="46"/>
  <c r="F279" i="46"/>
  <c r="E279" i="46"/>
  <c r="D279" i="46"/>
  <c r="C279" i="46"/>
  <c r="H278" i="46"/>
  <c r="G278" i="46"/>
  <c r="F278" i="46"/>
  <c r="E278" i="46"/>
  <c r="D278" i="46"/>
  <c r="C278" i="46"/>
  <c r="H277" i="46"/>
  <c r="G277" i="46"/>
  <c r="F277" i="46"/>
  <c r="E277" i="46"/>
  <c r="D277" i="46"/>
  <c r="C277" i="46"/>
  <c r="H276" i="46"/>
  <c r="G276" i="46"/>
  <c r="F276" i="46"/>
  <c r="E276" i="46"/>
  <c r="D276" i="46"/>
  <c r="C276" i="46"/>
  <c r="H275" i="46"/>
  <c r="G275" i="46"/>
  <c r="F275" i="46"/>
  <c r="E275" i="46"/>
  <c r="D275" i="46"/>
  <c r="C275" i="46"/>
  <c r="H274" i="46"/>
  <c r="G274" i="46"/>
  <c r="F274" i="46"/>
  <c r="E274" i="46"/>
  <c r="D274" i="46"/>
  <c r="C274" i="46"/>
  <c r="H273" i="46"/>
  <c r="G273" i="46"/>
  <c r="F273" i="46"/>
  <c r="E273" i="46"/>
  <c r="D273" i="46"/>
  <c r="C273" i="46"/>
  <c r="H272" i="46"/>
  <c r="G272" i="46"/>
  <c r="F272" i="46"/>
  <c r="E272" i="46"/>
  <c r="D272" i="46"/>
  <c r="C272" i="46"/>
  <c r="H271" i="46"/>
  <c r="G271" i="46"/>
  <c r="F271" i="46"/>
  <c r="E271" i="46"/>
  <c r="D271" i="46"/>
  <c r="C271" i="46"/>
  <c r="H270" i="46"/>
  <c r="G270" i="46"/>
  <c r="F270" i="46"/>
  <c r="E270" i="46"/>
  <c r="D270" i="46"/>
  <c r="C270" i="46"/>
  <c r="H269" i="46"/>
  <c r="G269" i="46"/>
  <c r="F269" i="46"/>
  <c r="E269" i="46"/>
  <c r="D269" i="46"/>
  <c r="C269" i="46"/>
  <c r="H268" i="46"/>
  <c r="G268" i="46"/>
  <c r="F268" i="46"/>
  <c r="E268" i="46"/>
  <c r="D268" i="46"/>
  <c r="C268" i="46"/>
  <c r="H267" i="46"/>
  <c r="G267" i="46"/>
  <c r="F267" i="46"/>
  <c r="E267" i="46"/>
  <c r="D267" i="46"/>
  <c r="C267" i="46"/>
  <c r="H266" i="46"/>
  <c r="G266" i="46"/>
  <c r="F266" i="46"/>
  <c r="E266" i="46"/>
  <c r="D266" i="46"/>
  <c r="C266" i="46"/>
  <c r="H265" i="46"/>
  <c r="G265" i="46"/>
  <c r="F265" i="46"/>
  <c r="E265" i="46"/>
  <c r="D265" i="46"/>
  <c r="C265" i="46"/>
  <c r="H264" i="46"/>
  <c r="G264" i="46"/>
  <c r="F264" i="46"/>
  <c r="E264" i="46"/>
  <c r="D264" i="46"/>
  <c r="C264" i="46"/>
  <c r="H263" i="46"/>
  <c r="G263" i="46"/>
  <c r="F263" i="46"/>
  <c r="E263" i="46"/>
  <c r="D263" i="46"/>
  <c r="C263" i="46"/>
  <c r="H262" i="46"/>
  <c r="G262" i="46"/>
  <c r="F262" i="46"/>
  <c r="E262" i="46"/>
  <c r="D262" i="46"/>
  <c r="C262" i="46"/>
  <c r="H261" i="46"/>
  <c r="G261" i="46"/>
  <c r="F261" i="46"/>
  <c r="E261" i="46"/>
  <c r="D261" i="46"/>
  <c r="C261" i="46"/>
  <c r="H260" i="46"/>
  <c r="G260" i="46"/>
  <c r="F260" i="46"/>
  <c r="E260" i="46"/>
  <c r="D260" i="46"/>
  <c r="C260" i="46"/>
  <c r="H259" i="46"/>
  <c r="G259" i="46"/>
  <c r="F259" i="46"/>
  <c r="E259" i="46"/>
  <c r="D259" i="46"/>
  <c r="C259" i="46"/>
  <c r="H258" i="46"/>
  <c r="G258" i="46"/>
  <c r="F258" i="46"/>
  <c r="E258" i="46"/>
  <c r="D258" i="46"/>
  <c r="C258" i="46"/>
  <c r="H257" i="46"/>
  <c r="G257" i="46"/>
  <c r="F257" i="46"/>
  <c r="E257" i="46"/>
  <c r="D257" i="46"/>
  <c r="C257" i="46"/>
  <c r="H256" i="46"/>
  <c r="G256" i="46"/>
  <c r="F256" i="46"/>
  <c r="E256" i="46"/>
  <c r="D256" i="46"/>
  <c r="C256" i="46"/>
  <c r="H255" i="46"/>
  <c r="G255" i="46"/>
  <c r="F255" i="46"/>
  <c r="E255" i="46"/>
  <c r="D255" i="46"/>
  <c r="C255" i="46"/>
  <c r="H254" i="46"/>
  <c r="G254" i="46"/>
  <c r="F254" i="46"/>
  <c r="E254" i="46"/>
  <c r="D254" i="46"/>
  <c r="C254" i="46"/>
  <c r="H253" i="46"/>
  <c r="G253" i="46"/>
  <c r="F253" i="46"/>
  <c r="E253" i="46"/>
  <c r="D253" i="46"/>
  <c r="C253" i="46"/>
  <c r="H252" i="46"/>
  <c r="G252" i="46"/>
  <c r="F252" i="46"/>
  <c r="E252" i="46"/>
  <c r="D252" i="46"/>
  <c r="C252" i="46"/>
  <c r="H251" i="46"/>
  <c r="G251" i="46"/>
  <c r="F251" i="46"/>
  <c r="E251" i="46"/>
  <c r="D251" i="46"/>
  <c r="C251" i="46"/>
  <c r="H250" i="46"/>
  <c r="G250" i="46"/>
  <c r="F250" i="46"/>
  <c r="E250" i="46"/>
  <c r="D250" i="46"/>
  <c r="C250" i="46"/>
  <c r="H249" i="46"/>
  <c r="G249" i="46"/>
  <c r="F249" i="46"/>
  <c r="E249" i="46"/>
  <c r="D249" i="46"/>
  <c r="C249" i="46"/>
  <c r="H248" i="46"/>
  <c r="G248" i="46"/>
  <c r="F248" i="46"/>
  <c r="E248" i="46"/>
  <c r="D248" i="46"/>
  <c r="C248" i="46"/>
  <c r="H247" i="46"/>
  <c r="G247" i="46"/>
  <c r="F247" i="46"/>
  <c r="E247" i="46"/>
  <c r="D247" i="46"/>
  <c r="C247" i="46"/>
  <c r="H246" i="46"/>
  <c r="G246" i="46"/>
  <c r="F246" i="46"/>
  <c r="E246" i="46"/>
  <c r="D246" i="46"/>
  <c r="C246" i="46"/>
  <c r="H245" i="46"/>
  <c r="G245" i="46"/>
  <c r="F245" i="46"/>
  <c r="E245" i="46"/>
  <c r="D245" i="46"/>
  <c r="C245" i="46"/>
  <c r="H244" i="46"/>
  <c r="G244" i="46"/>
  <c r="F244" i="46"/>
  <c r="E244" i="46"/>
  <c r="D244" i="46"/>
  <c r="C244" i="46"/>
  <c r="H243" i="46"/>
  <c r="G243" i="46"/>
  <c r="F243" i="46"/>
  <c r="E243" i="46"/>
  <c r="D243" i="46"/>
  <c r="C243" i="46"/>
  <c r="H242" i="46"/>
  <c r="G242" i="46"/>
  <c r="F242" i="46"/>
  <c r="E242" i="46"/>
  <c r="D242" i="46"/>
  <c r="C242" i="46"/>
  <c r="H241" i="46"/>
  <c r="G241" i="46"/>
  <c r="F241" i="46"/>
  <c r="E241" i="46"/>
  <c r="D241" i="46"/>
  <c r="C241" i="46"/>
  <c r="H240" i="46"/>
  <c r="G240" i="46"/>
  <c r="F240" i="46"/>
  <c r="E240" i="46"/>
  <c r="D240" i="46"/>
  <c r="C240" i="46"/>
  <c r="H239" i="46"/>
  <c r="G239" i="46"/>
  <c r="F239" i="46"/>
  <c r="E239" i="46"/>
  <c r="D239" i="46"/>
  <c r="C239" i="46"/>
  <c r="H238" i="46"/>
  <c r="G238" i="46"/>
  <c r="F238" i="46"/>
  <c r="E238" i="46"/>
  <c r="D238" i="46"/>
  <c r="C238" i="46"/>
  <c r="H237" i="46"/>
  <c r="G237" i="46"/>
  <c r="F237" i="46"/>
  <c r="E237" i="46"/>
  <c r="D237" i="46"/>
  <c r="C237" i="46"/>
  <c r="H236" i="46"/>
  <c r="G236" i="46"/>
  <c r="F236" i="46"/>
  <c r="E236" i="46"/>
  <c r="D236" i="46"/>
  <c r="C236" i="46"/>
  <c r="H235" i="46"/>
  <c r="G235" i="46"/>
  <c r="F235" i="46"/>
  <c r="E235" i="46"/>
  <c r="D235" i="46"/>
  <c r="C235" i="46"/>
  <c r="H234" i="46"/>
  <c r="G234" i="46"/>
  <c r="F234" i="46"/>
  <c r="E234" i="46"/>
  <c r="D234" i="46"/>
  <c r="C234" i="46"/>
  <c r="H233" i="46"/>
  <c r="G233" i="46"/>
  <c r="F233" i="46"/>
  <c r="E233" i="46"/>
  <c r="D233" i="46"/>
  <c r="C233" i="46"/>
  <c r="H232" i="46"/>
  <c r="G232" i="46"/>
  <c r="F232" i="46"/>
  <c r="E232" i="46"/>
  <c r="D232" i="46"/>
  <c r="C232" i="46"/>
  <c r="H231" i="46"/>
  <c r="G231" i="46"/>
  <c r="F231" i="46"/>
  <c r="E231" i="46"/>
  <c r="D231" i="46"/>
  <c r="C231" i="46"/>
  <c r="H230" i="46"/>
  <c r="G230" i="46"/>
  <c r="F230" i="46"/>
  <c r="E230" i="46"/>
  <c r="D230" i="46"/>
  <c r="C230" i="46"/>
  <c r="H229" i="46"/>
  <c r="G229" i="46"/>
  <c r="F229" i="46"/>
  <c r="E229" i="46"/>
  <c r="D229" i="46"/>
  <c r="C229" i="46"/>
  <c r="H228" i="46"/>
  <c r="G228" i="46"/>
  <c r="F228" i="46"/>
  <c r="E228" i="46"/>
  <c r="D228" i="46"/>
  <c r="C228" i="46"/>
  <c r="H227" i="46"/>
  <c r="G227" i="46"/>
  <c r="F227" i="46"/>
  <c r="E227" i="46"/>
  <c r="D227" i="46"/>
  <c r="C227" i="46"/>
  <c r="H226" i="46"/>
  <c r="G226" i="46"/>
  <c r="F226" i="46"/>
  <c r="E226" i="46"/>
  <c r="D226" i="46"/>
  <c r="C226" i="46"/>
  <c r="H225" i="46"/>
  <c r="G225" i="46"/>
  <c r="F225" i="46"/>
  <c r="E225" i="46"/>
  <c r="D225" i="46"/>
  <c r="C225" i="46"/>
  <c r="H224" i="46"/>
  <c r="G224" i="46"/>
  <c r="F224" i="46"/>
  <c r="E224" i="46"/>
  <c r="D224" i="46"/>
  <c r="C224" i="46"/>
  <c r="H223" i="46"/>
  <c r="G223" i="46"/>
  <c r="F223" i="46"/>
  <c r="E223" i="46"/>
  <c r="D223" i="46"/>
  <c r="C223" i="46"/>
  <c r="H222" i="46"/>
  <c r="G222" i="46"/>
  <c r="F222" i="46"/>
  <c r="E222" i="46"/>
  <c r="D222" i="46"/>
  <c r="C222" i="46"/>
  <c r="H221" i="46"/>
  <c r="G221" i="46"/>
  <c r="F221" i="46"/>
  <c r="E221" i="46"/>
  <c r="D221" i="46"/>
  <c r="C221" i="46"/>
  <c r="H220" i="46"/>
  <c r="G220" i="46"/>
  <c r="F220" i="46"/>
  <c r="E220" i="46"/>
  <c r="D220" i="46"/>
  <c r="C220" i="46"/>
  <c r="H219" i="46"/>
  <c r="G219" i="46"/>
  <c r="F219" i="46"/>
  <c r="E219" i="46"/>
  <c r="D219" i="46"/>
  <c r="C219" i="46"/>
  <c r="H218" i="46"/>
  <c r="G218" i="46"/>
  <c r="F218" i="46"/>
  <c r="E218" i="46"/>
  <c r="D218" i="46"/>
  <c r="C218" i="46"/>
  <c r="H217" i="46"/>
  <c r="G217" i="46"/>
  <c r="F217" i="46"/>
  <c r="E217" i="46"/>
  <c r="D217" i="46"/>
  <c r="C217" i="46"/>
  <c r="H216" i="46"/>
  <c r="G216" i="46"/>
  <c r="F216" i="46"/>
  <c r="E216" i="46"/>
  <c r="D216" i="46"/>
  <c r="C216" i="46"/>
  <c r="H215" i="46"/>
  <c r="G215" i="46"/>
  <c r="F215" i="46"/>
  <c r="E215" i="46"/>
  <c r="D215" i="46"/>
  <c r="C215" i="46"/>
  <c r="H214" i="46"/>
  <c r="G214" i="46"/>
  <c r="F214" i="46"/>
  <c r="E214" i="46"/>
  <c r="D214" i="46"/>
  <c r="C214" i="46"/>
  <c r="H213" i="46"/>
  <c r="G213" i="46"/>
  <c r="F213" i="46"/>
  <c r="E213" i="46"/>
  <c r="D213" i="46"/>
  <c r="C213" i="46"/>
  <c r="H212" i="46"/>
  <c r="G212" i="46"/>
  <c r="F212" i="46"/>
  <c r="E212" i="46"/>
  <c r="D212" i="46"/>
  <c r="C212" i="46"/>
  <c r="H211" i="46"/>
  <c r="G211" i="46"/>
  <c r="F211" i="46"/>
  <c r="E211" i="46"/>
  <c r="D211" i="46"/>
  <c r="C211" i="46"/>
  <c r="H210" i="46"/>
  <c r="G210" i="46"/>
  <c r="F210" i="46"/>
  <c r="E210" i="46"/>
  <c r="D210" i="46"/>
  <c r="C210" i="46"/>
  <c r="H209" i="46"/>
  <c r="G209" i="46"/>
  <c r="F209" i="46"/>
  <c r="E209" i="46"/>
  <c r="D209" i="46"/>
  <c r="C209" i="46"/>
  <c r="H208" i="46"/>
  <c r="G208" i="46"/>
  <c r="F208" i="46"/>
  <c r="E208" i="46"/>
  <c r="D208" i="46"/>
  <c r="C208" i="46"/>
  <c r="H207" i="46"/>
  <c r="G207" i="46"/>
  <c r="F207" i="46"/>
  <c r="E207" i="46"/>
  <c r="D207" i="46"/>
  <c r="C207" i="46"/>
  <c r="H206" i="46"/>
  <c r="G206" i="46"/>
  <c r="F206" i="46"/>
  <c r="E206" i="46"/>
  <c r="D206" i="46"/>
  <c r="C206" i="46"/>
  <c r="H205" i="46"/>
  <c r="G205" i="46"/>
  <c r="F205" i="46"/>
  <c r="E205" i="46"/>
  <c r="D205" i="46"/>
  <c r="C205" i="46"/>
  <c r="H204" i="46"/>
  <c r="G204" i="46"/>
  <c r="F204" i="46"/>
  <c r="E204" i="46"/>
  <c r="D204" i="46"/>
  <c r="C204" i="46"/>
  <c r="H203" i="46"/>
  <c r="G203" i="46"/>
  <c r="F203" i="46"/>
  <c r="E203" i="46"/>
  <c r="D203" i="46"/>
  <c r="C203" i="46"/>
  <c r="H202" i="46"/>
  <c r="G202" i="46"/>
  <c r="F202" i="46"/>
  <c r="E202" i="46"/>
  <c r="D202" i="46"/>
  <c r="C202" i="46"/>
  <c r="H201" i="46"/>
  <c r="G201" i="46"/>
  <c r="F201" i="46"/>
  <c r="E201" i="46"/>
  <c r="D201" i="46"/>
  <c r="C201" i="46"/>
  <c r="H200" i="46"/>
  <c r="G200" i="46"/>
  <c r="F200" i="46"/>
  <c r="E200" i="46"/>
  <c r="D200" i="46"/>
  <c r="C200" i="46"/>
  <c r="H199" i="46"/>
  <c r="G199" i="46"/>
  <c r="F199" i="46"/>
  <c r="E199" i="46"/>
  <c r="D199" i="46"/>
  <c r="C199" i="46"/>
  <c r="H198" i="46"/>
  <c r="G198" i="46"/>
  <c r="F198" i="46"/>
  <c r="E198" i="46"/>
  <c r="D198" i="46"/>
  <c r="C198" i="46"/>
  <c r="H197" i="46"/>
  <c r="G197" i="46"/>
  <c r="F197" i="46"/>
  <c r="E197" i="46"/>
  <c r="D197" i="46"/>
  <c r="C197" i="46"/>
  <c r="H196" i="46"/>
  <c r="G196" i="46"/>
  <c r="F196" i="46"/>
  <c r="E196" i="46"/>
  <c r="D196" i="46"/>
  <c r="C196" i="46"/>
  <c r="H195" i="46"/>
  <c r="G195" i="46"/>
  <c r="F195" i="46"/>
  <c r="E195" i="46"/>
  <c r="D195" i="46"/>
  <c r="C195" i="46"/>
  <c r="H194" i="46"/>
  <c r="G194" i="46"/>
  <c r="F194" i="46"/>
  <c r="E194" i="46"/>
  <c r="D194" i="46"/>
  <c r="C194" i="46"/>
  <c r="H193" i="46"/>
  <c r="G193" i="46"/>
  <c r="F193" i="46"/>
  <c r="E193" i="46"/>
  <c r="D193" i="46"/>
  <c r="C193" i="46"/>
  <c r="H192" i="46"/>
  <c r="G192" i="46"/>
  <c r="F192" i="46"/>
  <c r="E192" i="46"/>
  <c r="D192" i="46"/>
  <c r="C192" i="46"/>
  <c r="H191" i="46"/>
  <c r="G191" i="46"/>
  <c r="F191" i="46"/>
  <c r="E191" i="46"/>
  <c r="D191" i="46"/>
  <c r="C191" i="46"/>
  <c r="H190" i="46"/>
  <c r="G190" i="46"/>
  <c r="F190" i="46"/>
  <c r="E190" i="46"/>
  <c r="D190" i="46"/>
  <c r="C190" i="46"/>
  <c r="H189" i="46"/>
  <c r="G189" i="46"/>
  <c r="F189" i="46"/>
  <c r="E189" i="46"/>
  <c r="D189" i="46"/>
  <c r="C189" i="46"/>
  <c r="H188" i="46"/>
  <c r="G188" i="46"/>
  <c r="F188" i="46"/>
  <c r="E188" i="46"/>
  <c r="D188" i="46"/>
  <c r="C188" i="46"/>
  <c r="H187" i="46"/>
  <c r="G187" i="46"/>
  <c r="F187" i="46"/>
  <c r="E187" i="46"/>
  <c r="D187" i="46"/>
  <c r="C187" i="46"/>
  <c r="H186" i="46"/>
  <c r="G186" i="46"/>
  <c r="F186" i="46"/>
  <c r="E186" i="46"/>
  <c r="D186" i="46"/>
  <c r="C186" i="46"/>
  <c r="H185" i="46"/>
  <c r="G185" i="46"/>
  <c r="F185" i="46"/>
  <c r="E185" i="46"/>
  <c r="D185" i="46"/>
  <c r="C185" i="46"/>
  <c r="H184" i="46"/>
  <c r="G184" i="46"/>
  <c r="F184" i="46"/>
  <c r="E184" i="46"/>
  <c r="D184" i="46"/>
  <c r="C184" i="46"/>
  <c r="H183" i="46"/>
  <c r="G183" i="46"/>
  <c r="F183" i="46"/>
  <c r="E183" i="46"/>
  <c r="D183" i="46"/>
  <c r="C183" i="46"/>
  <c r="H182" i="46"/>
  <c r="G182" i="46"/>
  <c r="F182" i="46"/>
  <c r="E182" i="46"/>
  <c r="D182" i="46"/>
  <c r="C182" i="46"/>
  <c r="H181" i="46"/>
  <c r="G181" i="46"/>
  <c r="F181" i="46"/>
  <c r="E181" i="46"/>
  <c r="D181" i="46"/>
  <c r="C181" i="46"/>
  <c r="H180" i="46"/>
  <c r="G180" i="46"/>
  <c r="F180" i="46"/>
  <c r="E180" i="46"/>
  <c r="D180" i="46"/>
  <c r="C180" i="46"/>
  <c r="H179" i="46"/>
  <c r="G179" i="46"/>
  <c r="F179" i="46"/>
  <c r="E179" i="46"/>
  <c r="D179" i="46"/>
  <c r="C179" i="46"/>
  <c r="H178" i="46"/>
  <c r="G178" i="46"/>
  <c r="F178" i="46"/>
  <c r="E178" i="46"/>
  <c r="D178" i="46"/>
  <c r="C178" i="46"/>
  <c r="H177" i="46"/>
  <c r="G177" i="46"/>
  <c r="F177" i="46"/>
  <c r="E177" i="46"/>
  <c r="D177" i="46"/>
  <c r="C177" i="46"/>
  <c r="H176" i="46"/>
  <c r="G176" i="46"/>
  <c r="F176" i="46"/>
  <c r="E176" i="46"/>
  <c r="D176" i="46"/>
  <c r="C176" i="46"/>
  <c r="H175" i="46"/>
  <c r="G175" i="46"/>
  <c r="F175" i="46"/>
  <c r="E175" i="46"/>
  <c r="D175" i="46"/>
  <c r="C175" i="46"/>
  <c r="H174" i="46"/>
  <c r="G174" i="46"/>
  <c r="F174" i="46"/>
  <c r="E174" i="46"/>
  <c r="D174" i="46"/>
  <c r="C174" i="46"/>
  <c r="H173" i="46"/>
  <c r="G173" i="46"/>
  <c r="F173" i="46"/>
  <c r="E173" i="46"/>
  <c r="D173" i="46"/>
  <c r="C173" i="46"/>
  <c r="H172" i="46"/>
  <c r="G172" i="46"/>
  <c r="F172" i="46"/>
  <c r="E172" i="46"/>
  <c r="D172" i="46"/>
  <c r="C172" i="46"/>
  <c r="H171" i="46"/>
  <c r="G171" i="46"/>
  <c r="F171" i="46"/>
  <c r="E171" i="46"/>
  <c r="D171" i="46"/>
  <c r="C171" i="46"/>
  <c r="H170" i="46"/>
  <c r="G170" i="46"/>
  <c r="F170" i="46"/>
  <c r="E170" i="46"/>
  <c r="D170" i="46"/>
  <c r="C170" i="46"/>
  <c r="H169" i="46"/>
  <c r="G169" i="46"/>
  <c r="F169" i="46"/>
  <c r="E169" i="46"/>
  <c r="D169" i="46"/>
  <c r="C169" i="46"/>
  <c r="H168" i="46"/>
  <c r="G168" i="46"/>
  <c r="F168" i="46"/>
  <c r="E168" i="46"/>
  <c r="D168" i="46"/>
  <c r="C168" i="46"/>
  <c r="H167" i="46"/>
  <c r="G167" i="46"/>
  <c r="F167" i="46"/>
  <c r="E167" i="46"/>
  <c r="D167" i="46"/>
  <c r="C167" i="46"/>
  <c r="H166" i="46"/>
  <c r="G166" i="46"/>
  <c r="F166" i="46"/>
  <c r="E166" i="46"/>
  <c r="D166" i="46"/>
  <c r="C166" i="46"/>
  <c r="H165" i="46"/>
  <c r="G165" i="46"/>
  <c r="F165" i="46"/>
  <c r="E165" i="46"/>
  <c r="D165" i="46"/>
  <c r="C165" i="46"/>
  <c r="H164" i="46"/>
  <c r="G164" i="46"/>
  <c r="F164" i="46"/>
  <c r="E164" i="46"/>
  <c r="D164" i="46"/>
  <c r="C164" i="46"/>
  <c r="H163" i="46"/>
  <c r="G163" i="46"/>
  <c r="F163" i="46"/>
  <c r="E163" i="46"/>
  <c r="D163" i="46"/>
  <c r="C163" i="46"/>
  <c r="H162" i="46"/>
  <c r="G162" i="46"/>
  <c r="F162" i="46"/>
  <c r="E162" i="46"/>
  <c r="D162" i="46"/>
  <c r="C162" i="46"/>
  <c r="H161" i="46"/>
  <c r="G161" i="46"/>
  <c r="F161" i="46"/>
  <c r="E161" i="46"/>
  <c r="D161" i="46"/>
  <c r="C161" i="46"/>
  <c r="H160" i="46"/>
  <c r="G160" i="46"/>
  <c r="F160" i="46"/>
  <c r="E160" i="46"/>
  <c r="D160" i="46"/>
  <c r="C160" i="46"/>
  <c r="H159" i="46"/>
  <c r="G159" i="46"/>
  <c r="F159" i="46"/>
  <c r="E159" i="46"/>
  <c r="D159" i="46"/>
  <c r="C159" i="46"/>
  <c r="H158" i="46"/>
  <c r="G158" i="46"/>
  <c r="F158" i="46"/>
  <c r="E158" i="46"/>
  <c r="D158" i="46"/>
  <c r="C158" i="46"/>
  <c r="H157" i="46"/>
  <c r="G157" i="46"/>
  <c r="F157" i="46"/>
  <c r="E157" i="46"/>
  <c r="D157" i="46"/>
  <c r="C157" i="46"/>
  <c r="H156" i="46"/>
  <c r="G156" i="46"/>
  <c r="F156" i="46"/>
  <c r="E156" i="46"/>
  <c r="D156" i="46"/>
  <c r="C156" i="46"/>
  <c r="H155" i="46"/>
  <c r="G155" i="46"/>
  <c r="F155" i="46"/>
  <c r="E155" i="46"/>
  <c r="D155" i="46"/>
  <c r="C155" i="46"/>
  <c r="H154" i="46"/>
  <c r="G154" i="46"/>
  <c r="F154" i="46"/>
  <c r="E154" i="46"/>
  <c r="D154" i="46"/>
  <c r="C154" i="46"/>
  <c r="H153" i="46"/>
  <c r="G153" i="46"/>
  <c r="F153" i="46"/>
  <c r="E153" i="46"/>
  <c r="D153" i="46"/>
  <c r="C153" i="46"/>
  <c r="H152" i="46"/>
  <c r="G152" i="46"/>
  <c r="F152" i="46"/>
  <c r="E152" i="46"/>
  <c r="D152" i="46"/>
  <c r="C152" i="46"/>
  <c r="H151" i="46"/>
  <c r="G151" i="46"/>
  <c r="F151" i="46"/>
  <c r="E151" i="46"/>
  <c r="D151" i="46"/>
  <c r="C151" i="46"/>
  <c r="H150" i="46"/>
  <c r="G150" i="46"/>
  <c r="F150" i="46"/>
  <c r="E150" i="46"/>
  <c r="D150" i="46"/>
  <c r="C150" i="46"/>
  <c r="H149" i="46"/>
  <c r="G149" i="46"/>
  <c r="F149" i="46"/>
  <c r="E149" i="46"/>
  <c r="D149" i="46"/>
  <c r="C149" i="46"/>
  <c r="H148" i="46"/>
  <c r="G148" i="46"/>
  <c r="F148" i="46"/>
  <c r="E148" i="46"/>
  <c r="D148" i="46"/>
  <c r="C148" i="46"/>
  <c r="H147" i="46"/>
  <c r="G147" i="46"/>
  <c r="F147" i="46"/>
  <c r="E147" i="46"/>
  <c r="D147" i="46"/>
  <c r="C147" i="46"/>
  <c r="H146" i="46"/>
  <c r="G146" i="46"/>
  <c r="F146" i="46"/>
  <c r="E146" i="46"/>
  <c r="D146" i="46"/>
  <c r="C146" i="46"/>
  <c r="H145" i="46"/>
  <c r="G145" i="46"/>
  <c r="F145" i="46"/>
  <c r="E145" i="46"/>
  <c r="D145" i="46"/>
  <c r="C145" i="46"/>
  <c r="H144" i="46"/>
  <c r="G144" i="46"/>
  <c r="F144" i="46"/>
  <c r="E144" i="46"/>
  <c r="D144" i="46"/>
  <c r="C144" i="46"/>
  <c r="H143" i="46"/>
  <c r="G143" i="46"/>
  <c r="F143" i="46"/>
  <c r="E143" i="46"/>
  <c r="D143" i="46"/>
  <c r="C143" i="46"/>
  <c r="H142" i="46"/>
  <c r="G142" i="46"/>
  <c r="F142" i="46"/>
  <c r="E142" i="46"/>
  <c r="D142" i="46"/>
  <c r="C142" i="46"/>
  <c r="H141" i="46"/>
  <c r="G141" i="46"/>
  <c r="F141" i="46"/>
  <c r="E141" i="46"/>
  <c r="D141" i="46"/>
  <c r="C141" i="46"/>
  <c r="H140" i="46"/>
  <c r="G140" i="46"/>
  <c r="F140" i="46"/>
  <c r="E140" i="46"/>
  <c r="D140" i="46"/>
  <c r="C140" i="46"/>
  <c r="H139" i="46"/>
  <c r="G139" i="46"/>
  <c r="F139" i="46"/>
  <c r="E139" i="46"/>
  <c r="D139" i="46"/>
  <c r="C139" i="46"/>
  <c r="H138" i="46"/>
  <c r="G138" i="46"/>
  <c r="F138" i="46"/>
  <c r="E138" i="46"/>
  <c r="D138" i="46"/>
  <c r="C138" i="46"/>
  <c r="H137" i="46"/>
  <c r="G137" i="46"/>
  <c r="F137" i="46"/>
  <c r="E137" i="46"/>
  <c r="D137" i="46"/>
  <c r="C137" i="46"/>
  <c r="H136" i="46"/>
  <c r="G136" i="46"/>
  <c r="F136" i="46"/>
  <c r="E136" i="46"/>
  <c r="D136" i="46"/>
  <c r="C136" i="46"/>
  <c r="H135" i="46"/>
  <c r="G135" i="46"/>
  <c r="F135" i="46"/>
  <c r="E135" i="46"/>
  <c r="D135" i="46"/>
  <c r="C135" i="46"/>
  <c r="H134" i="46"/>
  <c r="G134" i="46"/>
  <c r="F134" i="46"/>
  <c r="E134" i="46"/>
  <c r="D134" i="46"/>
  <c r="C134" i="46"/>
  <c r="H133" i="46"/>
  <c r="G133" i="46"/>
  <c r="F133" i="46"/>
  <c r="E133" i="46"/>
  <c r="D133" i="46"/>
  <c r="C133" i="46"/>
  <c r="H132" i="46"/>
  <c r="G132" i="46"/>
  <c r="F132" i="46"/>
  <c r="E132" i="46"/>
  <c r="D132" i="46"/>
  <c r="C132" i="46"/>
  <c r="H131" i="46"/>
  <c r="G131" i="46"/>
  <c r="F131" i="46"/>
  <c r="E131" i="46"/>
  <c r="D131" i="46"/>
  <c r="C131" i="46"/>
  <c r="H130" i="46"/>
  <c r="G130" i="46"/>
  <c r="F130" i="46"/>
  <c r="E130" i="46"/>
  <c r="D130" i="46"/>
  <c r="C130" i="46"/>
  <c r="H129" i="46"/>
  <c r="G129" i="46"/>
  <c r="F129" i="46"/>
  <c r="E129" i="46"/>
  <c r="D129" i="46"/>
  <c r="C129" i="46"/>
  <c r="H128" i="46"/>
  <c r="G128" i="46"/>
  <c r="F128" i="46"/>
  <c r="E128" i="46"/>
  <c r="D128" i="46"/>
  <c r="C128" i="46"/>
  <c r="H127" i="46"/>
  <c r="G127" i="46"/>
  <c r="F127" i="46"/>
  <c r="E127" i="46"/>
  <c r="D127" i="46"/>
  <c r="C127" i="46"/>
  <c r="H126" i="46"/>
  <c r="G126" i="46"/>
  <c r="F126" i="46"/>
  <c r="E126" i="46"/>
  <c r="D126" i="46"/>
  <c r="C126" i="46"/>
  <c r="H125" i="46"/>
  <c r="G125" i="46"/>
  <c r="F125" i="46"/>
  <c r="E125" i="46"/>
  <c r="D125" i="46"/>
  <c r="C125" i="46"/>
  <c r="H124" i="46"/>
  <c r="G124" i="46"/>
  <c r="F124" i="46"/>
  <c r="E124" i="46"/>
  <c r="D124" i="46"/>
  <c r="C124" i="46"/>
  <c r="H123" i="46"/>
  <c r="G123" i="46"/>
  <c r="F123" i="46"/>
  <c r="E123" i="46"/>
  <c r="D123" i="46"/>
  <c r="C123" i="46"/>
  <c r="H122" i="46"/>
  <c r="G122" i="46"/>
  <c r="F122" i="46"/>
  <c r="E122" i="46"/>
  <c r="D122" i="46"/>
  <c r="C122" i="46"/>
  <c r="H121" i="46"/>
  <c r="G121" i="46"/>
  <c r="F121" i="46"/>
  <c r="E121" i="46"/>
  <c r="D121" i="46"/>
  <c r="C121" i="46"/>
  <c r="H120" i="46"/>
  <c r="G120" i="46"/>
  <c r="F120" i="46"/>
  <c r="E120" i="46"/>
  <c r="D120" i="46"/>
  <c r="C120" i="46"/>
  <c r="H119" i="46"/>
  <c r="G119" i="46"/>
  <c r="F119" i="46"/>
  <c r="E119" i="46"/>
  <c r="D119" i="46"/>
  <c r="C119" i="46"/>
  <c r="H118" i="46"/>
  <c r="G118" i="46"/>
  <c r="F118" i="46"/>
  <c r="E118" i="46"/>
  <c r="D118" i="46"/>
  <c r="C118" i="46"/>
  <c r="H117" i="46"/>
  <c r="G117" i="46"/>
  <c r="F117" i="46"/>
  <c r="E117" i="46"/>
  <c r="D117" i="46"/>
  <c r="C117" i="46"/>
  <c r="H116" i="46"/>
  <c r="G116" i="46"/>
  <c r="F116" i="46"/>
  <c r="E116" i="46"/>
  <c r="D116" i="46"/>
  <c r="C116" i="46"/>
  <c r="H115" i="46"/>
  <c r="G115" i="46"/>
  <c r="F115" i="46"/>
  <c r="E115" i="46"/>
  <c r="D115" i="46"/>
  <c r="C115" i="46"/>
  <c r="H114" i="46"/>
  <c r="G114" i="46"/>
  <c r="F114" i="46"/>
  <c r="E114" i="46"/>
  <c r="D114" i="46"/>
  <c r="C114" i="46"/>
  <c r="H113" i="46"/>
  <c r="G113" i="46"/>
  <c r="F113" i="46"/>
  <c r="E113" i="46"/>
  <c r="D113" i="46"/>
  <c r="C113" i="46"/>
  <c r="H112" i="46"/>
  <c r="G112" i="46"/>
  <c r="F112" i="46"/>
  <c r="E112" i="46"/>
  <c r="D112" i="46"/>
  <c r="C112" i="46"/>
  <c r="H111" i="46"/>
  <c r="G111" i="46"/>
  <c r="F111" i="46"/>
  <c r="E111" i="46"/>
  <c r="D111" i="46"/>
  <c r="C111" i="46"/>
  <c r="H110" i="46"/>
  <c r="G110" i="46"/>
  <c r="F110" i="46"/>
  <c r="E110" i="46"/>
  <c r="D110" i="46"/>
  <c r="C110" i="46"/>
  <c r="H109" i="46"/>
  <c r="G109" i="46"/>
  <c r="F109" i="46"/>
  <c r="E109" i="46"/>
  <c r="D109" i="46"/>
  <c r="C109" i="46"/>
  <c r="H108" i="46"/>
  <c r="G108" i="46"/>
  <c r="F108" i="46"/>
  <c r="E108" i="46"/>
  <c r="D108" i="46"/>
  <c r="C108" i="46"/>
  <c r="H107" i="46"/>
  <c r="G107" i="46"/>
  <c r="F107" i="46"/>
  <c r="E107" i="46"/>
  <c r="D107" i="46"/>
  <c r="C107" i="46"/>
  <c r="H106" i="46"/>
  <c r="G106" i="46"/>
  <c r="F106" i="46"/>
  <c r="E106" i="46"/>
  <c r="D106" i="46"/>
  <c r="C106" i="46"/>
  <c r="H105" i="46"/>
  <c r="G105" i="46"/>
  <c r="F105" i="46"/>
  <c r="E105" i="46"/>
  <c r="D105" i="46"/>
  <c r="C105" i="46"/>
  <c r="H104" i="46"/>
  <c r="G104" i="46"/>
  <c r="F104" i="46"/>
  <c r="E104" i="46"/>
  <c r="D104" i="46"/>
  <c r="C104" i="46"/>
  <c r="H103" i="46"/>
  <c r="G103" i="46"/>
  <c r="F103" i="46"/>
  <c r="E103" i="46"/>
  <c r="D103" i="46"/>
  <c r="C103" i="46"/>
  <c r="H102" i="46"/>
  <c r="G102" i="46"/>
  <c r="F102" i="46"/>
  <c r="E102" i="46"/>
  <c r="D102" i="46"/>
  <c r="C102" i="46"/>
  <c r="H101" i="46"/>
  <c r="G101" i="46"/>
  <c r="F101" i="46"/>
  <c r="E101" i="46"/>
  <c r="D101" i="46"/>
  <c r="C101" i="46"/>
  <c r="H100" i="46"/>
  <c r="G100" i="46"/>
  <c r="F100" i="46"/>
  <c r="E100" i="46"/>
  <c r="D100" i="46"/>
  <c r="C100" i="46"/>
  <c r="H99" i="46"/>
  <c r="G99" i="46"/>
  <c r="F99" i="46"/>
  <c r="E99" i="46"/>
  <c r="D99" i="46"/>
  <c r="C99" i="46"/>
  <c r="H98" i="46"/>
  <c r="G98" i="46"/>
  <c r="F98" i="46"/>
  <c r="E98" i="46"/>
  <c r="D98" i="46"/>
  <c r="C98" i="46"/>
  <c r="H97" i="46"/>
  <c r="G97" i="46"/>
  <c r="F97" i="46"/>
  <c r="E97" i="46"/>
  <c r="D97" i="46"/>
  <c r="C97" i="46"/>
  <c r="H96" i="46"/>
  <c r="G96" i="46"/>
  <c r="F96" i="46"/>
  <c r="E96" i="46"/>
  <c r="D96" i="46"/>
  <c r="C96" i="46"/>
  <c r="H95" i="46"/>
  <c r="G95" i="46"/>
  <c r="F95" i="46"/>
  <c r="E95" i="46"/>
  <c r="D95" i="46"/>
  <c r="C95" i="46"/>
  <c r="H94" i="46"/>
  <c r="G94" i="46"/>
  <c r="F94" i="46"/>
  <c r="E94" i="46"/>
  <c r="D94" i="46"/>
  <c r="C94" i="46"/>
  <c r="H93" i="46"/>
  <c r="G93" i="46"/>
  <c r="F93" i="46"/>
  <c r="E93" i="46"/>
  <c r="D93" i="46"/>
  <c r="C93" i="46"/>
  <c r="H92" i="46"/>
  <c r="G92" i="46"/>
  <c r="F92" i="46"/>
  <c r="E92" i="46"/>
  <c r="D92" i="46"/>
  <c r="C92" i="46"/>
  <c r="H91" i="46"/>
  <c r="G91" i="46"/>
  <c r="F91" i="46"/>
  <c r="E91" i="46"/>
  <c r="D91" i="46"/>
  <c r="C91" i="46"/>
  <c r="H90" i="46"/>
  <c r="G90" i="46"/>
  <c r="F90" i="46"/>
  <c r="E90" i="46"/>
  <c r="D90" i="46"/>
  <c r="C90" i="46"/>
  <c r="H89" i="46"/>
  <c r="G89" i="46"/>
  <c r="F89" i="46"/>
  <c r="E89" i="46"/>
  <c r="D89" i="46"/>
  <c r="C89" i="46"/>
  <c r="H88" i="46"/>
  <c r="G88" i="46"/>
  <c r="F88" i="46"/>
  <c r="E88" i="46"/>
  <c r="D88" i="46"/>
  <c r="C88" i="46"/>
  <c r="H87" i="46"/>
  <c r="G87" i="46"/>
  <c r="F87" i="46"/>
  <c r="E87" i="46"/>
  <c r="D87" i="46"/>
  <c r="C87" i="46"/>
  <c r="H86" i="46"/>
  <c r="G86" i="46"/>
  <c r="F86" i="46"/>
  <c r="E86" i="46"/>
  <c r="D86" i="46"/>
  <c r="C86" i="46"/>
  <c r="H85" i="46"/>
  <c r="G85" i="46"/>
  <c r="F85" i="46"/>
  <c r="E85" i="46"/>
  <c r="D85" i="46"/>
  <c r="C85" i="46"/>
  <c r="H84" i="46"/>
  <c r="G84" i="46"/>
  <c r="F84" i="46"/>
  <c r="E84" i="46"/>
  <c r="D84" i="46"/>
  <c r="C84" i="46"/>
  <c r="H83" i="46"/>
  <c r="G83" i="46"/>
  <c r="F83" i="46"/>
  <c r="E83" i="46"/>
  <c r="D83" i="46"/>
  <c r="C83" i="46"/>
  <c r="H82" i="46"/>
  <c r="G82" i="46"/>
  <c r="F82" i="46"/>
  <c r="E82" i="46"/>
  <c r="D82" i="46"/>
  <c r="C82" i="46"/>
  <c r="H81" i="46"/>
  <c r="G81" i="46"/>
  <c r="F81" i="46"/>
  <c r="E81" i="46"/>
  <c r="D81" i="46"/>
  <c r="C81" i="46"/>
  <c r="H80" i="46"/>
  <c r="G80" i="46"/>
  <c r="F80" i="46"/>
  <c r="E80" i="46"/>
  <c r="D80" i="46"/>
  <c r="C80" i="46"/>
  <c r="H79" i="46"/>
  <c r="G79" i="46"/>
  <c r="F79" i="46"/>
  <c r="E79" i="46"/>
  <c r="D79" i="46"/>
  <c r="C79" i="46"/>
  <c r="H78" i="46"/>
  <c r="G78" i="46"/>
  <c r="F78" i="46"/>
  <c r="E78" i="46"/>
  <c r="D78" i="46"/>
  <c r="C78" i="46"/>
  <c r="H77" i="46"/>
  <c r="G77" i="46"/>
  <c r="F77" i="46"/>
  <c r="E77" i="46"/>
  <c r="D77" i="46"/>
  <c r="C77" i="46"/>
  <c r="H76" i="46"/>
  <c r="G76" i="46"/>
  <c r="F76" i="46"/>
  <c r="E76" i="46"/>
  <c r="D76" i="46"/>
  <c r="C76" i="46"/>
  <c r="H75" i="46"/>
  <c r="G75" i="46"/>
  <c r="F75" i="46"/>
  <c r="E75" i="46"/>
  <c r="D75" i="46"/>
  <c r="C75" i="46"/>
  <c r="H74" i="46"/>
  <c r="G74" i="46"/>
  <c r="F74" i="46"/>
  <c r="E74" i="46"/>
  <c r="D74" i="46"/>
  <c r="C74" i="46"/>
  <c r="H73" i="46"/>
  <c r="G73" i="46"/>
  <c r="F73" i="46"/>
  <c r="E73" i="46"/>
  <c r="D73" i="46"/>
  <c r="C73" i="46"/>
  <c r="H72" i="46"/>
  <c r="G72" i="46"/>
  <c r="F72" i="46"/>
  <c r="E72" i="46"/>
  <c r="D72" i="46"/>
  <c r="C72" i="46"/>
  <c r="H71" i="46"/>
  <c r="G71" i="46"/>
  <c r="F71" i="46"/>
  <c r="E71" i="46"/>
  <c r="D71" i="46"/>
  <c r="C71" i="46"/>
  <c r="H70" i="46"/>
  <c r="G70" i="46"/>
  <c r="F70" i="46"/>
  <c r="E70" i="46"/>
  <c r="D70" i="46"/>
  <c r="C70" i="46"/>
  <c r="H69" i="46"/>
  <c r="G69" i="46"/>
  <c r="F69" i="46"/>
  <c r="E69" i="46"/>
  <c r="D69" i="46"/>
  <c r="C69" i="46"/>
  <c r="H68" i="46"/>
  <c r="G68" i="46"/>
  <c r="F68" i="46"/>
  <c r="E68" i="46"/>
  <c r="D68" i="46"/>
  <c r="C68" i="46"/>
  <c r="H67" i="46"/>
  <c r="G67" i="46"/>
  <c r="F67" i="46"/>
  <c r="E67" i="46"/>
  <c r="D67" i="46"/>
  <c r="C67" i="46"/>
  <c r="H66" i="46"/>
  <c r="G66" i="46"/>
  <c r="F66" i="46"/>
  <c r="E66" i="46"/>
  <c r="D66" i="46"/>
  <c r="C66" i="46"/>
  <c r="H65" i="46"/>
  <c r="G65" i="46"/>
  <c r="F65" i="46"/>
  <c r="E65" i="46"/>
  <c r="D65" i="46"/>
  <c r="C65" i="46"/>
  <c r="H64" i="46"/>
  <c r="G64" i="46"/>
  <c r="F64" i="46"/>
  <c r="E64" i="46"/>
  <c r="D64" i="46"/>
  <c r="C64" i="46"/>
  <c r="H63" i="46"/>
  <c r="G63" i="46"/>
  <c r="F63" i="46"/>
  <c r="E63" i="46"/>
  <c r="D63" i="46"/>
  <c r="C63" i="46"/>
  <c r="H62" i="46"/>
  <c r="G62" i="46"/>
  <c r="F62" i="46"/>
  <c r="E62" i="46"/>
  <c r="D62" i="46"/>
  <c r="C62" i="46"/>
  <c r="H61" i="46"/>
  <c r="G61" i="46"/>
  <c r="F61" i="46"/>
  <c r="E61" i="46"/>
  <c r="D61" i="46"/>
  <c r="C61" i="46"/>
  <c r="H60" i="46"/>
  <c r="G60" i="46"/>
  <c r="F60" i="46"/>
  <c r="E60" i="46"/>
  <c r="D60" i="46"/>
  <c r="C60" i="46"/>
  <c r="H59" i="46"/>
  <c r="G59" i="46"/>
  <c r="F59" i="46"/>
  <c r="E59" i="46"/>
  <c r="D59" i="46"/>
  <c r="C59" i="46"/>
  <c r="H58" i="46"/>
  <c r="G58" i="46"/>
  <c r="F58" i="46"/>
  <c r="E58" i="46"/>
  <c r="D58" i="46"/>
  <c r="C58" i="46"/>
  <c r="H57" i="46"/>
  <c r="G57" i="46"/>
  <c r="F57" i="46"/>
  <c r="E57" i="46"/>
  <c r="D57" i="46"/>
  <c r="C57" i="46"/>
  <c r="H56" i="46"/>
  <c r="G56" i="46"/>
  <c r="F56" i="46"/>
  <c r="E56" i="46"/>
  <c r="D56" i="46"/>
  <c r="C56" i="46"/>
  <c r="H55" i="46"/>
  <c r="G55" i="46"/>
  <c r="F55" i="46"/>
  <c r="E55" i="46"/>
  <c r="D55" i="46"/>
  <c r="C55" i="46"/>
  <c r="H54" i="46"/>
  <c r="G54" i="46"/>
  <c r="F54" i="46"/>
  <c r="E54" i="46"/>
  <c r="D54" i="46"/>
  <c r="C54" i="46"/>
  <c r="H53" i="46"/>
  <c r="G53" i="46"/>
  <c r="F53" i="46"/>
  <c r="E53" i="46"/>
  <c r="D53" i="46"/>
  <c r="C53" i="46"/>
  <c r="H52" i="46"/>
  <c r="G52" i="46"/>
  <c r="F52" i="46"/>
  <c r="E52" i="46"/>
  <c r="D52" i="46"/>
  <c r="C52" i="46"/>
  <c r="H51" i="46"/>
  <c r="G51" i="46"/>
  <c r="F51" i="46"/>
  <c r="E51" i="46"/>
  <c r="D51" i="46"/>
  <c r="C51" i="46"/>
  <c r="H50" i="46"/>
  <c r="G50" i="46"/>
  <c r="F50" i="46"/>
  <c r="E50" i="46"/>
  <c r="D50" i="46"/>
  <c r="C50" i="46"/>
  <c r="H49" i="46"/>
  <c r="G49" i="46"/>
  <c r="F49" i="46"/>
  <c r="E49" i="46"/>
  <c r="D49" i="46"/>
  <c r="C49" i="46"/>
  <c r="H48" i="46"/>
  <c r="G48" i="46"/>
  <c r="F48" i="46"/>
  <c r="E48" i="46"/>
  <c r="D48" i="46"/>
  <c r="C48" i="46"/>
  <c r="H47" i="46"/>
  <c r="G47" i="46"/>
  <c r="F47" i="46"/>
  <c r="E47" i="46"/>
  <c r="D47" i="46"/>
  <c r="C47" i="46"/>
  <c r="H46" i="46"/>
  <c r="G46" i="46"/>
  <c r="F46" i="46"/>
  <c r="E46" i="46"/>
  <c r="D46" i="46"/>
  <c r="C46" i="46"/>
  <c r="H45" i="46"/>
  <c r="G45" i="46"/>
  <c r="F45" i="46"/>
  <c r="E45" i="46"/>
  <c r="D45" i="46"/>
  <c r="C45" i="46"/>
  <c r="H44" i="46"/>
  <c r="G44" i="46"/>
  <c r="F44" i="46"/>
  <c r="E44" i="46"/>
  <c r="D44" i="46"/>
  <c r="C44" i="46"/>
  <c r="H43" i="46"/>
  <c r="G43" i="46"/>
  <c r="F43" i="46"/>
  <c r="E43" i="46"/>
  <c r="D43" i="46"/>
  <c r="C43" i="46"/>
  <c r="H42" i="46"/>
  <c r="G42" i="46"/>
  <c r="F42" i="46"/>
  <c r="E42" i="46"/>
  <c r="D42" i="46"/>
  <c r="C42" i="46"/>
  <c r="H41" i="46"/>
  <c r="G41" i="46"/>
  <c r="F41" i="46"/>
  <c r="E41" i="46"/>
  <c r="D41" i="46"/>
  <c r="C41" i="46"/>
  <c r="H40" i="46"/>
  <c r="G40" i="46"/>
  <c r="F40" i="46"/>
  <c r="E40" i="46"/>
  <c r="D40" i="46"/>
  <c r="C40" i="46"/>
  <c r="H39" i="46"/>
  <c r="G39" i="46"/>
  <c r="F39" i="46"/>
  <c r="E39" i="46"/>
  <c r="D39" i="46"/>
  <c r="C39" i="46"/>
  <c r="H38" i="46"/>
  <c r="G38" i="46"/>
  <c r="F38" i="46"/>
  <c r="E38" i="46"/>
  <c r="D38" i="46"/>
  <c r="C38" i="46"/>
  <c r="H37" i="46"/>
  <c r="G37" i="46"/>
  <c r="F37" i="46"/>
  <c r="E37" i="46"/>
  <c r="D37" i="46"/>
  <c r="C37" i="46"/>
  <c r="H36" i="46"/>
  <c r="G36" i="46"/>
  <c r="F36" i="46"/>
  <c r="E36" i="46"/>
  <c r="D36" i="46"/>
  <c r="C36" i="46"/>
  <c r="H35" i="46"/>
  <c r="G35" i="46"/>
  <c r="F35" i="46"/>
  <c r="E35" i="46"/>
  <c r="D35" i="46"/>
  <c r="C35" i="46"/>
  <c r="H34" i="46"/>
  <c r="G34" i="46"/>
  <c r="F34" i="46"/>
  <c r="E34" i="46"/>
  <c r="D34" i="46"/>
  <c r="C34" i="46"/>
  <c r="H33" i="46"/>
  <c r="G33" i="46"/>
  <c r="F33" i="46"/>
  <c r="E33" i="46"/>
  <c r="D33" i="46"/>
  <c r="C33" i="46"/>
  <c r="H32" i="46"/>
  <c r="G32" i="46"/>
  <c r="F32" i="46"/>
  <c r="E32" i="46"/>
  <c r="D32" i="46"/>
  <c r="C32" i="46"/>
  <c r="H31" i="46"/>
  <c r="G31" i="46"/>
  <c r="F31" i="46"/>
  <c r="E31" i="46"/>
  <c r="D31" i="46"/>
  <c r="C31" i="46"/>
  <c r="H30" i="46"/>
  <c r="G30" i="46"/>
  <c r="F30" i="46"/>
  <c r="E30" i="46"/>
  <c r="D30" i="46"/>
  <c r="C30" i="46"/>
  <c r="H29" i="46"/>
  <c r="G29" i="46"/>
  <c r="F29" i="46"/>
  <c r="E29" i="46"/>
  <c r="D29" i="46"/>
  <c r="C29" i="46"/>
  <c r="H28" i="46"/>
  <c r="G28" i="46"/>
  <c r="F28" i="46"/>
  <c r="E28" i="46"/>
  <c r="D28" i="46"/>
  <c r="C28" i="46"/>
  <c r="H27" i="46"/>
  <c r="G27" i="46"/>
  <c r="F27" i="46"/>
  <c r="E27" i="46"/>
  <c r="D27" i="46"/>
  <c r="C27" i="46"/>
  <c r="H26" i="46"/>
  <c r="G26" i="46"/>
  <c r="F26" i="46"/>
  <c r="E26" i="46"/>
  <c r="D26" i="46"/>
  <c r="C26" i="46"/>
  <c r="H25" i="46"/>
  <c r="G25" i="46"/>
  <c r="F25" i="46"/>
  <c r="E25" i="46"/>
  <c r="D25" i="46"/>
  <c r="C25" i="46"/>
  <c r="H24" i="46"/>
  <c r="G24" i="46"/>
  <c r="F24" i="46"/>
  <c r="E24" i="46"/>
  <c r="D24" i="46"/>
  <c r="C24" i="46"/>
  <c r="H23" i="46"/>
  <c r="G23" i="46"/>
  <c r="F23" i="46"/>
  <c r="E23" i="46"/>
  <c r="D23" i="46"/>
  <c r="C23" i="46"/>
  <c r="H22" i="46"/>
  <c r="G22" i="46"/>
  <c r="F22" i="46"/>
  <c r="E22" i="46"/>
  <c r="D22" i="46"/>
  <c r="C22" i="46"/>
  <c r="H21" i="46"/>
  <c r="G21" i="46"/>
  <c r="F21" i="46"/>
  <c r="E21" i="46"/>
  <c r="D21" i="46"/>
  <c r="C21" i="46"/>
  <c r="H20" i="46"/>
  <c r="G20" i="46"/>
  <c r="F20" i="46"/>
  <c r="E20" i="46"/>
  <c r="D20" i="46"/>
  <c r="C20" i="46"/>
  <c r="H19" i="46"/>
  <c r="G19" i="46"/>
  <c r="F19" i="46"/>
  <c r="E19" i="46"/>
  <c r="D19" i="46"/>
  <c r="C19" i="46"/>
  <c r="H18" i="46"/>
  <c r="G18" i="46"/>
  <c r="F18" i="46"/>
  <c r="E18" i="46"/>
  <c r="D18" i="46"/>
  <c r="C18" i="46"/>
  <c r="H17" i="46"/>
  <c r="G17" i="46"/>
  <c r="F17" i="46"/>
  <c r="E17" i="46"/>
  <c r="D17" i="46"/>
  <c r="C17" i="46"/>
  <c r="H16" i="46"/>
  <c r="G16" i="46"/>
  <c r="F16" i="46"/>
  <c r="E16" i="46"/>
  <c r="D16" i="46"/>
  <c r="C16" i="46"/>
  <c r="H15" i="46"/>
  <c r="G15" i="46"/>
  <c r="F15" i="46"/>
  <c r="E15" i="46"/>
  <c r="D15" i="46"/>
  <c r="C15" i="46"/>
  <c r="H14" i="46"/>
  <c r="G14" i="46"/>
  <c r="F14" i="46"/>
  <c r="E14" i="46"/>
  <c r="D14" i="46"/>
  <c r="C14" i="46"/>
  <c r="H13" i="46"/>
  <c r="G13" i="46"/>
  <c r="F13" i="46"/>
  <c r="E13" i="46"/>
  <c r="D13" i="46"/>
  <c r="C13" i="46"/>
  <c r="H12" i="46"/>
  <c r="G12" i="46"/>
  <c r="F12" i="46"/>
  <c r="E12" i="46"/>
  <c r="D12" i="46"/>
  <c r="C12" i="46"/>
  <c r="H11" i="46"/>
  <c r="G11" i="46"/>
  <c r="F11" i="46"/>
  <c r="E11" i="46"/>
  <c r="D11" i="46"/>
  <c r="C11" i="46"/>
  <c r="H10" i="46"/>
  <c r="G10" i="46"/>
  <c r="F10" i="46"/>
  <c r="E10" i="46"/>
  <c r="D10" i="46"/>
  <c r="C10" i="46"/>
  <c r="H9" i="46"/>
  <c r="G9" i="46"/>
  <c r="F9" i="46"/>
  <c r="E9" i="46"/>
  <c r="D9" i="46"/>
  <c r="C9" i="46"/>
  <c r="H8" i="46"/>
  <c r="G8" i="46"/>
  <c r="F8" i="46"/>
  <c r="E8" i="46"/>
  <c r="D8" i="46"/>
  <c r="C8" i="46"/>
  <c r="H7" i="46"/>
  <c r="G7" i="46"/>
  <c r="F7" i="46"/>
  <c r="E7" i="46"/>
  <c r="D7" i="46"/>
  <c r="C7" i="46"/>
  <c r="H6" i="46"/>
  <c r="G6" i="46"/>
  <c r="F6" i="46"/>
  <c r="E6" i="46"/>
  <c r="D6" i="46"/>
  <c r="C6" i="46"/>
  <c r="H5" i="46"/>
  <c r="G5" i="46"/>
  <c r="F5" i="46"/>
  <c r="E5" i="46"/>
  <c r="D5" i="46"/>
  <c r="C5" i="46"/>
  <c r="H4" i="46"/>
  <c r="G4" i="46"/>
  <c r="F4" i="46"/>
  <c r="E4" i="46"/>
  <c r="D4" i="46"/>
  <c r="C4" i="46"/>
  <c r="H3" i="46"/>
  <c r="G3" i="46"/>
  <c r="F3" i="46"/>
  <c r="E3" i="46"/>
  <c r="D3" i="46"/>
  <c r="C3" i="46"/>
  <c r="H2" i="46"/>
  <c r="G2" i="46"/>
  <c r="F2" i="46"/>
  <c r="E2" i="46"/>
  <c r="D2" i="46"/>
  <c r="C2" i="46"/>
  <c r="M3" i="46" l="1"/>
  <c r="N3" i="46"/>
  <c r="O3" i="46"/>
  <c r="P3" i="46"/>
  <c r="M4" i="46"/>
  <c r="N4" i="46"/>
  <c r="O4" i="46"/>
  <c r="P4" i="46"/>
  <c r="M5" i="46"/>
  <c r="N5" i="46"/>
  <c r="O5" i="46"/>
  <c r="P5" i="46"/>
  <c r="M6" i="46"/>
  <c r="N6" i="46"/>
  <c r="O6" i="46"/>
  <c r="P6" i="46"/>
  <c r="M7" i="46"/>
  <c r="N7" i="46"/>
  <c r="O7" i="46"/>
  <c r="P7" i="46"/>
  <c r="M8" i="46"/>
  <c r="N8" i="46"/>
  <c r="O8" i="46"/>
  <c r="P8" i="46"/>
  <c r="M9" i="46"/>
  <c r="N9" i="46"/>
  <c r="O9" i="46"/>
  <c r="P9" i="46"/>
  <c r="M10" i="46"/>
  <c r="N10" i="46"/>
  <c r="O10" i="46"/>
  <c r="P10" i="46"/>
  <c r="M11" i="46"/>
  <c r="N11" i="46"/>
  <c r="O11" i="46"/>
  <c r="P11" i="46"/>
  <c r="M12" i="46"/>
  <c r="N12" i="46"/>
  <c r="O12" i="46"/>
  <c r="P12" i="46"/>
  <c r="M13" i="46"/>
  <c r="N13" i="46"/>
  <c r="O13" i="46"/>
  <c r="P13" i="46"/>
  <c r="M14" i="46"/>
  <c r="N14" i="46"/>
  <c r="O14" i="46"/>
  <c r="P14" i="46"/>
  <c r="M15" i="46"/>
  <c r="N15" i="46"/>
  <c r="O15" i="46"/>
  <c r="P15" i="46"/>
  <c r="M16" i="46"/>
  <c r="N16" i="46"/>
  <c r="O16" i="46"/>
  <c r="P16" i="46"/>
  <c r="M17" i="46"/>
  <c r="N17" i="46"/>
  <c r="O17" i="46"/>
  <c r="P17" i="46"/>
  <c r="M18" i="46"/>
  <c r="N18" i="46"/>
  <c r="O18" i="46"/>
  <c r="P18" i="46"/>
  <c r="M19" i="46"/>
  <c r="N19" i="46"/>
  <c r="O19" i="46"/>
  <c r="P19" i="46"/>
  <c r="M20" i="46"/>
  <c r="N20" i="46"/>
  <c r="O20" i="46"/>
  <c r="P20" i="46"/>
  <c r="M21" i="46"/>
  <c r="N21" i="46"/>
  <c r="O21" i="46"/>
  <c r="P21" i="46"/>
  <c r="M22" i="46"/>
  <c r="N22" i="46"/>
  <c r="O22" i="46"/>
  <c r="P22" i="46"/>
  <c r="M23" i="46"/>
  <c r="N23" i="46"/>
  <c r="O23" i="46"/>
  <c r="P23" i="46"/>
  <c r="M24" i="46"/>
  <c r="N24" i="46"/>
  <c r="O24" i="46"/>
  <c r="P24" i="46"/>
  <c r="M25" i="46"/>
  <c r="N25" i="46"/>
  <c r="O25" i="46"/>
  <c r="P25" i="46"/>
  <c r="M26" i="46"/>
  <c r="N26" i="46"/>
  <c r="O26" i="46"/>
  <c r="P26" i="46"/>
  <c r="M27" i="46"/>
  <c r="N27" i="46"/>
  <c r="O27" i="46"/>
  <c r="P27" i="46"/>
  <c r="M28" i="46"/>
  <c r="N28" i="46"/>
  <c r="O28" i="46"/>
  <c r="P28" i="46"/>
  <c r="M29" i="46"/>
  <c r="N29" i="46"/>
  <c r="O29" i="46"/>
  <c r="P29" i="46"/>
  <c r="M30" i="46"/>
  <c r="N30" i="46"/>
  <c r="O30" i="46"/>
  <c r="P30" i="46"/>
  <c r="M31" i="46"/>
  <c r="N31" i="46"/>
  <c r="O31" i="46"/>
  <c r="P31" i="46"/>
  <c r="M32" i="46"/>
  <c r="N32" i="46"/>
  <c r="O32" i="46"/>
  <c r="P32" i="46"/>
  <c r="M33" i="46"/>
  <c r="N33" i="46"/>
  <c r="O33" i="46"/>
  <c r="P33" i="46"/>
  <c r="M34" i="46"/>
  <c r="N34" i="46"/>
  <c r="O34" i="46"/>
  <c r="P34" i="46"/>
  <c r="M35" i="46"/>
  <c r="N35" i="46"/>
  <c r="O35" i="46"/>
  <c r="P35" i="46"/>
  <c r="M36" i="46"/>
  <c r="N36" i="46"/>
  <c r="O36" i="46"/>
  <c r="P36" i="46"/>
  <c r="M37" i="46"/>
  <c r="N37" i="46"/>
  <c r="O37" i="46"/>
  <c r="P37" i="46"/>
  <c r="M38" i="46"/>
  <c r="N38" i="46"/>
  <c r="O38" i="46"/>
  <c r="P38" i="46"/>
  <c r="M39" i="46"/>
  <c r="N39" i="46"/>
  <c r="O39" i="46"/>
  <c r="P39" i="46"/>
  <c r="M40" i="46"/>
  <c r="N40" i="46"/>
  <c r="O40" i="46"/>
  <c r="P40" i="46"/>
  <c r="M41" i="46"/>
  <c r="N41" i="46"/>
  <c r="O41" i="46"/>
  <c r="P41" i="46"/>
  <c r="M42" i="46"/>
  <c r="N42" i="46"/>
  <c r="O42" i="46"/>
  <c r="P42" i="46"/>
  <c r="M43" i="46"/>
  <c r="N43" i="46"/>
  <c r="O43" i="46"/>
  <c r="P43" i="46"/>
  <c r="M44" i="46"/>
  <c r="N44" i="46"/>
  <c r="O44" i="46"/>
  <c r="P44" i="46"/>
  <c r="M45" i="46"/>
  <c r="N45" i="46"/>
  <c r="O45" i="46"/>
  <c r="P45" i="46"/>
  <c r="M46" i="46"/>
  <c r="N46" i="46"/>
  <c r="O46" i="46"/>
  <c r="P46" i="46"/>
  <c r="M47" i="46"/>
  <c r="N47" i="46"/>
  <c r="O47" i="46"/>
  <c r="P47" i="46"/>
  <c r="M48" i="46"/>
  <c r="N48" i="46"/>
  <c r="O48" i="46"/>
  <c r="P48" i="46"/>
  <c r="M49" i="46"/>
  <c r="N49" i="46"/>
  <c r="O49" i="46"/>
  <c r="P49" i="46"/>
  <c r="M50" i="46"/>
  <c r="N50" i="46"/>
  <c r="O50" i="46"/>
  <c r="P50" i="46"/>
  <c r="M51" i="46"/>
  <c r="N51" i="46"/>
  <c r="O51" i="46"/>
  <c r="P51" i="46"/>
  <c r="M52" i="46"/>
  <c r="N52" i="46"/>
  <c r="O52" i="46"/>
  <c r="P52" i="46"/>
  <c r="M53" i="46"/>
  <c r="N53" i="46"/>
  <c r="O53" i="46"/>
  <c r="P53" i="46"/>
  <c r="M54" i="46"/>
  <c r="N54" i="46"/>
  <c r="O54" i="46"/>
  <c r="P54" i="46"/>
  <c r="M55" i="46"/>
  <c r="N55" i="46"/>
  <c r="O55" i="46"/>
  <c r="P55" i="46"/>
  <c r="M56" i="46"/>
  <c r="N56" i="46"/>
  <c r="O56" i="46"/>
  <c r="P56" i="46"/>
  <c r="M57" i="46"/>
  <c r="N57" i="46"/>
  <c r="O57" i="46"/>
  <c r="P57" i="46"/>
  <c r="M58" i="46"/>
  <c r="N58" i="46"/>
  <c r="O58" i="46"/>
  <c r="P58" i="46"/>
  <c r="M59" i="46"/>
  <c r="N59" i="46"/>
  <c r="O59" i="46"/>
  <c r="P59" i="46"/>
  <c r="M60" i="46"/>
  <c r="N60" i="46"/>
  <c r="O60" i="46"/>
  <c r="P60" i="46"/>
  <c r="M61" i="46"/>
  <c r="N61" i="46"/>
  <c r="O61" i="46"/>
  <c r="P61" i="46"/>
  <c r="M62" i="46"/>
  <c r="N62" i="46"/>
  <c r="O62" i="46"/>
  <c r="P62" i="46"/>
  <c r="M63" i="46"/>
  <c r="N63" i="46"/>
  <c r="O63" i="46"/>
  <c r="P63" i="46"/>
  <c r="M64" i="46"/>
  <c r="N64" i="46"/>
  <c r="O64" i="46"/>
  <c r="P64" i="46"/>
  <c r="M65" i="46"/>
  <c r="N65" i="46"/>
  <c r="O65" i="46"/>
  <c r="P65" i="46"/>
  <c r="M66" i="46"/>
  <c r="N66" i="46"/>
  <c r="O66" i="46"/>
  <c r="P66" i="46"/>
  <c r="M67" i="46"/>
  <c r="N67" i="46"/>
  <c r="O67" i="46"/>
  <c r="P67" i="46"/>
  <c r="M68" i="46"/>
  <c r="N68" i="46"/>
  <c r="O68" i="46"/>
  <c r="P68" i="46"/>
  <c r="M69" i="46"/>
  <c r="N69" i="46"/>
  <c r="O69" i="46"/>
  <c r="P69" i="46"/>
  <c r="M70" i="46"/>
  <c r="N70" i="46"/>
  <c r="O70" i="46"/>
  <c r="P70" i="46"/>
  <c r="M71" i="46"/>
  <c r="N71" i="46"/>
  <c r="O71" i="46"/>
  <c r="P71" i="46"/>
  <c r="M72" i="46"/>
  <c r="N72" i="46"/>
  <c r="O72" i="46"/>
  <c r="P72" i="46"/>
  <c r="M73" i="46"/>
  <c r="N73" i="46"/>
  <c r="O73" i="46"/>
  <c r="P73" i="46"/>
  <c r="M74" i="46"/>
  <c r="N74" i="46"/>
  <c r="O74" i="46"/>
  <c r="P74" i="46"/>
  <c r="M75" i="46"/>
  <c r="N75" i="46"/>
  <c r="O75" i="46"/>
  <c r="P75" i="46"/>
  <c r="M76" i="46"/>
  <c r="N76" i="46"/>
  <c r="O76" i="46"/>
  <c r="P76" i="46"/>
  <c r="M77" i="46"/>
  <c r="N77" i="46"/>
  <c r="O77" i="46"/>
  <c r="P77" i="46"/>
  <c r="M78" i="46"/>
  <c r="N78" i="46"/>
  <c r="O78" i="46"/>
  <c r="P78" i="46"/>
  <c r="M79" i="46"/>
  <c r="N79" i="46"/>
  <c r="O79" i="46"/>
  <c r="P79" i="46"/>
  <c r="M80" i="46"/>
  <c r="N80" i="46"/>
  <c r="O80" i="46"/>
  <c r="P80" i="46"/>
  <c r="M81" i="46"/>
  <c r="N81" i="46"/>
  <c r="O81" i="46"/>
  <c r="P81" i="46"/>
  <c r="M82" i="46"/>
  <c r="N82" i="46"/>
  <c r="O82" i="46"/>
  <c r="P82" i="46"/>
  <c r="M83" i="46"/>
  <c r="N83" i="46"/>
  <c r="O83" i="46"/>
  <c r="P83" i="46"/>
  <c r="M84" i="46"/>
  <c r="N84" i="46"/>
  <c r="O84" i="46"/>
  <c r="P84" i="46"/>
  <c r="M85" i="46"/>
  <c r="N85" i="46"/>
  <c r="O85" i="46"/>
  <c r="P85" i="46"/>
  <c r="M86" i="46"/>
  <c r="N86" i="46"/>
  <c r="O86" i="46"/>
  <c r="P86" i="46"/>
  <c r="M87" i="46"/>
  <c r="N87" i="46"/>
  <c r="O87" i="46"/>
  <c r="P87" i="46"/>
  <c r="M88" i="46"/>
  <c r="N88" i="46"/>
  <c r="O88" i="46"/>
  <c r="P88" i="46"/>
  <c r="M89" i="46"/>
  <c r="N89" i="46"/>
  <c r="O89" i="46"/>
  <c r="P89" i="46"/>
  <c r="M90" i="46"/>
  <c r="N90" i="46"/>
  <c r="O90" i="46"/>
  <c r="P90" i="46"/>
  <c r="M91" i="46"/>
  <c r="N91" i="46"/>
  <c r="O91" i="46"/>
  <c r="P91" i="46"/>
  <c r="M92" i="46"/>
  <c r="N92" i="46"/>
  <c r="O92" i="46"/>
  <c r="P92" i="46"/>
  <c r="M93" i="46"/>
  <c r="N93" i="46"/>
  <c r="O93" i="46"/>
  <c r="P93" i="46"/>
  <c r="M94" i="46"/>
  <c r="N94" i="46"/>
  <c r="O94" i="46"/>
  <c r="P94" i="46"/>
  <c r="M95" i="46"/>
  <c r="N95" i="46"/>
  <c r="O95" i="46"/>
  <c r="P95" i="46"/>
  <c r="M96" i="46"/>
  <c r="N96" i="46"/>
  <c r="O96" i="46"/>
  <c r="P96" i="46"/>
  <c r="M97" i="46"/>
  <c r="N97" i="46"/>
  <c r="O97" i="46"/>
  <c r="P97" i="46"/>
  <c r="M98" i="46"/>
  <c r="N98" i="46"/>
  <c r="O98" i="46"/>
  <c r="P98" i="46"/>
  <c r="M99" i="46"/>
  <c r="N99" i="46"/>
  <c r="O99" i="46"/>
  <c r="P99" i="46"/>
  <c r="M100" i="46"/>
  <c r="N100" i="46"/>
  <c r="O100" i="46"/>
  <c r="P100" i="46"/>
  <c r="M101" i="46"/>
  <c r="N101" i="46"/>
  <c r="O101" i="46"/>
  <c r="P101" i="46"/>
  <c r="M102" i="46"/>
  <c r="N102" i="46"/>
  <c r="O102" i="46"/>
  <c r="P102" i="46"/>
  <c r="M103" i="46"/>
  <c r="N103" i="46"/>
  <c r="O103" i="46"/>
  <c r="P103" i="46"/>
  <c r="M104" i="46"/>
  <c r="N104" i="46"/>
  <c r="O104" i="46"/>
  <c r="P104" i="46"/>
  <c r="M105" i="46"/>
  <c r="N105" i="46"/>
  <c r="O105" i="46"/>
  <c r="P105" i="46"/>
  <c r="M106" i="46"/>
  <c r="N106" i="46"/>
  <c r="O106" i="46"/>
  <c r="P106" i="46"/>
  <c r="M107" i="46"/>
  <c r="N107" i="46"/>
  <c r="O107" i="46"/>
  <c r="P107" i="46"/>
  <c r="M108" i="46"/>
  <c r="N108" i="46"/>
  <c r="O108" i="46"/>
  <c r="P108" i="46"/>
  <c r="M109" i="46"/>
  <c r="N109" i="46"/>
  <c r="O109" i="46"/>
  <c r="P109" i="46"/>
  <c r="M110" i="46"/>
  <c r="N110" i="46"/>
  <c r="O110" i="46"/>
  <c r="P110" i="46"/>
  <c r="M111" i="46"/>
  <c r="N111" i="46"/>
  <c r="O111" i="46"/>
  <c r="P111" i="46"/>
  <c r="M112" i="46"/>
  <c r="N112" i="46"/>
  <c r="O112" i="46"/>
  <c r="P112" i="46"/>
  <c r="M113" i="46"/>
  <c r="N113" i="46"/>
  <c r="O113" i="46"/>
  <c r="P113" i="46"/>
  <c r="M114" i="46"/>
  <c r="N114" i="46"/>
  <c r="O114" i="46"/>
  <c r="P114" i="46"/>
  <c r="M115" i="46"/>
  <c r="N115" i="46"/>
  <c r="O115" i="46"/>
  <c r="P115" i="46"/>
  <c r="M116" i="46"/>
  <c r="N116" i="46"/>
  <c r="O116" i="46"/>
  <c r="P116" i="46"/>
  <c r="M117" i="46"/>
  <c r="N117" i="46"/>
  <c r="O117" i="46"/>
  <c r="P117" i="46"/>
  <c r="M118" i="46"/>
  <c r="N118" i="46"/>
  <c r="O118" i="46"/>
  <c r="P118" i="46"/>
  <c r="M119" i="46"/>
  <c r="N119" i="46"/>
  <c r="O119" i="46"/>
  <c r="P119" i="46"/>
  <c r="M120" i="46"/>
  <c r="N120" i="46"/>
  <c r="O120" i="46"/>
  <c r="P120" i="46"/>
  <c r="M121" i="46"/>
  <c r="N121" i="46"/>
  <c r="O121" i="46"/>
  <c r="P121" i="46"/>
  <c r="M122" i="46"/>
  <c r="N122" i="46"/>
  <c r="O122" i="46"/>
  <c r="P122" i="46"/>
  <c r="M123" i="46"/>
  <c r="N123" i="46"/>
  <c r="O123" i="46"/>
  <c r="P123" i="46"/>
  <c r="M124" i="46"/>
  <c r="N124" i="46"/>
  <c r="O124" i="46"/>
  <c r="P124" i="46"/>
  <c r="M125" i="46"/>
  <c r="N125" i="46"/>
  <c r="O125" i="46"/>
  <c r="P125" i="46"/>
  <c r="M126" i="46"/>
  <c r="N126" i="46"/>
  <c r="O126" i="46"/>
  <c r="P126" i="46"/>
  <c r="M127" i="46"/>
  <c r="N127" i="46"/>
  <c r="O127" i="46"/>
  <c r="P127" i="46"/>
  <c r="M128" i="46"/>
  <c r="N128" i="46"/>
  <c r="O128" i="46"/>
  <c r="P128" i="46"/>
  <c r="M129" i="46"/>
  <c r="N129" i="46"/>
  <c r="O129" i="46"/>
  <c r="P129" i="46"/>
  <c r="M130" i="46"/>
  <c r="N130" i="46"/>
  <c r="O130" i="46"/>
  <c r="P130" i="46"/>
  <c r="M131" i="46"/>
  <c r="N131" i="46"/>
  <c r="O131" i="46"/>
  <c r="P131" i="46"/>
  <c r="M132" i="46"/>
  <c r="N132" i="46"/>
  <c r="O132" i="46"/>
  <c r="P132" i="46"/>
  <c r="M133" i="46"/>
  <c r="N133" i="46"/>
  <c r="O133" i="46"/>
  <c r="P133" i="46"/>
  <c r="M134" i="46"/>
  <c r="N134" i="46"/>
  <c r="O134" i="46"/>
  <c r="P134" i="46"/>
  <c r="M135" i="46"/>
  <c r="N135" i="46"/>
  <c r="O135" i="46"/>
  <c r="P135" i="46"/>
  <c r="M136" i="46"/>
  <c r="N136" i="46"/>
  <c r="O136" i="46"/>
  <c r="P136" i="46"/>
  <c r="M137" i="46"/>
  <c r="N137" i="46"/>
  <c r="O137" i="46"/>
  <c r="P137" i="46"/>
  <c r="M138" i="46"/>
  <c r="N138" i="46"/>
  <c r="O138" i="46"/>
  <c r="P138" i="46"/>
  <c r="M139" i="46"/>
  <c r="N139" i="46"/>
  <c r="O139" i="46"/>
  <c r="P139" i="46"/>
  <c r="M140" i="46"/>
  <c r="N140" i="46"/>
  <c r="O140" i="46"/>
  <c r="P140" i="46"/>
  <c r="M141" i="46"/>
  <c r="N141" i="46"/>
  <c r="O141" i="46"/>
  <c r="P141" i="46"/>
  <c r="M142" i="46"/>
  <c r="N142" i="46"/>
  <c r="O142" i="46"/>
  <c r="P142" i="46"/>
  <c r="M143" i="46"/>
  <c r="N143" i="46"/>
  <c r="O143" i="46"/>
  <c r="P143" i="46"/>
  <c r="M144" i="46"/>
  <c r="N144" i="46"/>
  <c r="O144" i="46"/>
  <c r="P144" i="46"/>
  <c r="M145" i="46"/>
  <c r="N145" i="46"/>
  <c r="O145" i="46"/>
  <c r="P145" i="46"/>
  <c r="M146" i="46"/>
  <c r="N146" i="46"/>
  <c r="O146" i="46"/>
  <c r="P146" i="46"/>
  <c r="M147" i="46"/>
  <c r="N147" i="46"/>
  <c r="O147" i="46"/>
  <c r="P147" i="46"/>
  <c r="M148" i="46"/>
  <c r="N148" i="46"/>
  <c r="O148" i="46"/>
  <c r="P148" i="46"/>
  <c r="M149" i="46"/>
  <c r="N149" i="46"/>
  <c r="O149" i="46"/>
  <c r="P149" i="46"/>
  <c r="M150" i="46"/>
  <c r="N150" i="46"/>
  <c r="O150" i="46"/>
  <c r="P150" i="46"/>
  <c r="M151" i="46"/>
  <c r="N151" i="46"/>
  <c r="O151" i="46"/>
  <c r="P151" i="46"/>
  <c r="M152" i="46"/>
  <c r="N152" i="46"/>
  <c r="O152" i="46"/>
  <c r="P152" i="46"/>
  <c r="M153" i="46"/>
  <c r="N153" i="46"/>
  <c r="O153" i="46"/>
  <c r="P153" i="46"/>
  <c r="M154" i="46"/>
  <c r="N154" i="46"/>
  <c r="O154" i="46"/>
  <c r="P154" i="46"/>
  <c r="M155" i="46"/>
  <c r="N155" i="46"/>
  <c r="O155" i="46"/>
  <c r="P155" i="46"/>
  <c r="M156" i="46"/>
  <c r="N156" i="46"/>
  <c r="O156" i="46"/>
  <c r="P156" i="46"/>
  <c r="M157" i="46"/>
  <c r="N157" i="46"/>
  <c r="O157" i="46"/>
  <c r="P157" i="46"/>
  <c r="M158" i="46"/>
  <c r="N158" i="46"/>
  <c r="O158" i="46"/>
  <c r="P158" i="46"/>
  <c r="M159" i="46"/>
  <c r="N159" i="46"/>
  <c r="O159" i="46"/>
  <c r="P159" i="46"/>
  <c r="M160" i="46"/>
  <c r="N160" i="46"/>
  <c r="O160" i="46"/>
  <c r="P160" i="46"/>
  <c r="M161" i="46"/>
  <c r="N161" i="46"/>
  <c r="O161" i="46"/>
  <c r="P161" i="46"/>
  <c r="M162" i="46"/>
  <c r="N162" i="46"/>
  <c r="O162" i="46"/>
  <c r="P162" i="46"/>
  <c r="M163" i="46"/>
  <c r="N163" i="46"/>
  <c r="O163" i="46"/>
  <c r="P163" i="46"/>
  <c r="M164" i="46"/>
  <c r="N164" i="46"/>
  <c r="O164" i="46"/>
  <c r="P164" i="46"/>
  <c r="M165" i="46"/>
  <c r="N165" i="46"/>
  <c r="O165" i="46"/>
  <c r="P165" i="46"/>
  <c r="M166" i="46"/>
  <c r="N166" i="46"/>
  <c r="O166" i="46"/>
  <c r="P166" i="46"/>
  <c r="M167" i="46"/>
  <c r="N167" i="46"/>
  <c r="O167" i="46"/>
  <c r="P167" i="46"/>
  <c r="M168" i="46"/>
  <c r="N168" i="46"/>
  <c r="O168" i="46"/>
  <c r="P168" i="46"/>
  <c r="M169" i="46"/>
  <c r="N169" i="46"/>
  <c r="O169" i="46"/>
  <c r="P169" i="46"/>
  <c r="M170" i="46"/>
  <c r="N170" i="46"/>
  <c r="O170" i="46"/>
  <c r="P170" i="46"/>
  <c r="M171" i="46"/>
  <c r="N171" i="46"/>
  <c r="O171" i="46"/>
  <c r="P171" i="46"/>
  <c r="M172" i="46"/>
  <c r="N172" i="46"/>
  <c r="O172" i="46"/>
  <c r="P172" i="46"/>
  <c r="M173" i="46"/>
  <c r="N173" i="46"/>
  <c r="O173" i="46"/>
  <c r="P173" i="46"/>
  <c r="M174" i="46"/>
  <c r="N174" i="46"/>
  <c r="O174" i="46"/>
  <c r="P174" i="46"/>
  <c r="M175" i="46"/>
  <c r="N175" i="46"/>
  <c r="O175" i="46"/>
  <c r="P175" i="46"/>
  <c r="M176" i="46"/>
  <c r="N176" i="46"/>
  <c r="O176" i="46"/>
  <c r="P176" i="46"/>
  <c r="M177" i="46"/>
  <c r="N177" i="46"/>
  <c r="O177" i="46"/>
  <c r="P177" i="46"/>
  <c r="M178" i="46"/>
  <c r="N178" i="46"/>
  <c r="O178" i="46"/>
  <c r="P178" i="46"/>
  <c r="M179" i="46"/>
  <c r="N179" i="46"/>
  <c r="O179" i="46"/>
  <c r="P179" i="46"/>
  <c r="M180" i="46"/>
  <c r="N180" i="46"/>
  <c r="O180" i="46"/>
  <c r="P180" i="46"/>
  <c r="M181" i="46"/>
  <c r="N181" i="46"/>
  <c r="O181" i="46"/>
  <c r="P181" i="46"/>
  <c r="M182" i="46"/>
  <c r="N182" i="46"/>
  <c r="O182" i="46"/>
  <c r="P182" i="46"/>
  <c r="M183" i="46"/>
  <c r="N183" i="46"/>
  <c r="O183" i="46"/>
  <c r="P183" i="46"/>
  <c r="M184" i="46"/>
  <c r="N184" i="46"/>
  <c r="O184" i="46"/>
  <c r="P184" i="46"/>
  <c r="M185" i="46"/>
  <c r="N185" i="46"/>
  <c r="O185" i="46"/>
  <c r="P185" i="46"/>
  <c r="M186" i="46"/>
  <c r="N186" i="46"/>
  <c r="O186" i="46"/>
  <c r="P186" i="46"/>
  <c r="M187" i="46"/>
  <c r="N187" i="46"/>
  <c r="O187" i="46"/>
  <c r="P187" i="46"/>
  <c r="M188" i="46"/>
  <c r="N188" i="46"/>
  <c r="O188" i="46"/>
  <c r="P188" i="46"/>
  <c r="M189" i="46"/>
  <c r="N189" i="46"/>
  <c r="O189" i="46"/>
  <c r="P189" i="46"/>
  <c r="M190" i="46"/>
  <c r="N190" i="46"/>
  <c r="O190" i="46"/>
  <c r="P190" i="46"/>
  <c r="M191" i="46"/>
  <c r="N191" i="46"/>
  <c r="O191" i="46"/>
  <c r="P191" i="46"/>
  <c r="M192" i="46"/>
  <c r="N192" i="46"/>
  <c r="O192" i="46"/>
  <c r="P192" i="46"/>
  <c r="M193" i="46"/>
  <c r="N193" i="46"/>
  <c r="O193" i="46"/>
  <c r="P193" i="46"/>
  <c r="M194" i="46"/>
  <c r="N194" i="46"/>
  <c r="O194" i="46"/>
  <c r="P194" i="46"/>
  <c r="M195" i="46"/>
  <c r="N195" i="46"/>
  <c r="O195" i="46"/>
  <c r="P195" i="46"/>
  <c r="M196" i="46"/>
  <c r="N196" i="46"/>
  <c r="O196" i="46"/>
  <c r="P196" i="46"/>
  <c r="M197" i="46"/>
  <c r="N197" i="46"/>
  <c r="O197" i="46"/>
  <c r="P197" i="46"/>
  <c r="M198" i="46"/>
  <c r="N198" i="46"/>
  <c r="O198" i="46"/>
  <c r="P198" i="46"/>
  <c r="M199" i="46"/>
  <c r="N199" i="46"/>
  <c r="O199" i="46"/>
  <c r="P199" i="46"/>
  <c r="M200" i="46"/>
  <c r="N200" i="46"/>
  <c r="O200" i="46"/>
  <c r="P200" i="46"/>
  <c r="M201" i="46"/>
  <c r="N201" i="46"/>
  <c r="O201" i="46"/>
  <c r="P201" i="46"/>
  <c r="M202" i="46"/>
  <c r="N202" i="46"/>
  <c r="O202" i="46"/>
  <c r="P202" i="46"/>
  <c r="M203" i="46"/>
  <c r="N203" i="46"/>
  <c r="O203" i="46"/>
  <c r="P203" i="46"/>
  <c r="M204" i="46"/>
  <c r="N204" i="46"/>
  <c r="O204" i="46"/>
  <c r="P204" i="46"/>
  <c r="M205" i="46"/>
  <c r="N205" i="46"/>
  <c r="O205" i="46"/>
  <c r="P205" i="46"/>
  <c r="M206" i="46"/>
  <c r="N206" i="46"/>
  <c r="O206" i="46"/>
  <c r="P206" i="46"/>
  <c r="M207" i="46"/>
  <c r="N207" i="46"/>
  <c r="O207" i="46"/>
  <c r="P207" i="46"/>
  <c r="M208" i="46"/>
  <c r="N208" i="46"/>
  <c r="O208" i="46"/>
  <c r="P208" i="46"/>
  <c r="M209" i="46"/>
  <c r="N209" i="46"/>
  <c r="O209" i="46"/>
  <c r="P209" i="46"/>
  <c r="M210" i="46"/>
  <c r="N210" i="46"/>
  <c r="O210" i="46"/>
  <c r="P210" i="46"/>
  <c r="M211" i="46"/>
  <c r="N211" i="46"/>
  <c r="O211" i="46"/>
  <c r="P211" i="46"/>
  <c r="M212" i="46"/>
  <c r="N212" i="46"/>
  <c r="O212" i="46"/>
  <c r="P212" i="46"/>
  <c r="M213" i="46"/>
  <c r="N213" i="46"/>
  <c r="O213" i="46"/>
  <c r="P213" i="46"/>
  <c r="M214" i="46"/>
  <c r="N214" i="46"/>
  <c r="O214" i="46"/>
  <c r="P214" i="46"/>
  <c r="M215" i="46"/>
  <c r="N215" i="46"/>
  <c r="O215" i="46"/>
  <c r="P215" i="46"/>
  <c r="M216" i="46"/>
  <c r="N216" i="46"/>
  <c r="O216" i="46"/>
  <c r="P216" i="46"/>
  <c r="M217" i="46"/>
  <c r="N217" i="46"/>
  <c r="O217" i="46"/>
  <c r="P217" i="46"/>
  <c r="M218" i="46"/>
  <c r="N218" i="46"/>
  <c r="O218" i="46"/>
  <c r="P218" i="46"/>
  <c r="M219" i="46"/>
  <c r="N219" i="46"/>
  <c r="O219" i="46"/>
  <c r="P219" i="46"/>
  <c r="M220" i="46"/>
  <c r="N220" i="46"/>
  <c r="O220" i="46"/>
  <c r="P220" i="46"/>
  <c r="M221" i="46"/>
  <c r="N221" i="46"/>
  <c r="O221" i="46"/>
  <c r="P221" i="46"/>
  <c r="M222" i="46"/>
  <c r="N222" i="46"/>
  <c r="O222" i="46"/>
  <c r="P222" i="46"/>
  <c r="M223" i="46"/>
  <c r="N223" i="46"/>
  <c r="O223" i="46"/>
  <c r="P223" i="46"/>
  <c r="M224" i="46"/>
  <c r="N224" i="46"/>
  <c r="O224" i="46"/>
  <c r="P224" i="46"/>
  <c r="M225" i="46"/>
  <c r="N225" i="46"/>
  <c r="O225" i="46"/>
  <c r="P225" i="46"/>
  <c r="M226" i="46"/>
  <c r="N226" i="46"/>
  <c r="O226" i="46"/>
  <c r="P226" i="46"/>
  <c r="M227" i="46"/>
  <c r="N227" i="46"/>
  <c r="O227" i="46"/>
  <c r="P227" i="46"/>
  <c r="M228" i="46"/>
  <c r="N228" i="46"/>
  <c r="O228" i="46"/>
  <c r="P228" i="46"/>
  <c r="M229" i="46"/>
  <c r="N229" i="46"/>
  <c r="O229" i="46"/>
  <c r="P229" i="46"/>
  <c r="M230" i="46"/>
  <c r="N230" i="46"/>
  <c r="O230" i="46"/>
  <c r="P230" i="46"/>
  <c r="M231" i="46"/>
  <c r="N231" i="46"/>
  <c r="O231" i="46"/>
  <c r="P231" i="46"/>
  <c r="M232" i="46"/>
  <c r="N232" i="46"/>
  <c r="O232" i="46"/>
  <c r="P232" i="46"/>
  <c r="M233" i="46"/>
  <c r="N233" i="46"/>
  <c r="O233" i="46"/>
  <c r="P233" i="46"/>
  <c r="M234" i="46"/>
  <c r="N234" i="46"/>
  <c r="O234" i="46"/>
  <c r="P234" i="46"/>
  <c r="M235" i="46"/>
  <c r="N235" i="46"/>
  <c r="O235" i="46"/>
  <c r="P235" i="46"/>
  <c r="M236" i="46"/>
  <c r="N236" i="46"/>
  <c r="O236" i="46"/>
  <c r="P236" i="46"/>
  <c r="M237" i="46"/>
  <c r="N237" i="46"/>
  <c r="O237" i="46"/>
  <c r="P237" i="46"/>
  <c r="M238" i="46"/>
  <c r="N238" i="46"/>
  <c r="O238" i="46"/>
  <c r="P238" i="46"/>
  <c r="M239" i="46"/>
  <c r="N239" i="46"/>
  <c r="O239" i="46"/>
  <c r="P239" i="46"/>
  <c r="M240" i="46"/>
  <c r="N240" i="46"/>
  <c r="O240" i="46"/>
  <c r="P240" i="46"/>
  <c r="M241" i="46"/>
  <c r="N241" i="46"/>
  <c r="O241" i="46"/>
  <c r="P241" i="46"/>
  <c r="M242" i="46"/>
  <c r="N242" i="46"/>
  <c r="O242" i="46"/>
  <c r="P242" i="46"/>
  <c r="M243" i="46"/>
  <c r="N243" i="46"/>
  <c r="O243" i="46"/>
  <c r="P243" i="46"/>
  <c r="M244" i="46"/>
  <c r="N244" i="46"/>
  <c r="O244" i="46"/>
  <c r="P244" i="46"/>
  <c r="M245" i="46"/>
  <c r="N245" i="46"/>
  <c r="O245" i="46"/>
  <c r="P245" i="46"/>
  <c r="M246" i="46"/>
  <c r="N246" i="46"/>
  <c r="O246" i="46"/>
  <c r="P246" i="46"/>
  <c r="M247" i="46"/>
  <c r="N247" i="46"/>
  <c r="O247" i="46"/>
  <c r="P247" i="46"/>
  <c r="M248" i="46"/>
  <c r="N248" i="46"/>
  <c r="O248" i="46"/>
  <c r="P248" i="46"/>
  <c r="M249" i="46"/>
  <c r="N249" i="46"/>
  <c r="O249" i="46"/>
  <c r="P249" i="46"/>
  <c r="M250" i="46"/>
  <c r="N250" i="46"/>
  <c r="O250" i="46"/>
  <c r="P250" i="46"/>
  <c r="M251" i="46"/>
  <c r="N251" i="46"/>
  <c r="O251" i="46"/>
  <c r="P251" i="46"/>
  <c r="M252" i="46"/>
  <c r="N252" i="46"/>
  <c r="O252" i="46"/>
  <c r="P252" i="46"/>
  <c r="M253" i="46"/>
  <c r="N253" i="46"/>
  <c r="O253" i="46"/>
  <c r="P253" i="46"/>
  <c r="M254" i="46"/>
  <c r="N254" i="46"/>
  <c r="O254" i="46"/>
  <c r="P254" i="46"/>
  <c r="M255" i="46"/>
  <c r="N255" i="46"/>
  <c r="O255" i="46"/>
  <c r="P255" i="46"/>
  <c r="M256" i="46"/>
  <c r="N256" i="46"/>
  <c r="O256" i="46"/>
  <c r="P256" i="46"/>
  <c r="M257" i="46"/>
  <c r="N257" i="46"/>
  <c r="O257" i="46"/>
  <c r="P257" i="46"/>
  <c r="M258" i="46"/>
  <c r="N258" i="46"/>
  <c r="O258" i="46"/>
  <c r="P258" i="46"/>
  <c r="M259" i="46"/>
  <c r="N259" i="46"/>
  <c r="O259" i="46"/>
  <c r="P259" i="46"/>
  <c r="M260" i="46"/>
  <c r="N260" i="46"/>
  <c r="O260" i="46"/>
  <c r="P260" i="46"/>
  <c r="M261" i="46"/>
  <c r="N261" i="46"/>
  <c r="O261" i="46"/>
  <c r="P261" i="46"/>
  <c r="M262" i="46"/>
  <c r="N262" i="46"/>
  <c r="O262" i="46"/>
  <c r="P262" i="46"/>
  <c r="M263" i="46"/>
  <c r="N263" i="46"/>
  <c r="O263" i="46"/>
  <c r="P263" i="46"/>
  <c r="M264" i="46"/>
  <c r="N264" i="46"/>
  <c r="O264" i="46"/>
  <c r="P264" i="46"/>
  <c r="M265" i="46"/>
  <c r="N265" i="46"/>
  <c r="O265" i="46"/>
  <c r="P265" i="46"/>
  <c r="M266" i="46"/>
  <c r="N266" i="46"/>
  <c r="O266" i="46"/>
  <c r="P266" i="46"/>
  <c r="M267" i="46"/>
  <c r="N267" i="46"/>
  <c r="O267" i="46"/>
  <c r="P267" i="46"/>
  <c r="M268" i="46"/>
  <c r="N268" i="46"/>
  <c r="O268" i="46"/>
  <c r="P268" i="46"/>
  <c r="M269" i="46"/>
  <c r="N269" i="46"/>
  <c r="O269" i="46"/>
  <c r="P269" i="46"/>
  <c r="M270" i="46"/>
  <c r="N270" i="46"/>
  <c r="O270" i="46"/>
  <c r="P270" i="46"/>
  <c r="M271" i="46"/>
  <c r="N271" i="46"/>
  <c r="O271" i="46"/>
  <c r="P271" i="46"/>
  <c r="M272" i="46"/>
  <c r="N272" i="46"/>
  <c r="O272" i="46"/>
  <c r="P272" i="46"/>
  <c r="M273" i="46"/>
  <c r="N273" i="46"/>
  <c r="O273" i="46"/>
  <c r="P273" i="46"/>
  <c r="M274" i="46"/>
  <c r="N274" i="46"/>
  <c r="O274" i="46"/>
  <c r="P274" i="46"/>
  <c r="M275" i="46"/>
  <c r="N275" i="46"/>
  <c r="O275" i="46"/>
  <c r="P275" i="46"/>
  <c r="M276" i="46"/>
  <c r="N276" i="46"/>
  <c r="O276" i="46"/>
  <c r="P276" i="46"/>
  <c r="M277" i="46"/>
  <c r="N277" i="46"/>
  <c r="O277" i="46"/>
  <c r="P277" i="46"/>
  <c r="M278" i="46"/>
  <c r="N278" i="46"/>
  <c r="O278" i="46"/>
  <c r="P278" i="46"/>
  <c r="M279" i="46"/>
  <c r="N279" i="46"/>
  <c r="O279" i="46"/>
  <c r="P279" i="46"/>
  <c r="M280" i="46"/>
  <c r="N280" i="46"/>
  <c r="O280" i="46"/>
  <c r="P280" i="46"/>
  <c r="M281" i="46"/>
  <c r="N281" i="46"/>
  <c r="O281" i="46"/>
  <c r="P281" i="46"/>
  <c r="M282" i="46"/>
  <c r="N282" i="46"/>
  <c r="O282" i="46"/>
  <c r="P282" i="46"/>
  <c r="M283" i="46"/>
  <c r="N283" i="46"/>
  <c r="O283" i="46"/>
  <c r="P283" i="46"/>
  <c r="M284" i="46"/>
  <c r="N284" i="46"/>
  <c r="O284" i="46"/>
  <c r="P284" i="46"/>
  <c r="M285" i="46"/>
  <c r="N285" i="46"/>
  <c r="O285" i="46"/>
  <c r="P285" i="46"/>
  <c r="M286" i="46"/>
  <c r="N286" i="46"/>
  <c r="O286" i="46"/>
  <c r="P286" i="46"/>
  <c r="M287" i="46"/>
  <c r="N287" i="46"/>
  <c r="O287" i="46"/>
  <c r="P287" i="46"/>
  <c r="M288" i="46"/>
  <c r="N288" i="46"/>
  <c r="O288" i="46"/>
  <c r="P288" i="46"/>
  <c r="M289" i="46"/>
  <c r="N289" i="46"/>
  <c r="O289" i="46"/>
  <c r="P289" i="46"/>
  <c r="M290" i="46"/>
  <c r="N290" i="46"/>
  <c r="O290" i="46"/>
  <c r="P290" i="46"/>
  <c r="M291" i="46"/>
  <c r="N291" i="46"/>
  <c r="O291" i="46"/>
  <c r="P291" i="46"/>
  <c r="M292" i="46"/>
  <c r="N292" i="46"/>
  <c r="O292" i="46"/>
  <c r="P292" i="46"/>
  <c r="M293" i="46"/>
  <c r="N293" i="46"/>
  <c r="O293" i="46"/>
  <c r="P293" i="46"/>
  <c r="M294" i="46"/>
  <c r="N294" i="46"/>
  <c r="O294" i="46"/>
  <c r="P294" i="46"/>
  <c r="M295" i="46"/>
  <c r="N295" i="46"/>
  <c r="O295" i="46"/>
  <c r="P295" i="46"/>
  <c r="M296" i="46"/>
  <c r="N296" i="46"/>
  <c r="O296" i="46"/>
  <c r="P296" i="46"/>
  <c r="M297" i="46"/>
  <c r="N297" i="46"/>
  <c r="O297" i="46"/>
  <c r="P297" i="46"/>
  <c r="M298" i="46"/>
  <c r="N298" i="46"/>
  <c r="O298" i="46"/>
  <c r="P298" i="46"/>
  <c r="M299" i="46"/>
  <c r="N299" i="46"/>
  <c r="O299" i="46"/>
  <c r="P299" i="46"/>
  <c r="M300" i="46"/>
  <c r="N300" i="46"/>
  <c r="O300" i="46"/>
  <c r="P300" i="46"/>
  <c r="M301" i="46"/>
  <c r="N301" i="46"/>
  <c r="O301" i="46"/>
  <c r="P301" i="46"/>
  <c r="M302" i="46"/>
  <c r="N302" i="46"/>
  <c r="O302" i="46"/>
  <c r="P302" i="46"/>
  <c r="M303" i="46"/>
  <c r="N303" i="46"/>
  <c r="O303" i="46"/>
  <c r="P303" i="46"/>
  <c r="M304" i="46"/>
  <c r="N304" i="46"/>
  <c r="O304" i="46"/>
  <c r="P304" i="46"/>
  <c r="M305" i="46"/>
  <c r="N305" i="46"/>
  <c r="O305" i="46"/>
  <c r="P305" i="46"/>
  <c r="M306" i="46"/>
  <c r="N306" i="46"/>
  <c r="O306" i="46"/>
  <c r="P306" i="46"/>
  <c r="M307" i="46"/>
  <c r="N307" i="46"/>
  <c r="O307" i="46"/>
  <c r="P307" i="46"/>
  <c r="M308" i="46"/>
  <c r="N308" i="46"/>
  <c r="O308" i="46"/>
  <c r="P308" i="46"/>
  <c r="M309" i="46"/>
  <c r="N309" i="46"/>
  <c r="O309" i="46"/>
  <c r="P309" i="46"/>
  <c r="M310" i="46"/>
  <c r="N310" i="46"/>
  <c r="O310" i="46"/>
  <c r="P310" i="46"/>
  <c r="M311" i="46"/>
  <c r="N311" i="46"/>
  <c r="O311" i="46"/>
  <c r="P311" i="46"/>
  <c r="M312" i="46"/>
  <c r="N312" i="46"/>
  <c r="O312" i="46"/>
  <c r="P312" i="46"/>
  <c r="M313" i="46"/>
  <c r="N313" i="46"/>
  <c r="O313" i="46"/>
  <c r="P313" i="46"/>
  <c r="M314" i="46"/>
  <c r="N314" i="46"/>
  <c r="O314" i="46"/>
  <c r="P314" i="46"/>
  <c r="M315" i="46"/>
  <c r="N315" i="46"/>
  <c r="O315" i="46"/>
  <c r="P315" i="46"/>
  <c r="M316" i="46"/>
  <c r="N316" i="46"/>
  <c r="O316" i="46"/>
  <c r="P316" i="46"/>
  <c r="M317" i="46"/>
  <c r="N317" i="46"/>
  <c r="O317" i="46"/>
  <c r="P317" i="46"/>
  <c r="M318" i="46"/>
  <c r="N318" i="46"/>
  <c r="O318" i="46"/>
  <c r="P318" i="46"/>
  <c r="M319" i="46"/>
  <c r="N319" i="46"/>
  <c r="O319" i="46"/>
  <c r="P319" i="46"/>
  <c r="M320" i="46"/>
  <c r="N320" i="46"/>
  <c r="O320" i="46"/>
  <c r="P320" i="46"/>
  <c r="M321" i="46"/>
  <c r="N321" i="46"/>
  <c r="O321" i="46"/>
  <c r="P321" i="46"/>
  <c r="M322" i="46"/>
  <c r="N322" i="46"/>
  <c r="O322" i="46"/>
  <c r="P322" i="46"/>
  <c r="M323" i="46"/>
  <c r="N323" i="46"/>
  <c r="O323" i="46"/>
  <c r="P323" i="46"/>
  <c r="M324" i="46"/>
  <c r="N324" i="46"/>
  <c r="O324" i="46"/>
  <c r="P324" i="46"/>
  <c r="M325" i="46"/>
  <c r="N325" i="46"/>
  <c r="O325" i="46"/>
  <c r="P325" i="46"/>
  <c r="M326" i="46"/>
  <c r="N326" i="46"/>
  <c r="O326" i="46"/>
  <c r="P326" i="46"/>
  <c r="M327" i="46"/>
  <c r="N327" i="46"/>
  <c r="O327" i="46"/>
  <c r="P327" i="46"/>
  <c r="M328" i="46"/>
  <c r="N328" i="46"/>
  <c r="O328" i="46"/>
  <c r="P328" i="46"/>
  <c r="M329" i="46"/>
  <c r="N329" i="46"/>
  <c r="O329" i="46"/>
  <c r="P329" i="46"/>
  <c r="M330" i="46"/>
  <c r="N330" i="46"/>
  <c r="O330" i="46"/>
  <c r="P330" i="46"/>
  <c r="M331" i="46"/>
  <c r="N331" i="46"/>
  <c r="O331" i="46"/>
  <c r="P331" i="46"/>
  <c r="M332" i="46"/>
  <c r="N332" i="46"/>
  <c r="O332" i="46"/>
  <c r="P332" i="46"/>
  <c r="M333" i="46"/>
  <c r="N333" i="46"/>
  <c r="O333" i="46"/>
  <c r="P333" i="46"/>
  <c r="M334" i="46"/>
  <c r="N334" i="46"/>
  <c r="O334" i="46"/>
  <c r="P334" i="46"/>
  <c r="M335" i="46"/>
  <c r="N335" i="46"/>
  <c r="O335" i="46"/>
  <c r="P335" i="46"/>
  <c r="M336" i="46"/>
  <c r="N336" i="46"/>
  <c r="O336" i="46"/>
  <c r="P336" i="46"/>
  <c r="M337" i="46"/>
  <c r="N337" i="46"/>
  <c r="O337" i="46"/>
  <c r="P337" i="46"/>
  <c r="M338" i="46"/>
  <c r="N338" i="46"/>
  <c r="O338" i="46"/>
  <c r="P338" i="46"/>
  <c r="M339" i="46"/>
  <c r="N339" i="46"/>
  <c r="O339" i="46"/>
  <c r="P339" i="46"/>
  <c r="M340" i="46"/>
  <c r="N340" i="46"/>
  <c r="O340" i="46"/>
  <c r="P340" i="46"/>
  <c r="M341" i="46"/>
  <c r="N341" i="46"/>
  <c r="O341" i="46"/>
  <c r="P341" i="46"/>
  <c r="M342" i="46"/>
  <c r="N342" i="46"/>
  <c r="O342" i="46"/>
  <c r="P342" i="46"/>
  <c r="M343" i="46"/>
  <c r="N343" i="46"/>
  <c r="O343" i="46"/>
  <c r="P343" i="46"/>
  <c r="M344" i="46"/>
  <c r="N344" i="46"/>
  <c r="O344" i="46"/>
  <c r="P344" i="46"/>
  <c r="M345" i="46"/>
  <c r="N345" i="46"/>
  <c r="O345" i="46"/>
  <c r="P345" i="46"/>
  <c r="M346" i="46"/>
  <c r="N346" i="46"/>
  <c r="O346" i="46"/>
  <c r="P346" i="46"/>
  <c r="M347" i="46"/>
  <c r="N347" i="46"/>
  <c r="O347" i="46"/>
  <c r="P347" i="46"/>
  <c r="M348" i="46"/>
  <c r="N348" i="46"/>
  <c r="O348" i="46"/>
  <c r="P348" i="46"/>
  <c r="M349" i="46"/>
  <c r="N349" i="46"/>
  <c r="O349" i="46"/>
  <c r="P349" i="46"/>
  <c r="M350" i="46"/>
  <c r="N350" i="46"/>
  <c r="O350" i="46"/>
  <c r="P350" i="46"/>
  <c r="M351" i="46"/>
  <c r="N351" i="46"/>
  <c r="O351" i="46"/>
  <c r="P351" i="46"/>
  <c r="M352" i="46"/>
  <c r="N352" i="46"/>
  <c r="O352" i="46"/>
  <c r="P352" i="46"/>
  <c r="M353" i="46"/>
  <c r="N353" i="46"/>
  <c r="O353" i="46"/>
  <c r="P353" i="46"/>
  <c r="M354" i="46"/>
  <c r="N354" i="46"/>
  <c r="O354" i="46"/>
  <c r="P354" i="46"/>
  <c r="M355" i="46"/>
  <c r="N355" i="46"/>
  <c r="O355" i="46"/>
  <c r="P355" i="46"/>
  <c r="M356" i="46"/>
  <c r="N356" i="46"/>
  <c r="O356" i="46"/>
  <c r="P356" i="46"/>
  <c r="M357" i="46"/>
  <c r="N357" i="46"/>
  <c r="O357" i="46"/>
  <c r="P357" i="46"/>
  <c r="M358" i="46"/>
  <c r="N358" i="46"/>
  <c r="O358" i="46"/>
  <c r="P358" i="46"/>
  <c r="M359" i="46"/>
  <c r="N359" i="46"/>
  <c r="O359" i="46"/>
  <c r="P359" i="46"/>
  <c r="M360" i="46"/>
  <c r="N360" i="46"/>
  <c r="O360" i="46"/>
  <c r="P360" i="46"/>
  <c r="M361" i="46"/>
  <c r="N361" i="46"/>
  <c r="O361" i="46"/>
  <c r="P361" i="46"/>
  <c r="M362" i="46"/>
  <c r="N362" i="46"/>
  <c r="O362" i="46"/>
  <c r="P362" i="46"/>
  <c r="M363" i="46"/>
  <c r="N363" i="46"/>
  <c r="O363" i="46"/>
  <c r="P363" i="46"/>
  <c r="M364" i="46"/>
  <c r="N364" i="46"/>
  <c r="O364" i="46"/>
  <c r="P364" i="46"/>
  <c r="M365" i="46"/>
  <c r="N365" i="46"/>
  <c r="O365" i="46"/>
  <c r="P365" i="46"/>
  <c r="M366" i="46"/>
  <c r="N366" i="46"/>
  <c r="O366" i="46"/>
  <c r="P366" i="46"/>
  <c r="M367" i="46"/>
  <c r="N367" i="46"/>
  <c r="O367" i="46"/>
  <c r="P367" i="46"/>
  <c r="M368" i="46"/>
  <c r="N368" i="46"/>
  <c r="O368" i="46"/>
  <c r="P368" i="46"/>
  <c r="M369" i="46"/>
  <c r="N369" i="46"/>
  <c r="O369" i="46"/>
  <c r="P369" i="46"/>
  <c r="M370" i="46"/>
  <c r="N370" i="46"/>
  <c r="O370" i="46"/>
  <c r="P370" i="46"/>
  <c r="M371" i="46"/>
  <c r="N371" i="46"/>
  <c r="O371" i="46"/>
  <c r="P371" i="46"/>
  <c r="M372" i="46"/>
  <c r="N372" i="46"/>
  <c r="O372" i="46"/>
  <c r="P372" i="46"/>
  <c r="M373" i="46"/>
  <c r="N373" i="46"/>
  <c r="O373" i="46"/>
  <c r="P373" i="46"/>
  <c r="M374" i="46"/>
  <c r="N374" i="46"/>
  <c r="O374" i="46"/>
  <c r="P374" i="46"/>
  <c r="M375" i="46"/>
  <c r="N375" i="46"/>
  <c r="O375" i="46"/>
  <c r="P375" i="46"/>
  <c r="M376" i="46"/>
  <c r="N376" i="46"/>
  <c r="O376" i="46"/>
  <c r="P376" i="46"/>
  <c r="M377" i="46"/>
  <c r="N377" i="46"/>
  <c r="O377" i="46"/>
  <c r="P377" i="46"/>
  <c r="M378" i="46"/>
  <c r="N378" i="46"/>
  <c r="O378" i="46"/>
  <c r="P378" i="46"/>
  <c r="M379" i="46"/>
  <c r="N379" i="46"/>
  <c r="O379" i="46"/>
  <c r="P379" i="46"/>
  <c r="M380" i="46"/>
  <c r="N380" i="46"/>
  <c r="O380" i="46"/>
  <c r="P380" i="46"/>
  <c r="M381" i="46"/>
  <c r="N381" i="46"/>
  <c r="O381" i="46"/>
  <c r="P381" i="46"/>
  <c r="M382" i="46"/>
  <c r="N382" i="46"/>
  <c r="O382" i="46"/>
  <c r="P382" i="46"/>
  <c r="M383" i="46"/>
  <c r="N383" i="46"/>
  <c r="O383" i="46"/>
  <c r="P383" i="46"/>
  <c r="M384" i="46"/>
  <c r="N384" i="46"/>
  <c r="O384" i="46"/>
  <c r="P384" i="46"/>
  <c r="M385" i="46"/>
  <c r="N385" i="46"/>
  <c r="O385" i="46"/>
  <c r="P385" i="46"/>
  <c r="M386" i="46"/>
  <c r="N386" i="46"/>
  <c r="O386" i="46"/>
  <c r="P386" i="46"/>
  <c r="M387" i="46"/>
  <c r="N387" i="46"/>
  <c r="O387" i="46"/>
  <c r="P387" i="46"/>
  <c r="M388" i="46"/>
  <c r="N388" i="46"/>
  <c r="O388" i="46"/>
  <c r="P388" i="46"/>
  <c r="M389" i="46"/>
  <c r="N389" i="46"/>
  <c r="O389" i="46"/>
  <c r="P389" i="46"/>
  <c r="M390" i="46"/>
  <c r="N390" i="46"/>
  <c r="O390" i="46"/>
  <c r="P390" i="46"/>
  <c r="M391" i="46"/>
  <c r="N391" i="46"/>
  <c r="O391" i="46"/>
  <c r="P391" i="46"/>
  <c r="M392" i="46"/>
  <c r="N392" i="46"/>
  <c r="O392" i="46"/>
  <c r="P392" i="46"/>
  <c r="M393" i="46"/>
  <c r="N393" i="46"/>
  <c r="O393" i="46"/>
  <c r="P393" i="46"/>
  <c r="M394" i="46"/>
  <c r="N394" i="46"/>
  <c r="O394" i="46"/>
  <c r="P394" i="46"/>
  <c r="M395" i="46"/>
  <c r="N395" i="46"/>
  <c r="O395" i="46"/>
  <c r="P395" i="46"/>
  <c r="M396" i="46"/>
  <c r="N396" i="46"/>
  <c r="O396" i="46"/>
  <c r="P396" i="46"/>
  <c r="M397" i="46"/>
  <c r="N397" i="46"/>
  <c r="O397" i="46"/>
  <c r="P397" i="46"/>
  <c r="M398" i="46"/>
  <c r="N398" i="46"/>
  <c r="O398" i="46"/>
  <c r="P398" i="46"/>
  <c r="M399" i="46"/>
  <c r="N399" i="46"/>
  <c r="O399" i="46"/>
  <c r="P399" i="46"/>
  <c r="M400" i="46"/>
  <c r="N400" i="46"/>
  <c r="O400" i="46"/>
  <c r="P400" i="46"/>
  <c r="M401" i="46"/>
  <c r="N401" i="46"/>
  <c r="O401" i="46"/>
  <c r="P401" i="46"/>
  <c r="M402" i="46"/>
  <c r="N402" i="46"/>
  <c r="O402" i="46"/>
  <c r="P402" i="46"/>
  <c r="M403" i="46"/>
  <c r="N403" i="46"/>
  <c r="O403" i="46"/>
  <c r="P403" i="46"/>
  <c r="M404" i="46"/>
  <c r="N404" i="46"/>
  <c r="O404" i="46"/>
  <c r="P404" i="46"/>
  <c r="M405" i="46"/>
  <c r="N405" i="46"/>
  <c r="O405" i="46"/>
  <c r="P405" i="46"/>
  <c r="M406" i="46"/>
  <c r="N406" i="46"/>
  <c r="O406" i="46"/>
  <c r="P406" i="46"/>
  <c r="M407" i="46"/>
  <c r="N407" i="46"/>
  <c r="O407" i="46"/>
  <c r="P407" i="46"/>
  <c r="M408" i="46"/>
  <c r="N408" i="46"/>
  <c r="O408" i="46"/>
  <c r="P408" i="46"/>
  <c r="M409" i="46"/>
  <c r="N409" i="46"/>
  <c r="O409" i="46"/>
  <c r="P409" i="46"/>
  <c r="M410" i="46"/>
  <c r="N410" i="46"/>
  <c r="O410" i="46"/>
  <c r="P410" i="46"/>
  <c r="M411" i="46"/>
  <c r="N411" i="46"/>
  <c r="O411" i="46"/>
  <c r="P411" i="46"/>
  <c r="M412" i="46"/>
  <c r="N412" i="46"/>
  <c r="O412" i="46"/>
  <c r="P412" i="46"/>
  <c r="M413" i="46"/>
  <c r="N413" i="46"/>
  <c r="O413" i="46"/>
  <c r="P413" i="46"/>
  <c r="M414" i="46"/>
  <c r="N414" i="46"/>
  <c r="O414" i="46"/>
  <c r="P414" i="46"/>
  <c r="M415" i="46"/>
  <c r="N415" i="46"/>
  <c r="O415" i="46"/>
  <c r="P415" i="46"/>
  <c r="M416" i="46"/>
  <c r="N416" i="46"/>
  <c r="O416" i="46"/>
  <c r="P416" i="46"/>
  <c r="M417" i="46"/>
  <c r="N417" i="46"/>
  <c r="O417" i="46"/>
  <c r="P417" i="46"/>
  <c r="M418" i="46"/>
  <c r="N418" i="46"/>
  <c r="O418" i="46"/>
  <c r="P418" i="46"/>
  <c r="M419" i="46"/>
  <c r="N419" i="46"/>
  <c r="O419" i="46"/>
  <c r="P419" i="46"/>
  <c r="M420" i="46"/>
  <c r="N420" i="46"/>
  <c r="O420" i="46"/>
  <c r="P420" i="46"/>
  <c r="M421" i="46"/>
  <c r="N421" i="46"/>
  <c r="O421" i="46"/>
  <c r="P421" i="46"/>
  <c r="M422" i="46"/>
  <c r="N422" i="46"/>
  <c r="O422" i="46"/>
  <c r="P422" i="46"/>
  <c r="M423" i="46"/>
  <c r="N423" i="46"/>
  <c r="O423" i="46"/>
  <c r="P423" i="46"/>
  <c r="M424" i="46"/>
  <c r="N424" i="46"/>
  <c r="O424" i="46"/>
  <c r="P424" i="46"/>
  <c r="M425" i="46"/>
  <c r="N425" i="46"/>
  <c r="O425" i="46"/>
  <c r="P425" i="46"/>
  <c r="M426" i="46"/>
  <c r="N426" i="46"/>
  <c r="O426" i="46"/>
  <c r="P426" i="46"/>
  <c r="M427" i="46"/>
  <c r="N427" i="46"/>
  <c r="O427" i="46"/>
  <c r="P427" i="46"/>
  <c r="M428" i="46"/>
  <c r="N428" i="46"/>
  <c r="O428" i="46"/>
  <c r="P428" i="46"/>
  <c r="M429" i="46"/>
  <c r="N429" i="46"/>
  <c r="O429" i="46"/>
  <c r="P429" i="46"/>
  <c r="M430" i="46"/>
  <c r="N430" i="46"/>
  <c r="O430" i="46"/>
  <c r="P430" i="46"/>
  <c r="M431" i="46"/>
  <c r="N431" i="46"/>
  <c r="O431" i="46"/>
  <c r="P431" i="46"/>
  <c r="M432" i="46"/>
  <c r="N432" i="46"/>
  <c r="O432" i="46"/>
  <c r="P432" i="46"/>
  <c r="M433" i="46"/>
  <c r="N433" i="46"/>
  <c r="O433" i="46"/>
  <c r="P433" i="46"/>
  <c r="M434" i="46"/>
  <c r="N434" i="46"/>
  <c r="O434" i="46"/>
  <c r="P434" i="46"/>
  <c r="M435" i="46"/>
  <c r="N435" i="46"/>
  <c r="O435" i="46"/>
  <c r="P435" i="46"/>
  <c r="M436" i="46"/>
  <c r="N436" i="46"/>
  <c r="O436" i="46"/>
  <c r="P436" i="46"/>
  <c r="M437" i="46"/>
  <c r="N437" i="46"/>
  <c r="O437" i="46"/>
  <c r="P437" i="46"/>
  <c r="M438" i="46"/>
  <c r="N438" i="46"/>
  <c r="O438" i="46"/>
  <c r="P438" i="46"/>
  <c r="M439" i="46"/>
  <c r="N439" i="46"/>
  <c r="O439" i="46"/>
  <c r="P439" i="46"/>
  <c r="M440" i="46"/>
  <c r="N440" i="46"/>
  <c r="O440" i="46"/>
  <c r="P440" i="46"/>
  <c r="M441" i="46"/>
  <c r="N441" i="46"/>
  <c r="O441" i="46"/>
  <c r="P441" i="46"/>
  <c r="M442" i="46"/>
  <c r="N442" i="46"/>
  <c r="O442" i="46"/>
  <c r="P442" i="46"/>
  <c r="M443" i="46"/>
  <c r="N443" i="46"/>
  <c r="O443" i="46"/>
  <c r="P443" i="46"/>
  <c r="M444" i="46"/>
  <c r="N444" i="46"/>
  <c r="O444" i="46"/>
  <c r="P444" i="46"/>
  <c r="M445" i="46"/>
  <c r="N445" i="46"/>
  <c r="O445" i="46"/>
  <c r="P445" i="46"/>
  <c r="M446" i="46"/>
  <c r="N446" i="46"/>
  <c r="O446" i="46"/>
  <c r="P446" i="46"/>
  <c r="M447" i="46"/>
  <c r="N447" i="46"/>
  <c r="O447" i="46"/>
  <c r="P447" i="46"/>
  <c r="M448" i="46"/>
  <c r="N448" i="46"/>
  <c r="O448" i="46"/>
  <c r="P448" i="46"/>
  <c r="M449" i="46"/>
  <c r="N449" i="46"/>
  <c r="O449" i="46"/>
  <c r="P449" i="46"/>
  <c r="M450" i="46"/>
  <c r="N450" i="46"/>
  <c r="O450" i="46"/>
  <c r="P450" i="46"/>
  <c r="M451" i="46"/>
  <c r="N451" i="46"/>
  <c r="O451" i="46"/>
  <c r="P451" i="46"/>
  <c r="M452" i="46"/>
  <c r="N452" i="46"/>
  <c r="O452" i="46"/>
  <c r="P452" i="46"/>
  <c r="M453" i="46"/>
  <c r="N453" i="46"/>
  <c r="O453" i="46"/>
  <c r="P453" i="46"/>
  <c r="M454" i="46"/>
  <c r="N454" i="46"/>
  <c r="O454" i="46"/>
  <c r="P454" i="46"/>
  <c r="M455" i="46"/>
  <c r="N455" i="46"/>
  <c r="O455" i="46"/>
  <c r="P455" i="46"/>
  <c r="M456" i="46"/>
  <c r="N456" i="46"/>
  <c r="O456" i="46"/>
  <c r="P456" i="46"/>
  <c r="M457" i="46"/>
  <c r="N457" i="46"/>
  <c r="O457" i="46"/>
  <c r="P457" i="46"/>
  <c r="M458" i="46"/>
  <c r="N458" i="46"/>
  <c r="O458" i="46"/>
  <c r="P458" i="46"/>
  <c r="M459" i="46"/>
  <c r="N459" i="46"/>
  <c r="O459" i="46"/>
  <c r="P459" i="46"/>
  <c r="M460" i="46"/>
  <c r="N460" i="46"/>
  <c r="O460" i="46"/>
  <c r="P460" i="46"/>
  <c r="M461" i="46"/>
  <c r="N461" i="46"/>
  <c r="O461" i="46"/>
  <c r="P461" i="46"/>
  <c r="M462" i="46"/>
  <c r="N462" i="46"/>
  <c r="O462" i="46"/>
  <c r="P462" i="46"/>
  <c r="M463" i="46"/>
  <c r="N463" i="46"/>
  <c r="O463" i="46"/>
  <c r="P463" i="46"/>
  <c r="M464" i="46"/>
  <c r="N464" i="46"/>
  <c r="O464" i="46"/>
  <c r="P464" i="46"/>
  <c r="L3" i="46"/>
  <c r="L4" i="46"/>
  <c r="L5" i="46"/>
  <c r="L6" i="46"/>
  <c r="L7" i="46"/>
  <c r="L8" i="46"/>
  <c r="L9" i="46"/>
  <c r="L10" i="46"/>
  <c r="L11" i="46"/>
  <c r="L12" i="46"/>
  <c r="L13" i="46"/>
  <c r="L14" i="46"/>
  <c r="L15" i="46"/>
  <c r="L16" i="46"/>
  <c r="L17" i="46"/>
  <c r="L18" i="46"/>
  <c r="L19" i="46"/>
  <c r="L20" i="46"/>
  <c r="L21" i="46"/>
  <c r="L22" i="46"/>
  <c r="L23" i="46"/>
  <c r="L24" i="46"/>
  <c r="L25" i="46"/>
  <c r="L26" i="46"/>
  <c r="L27" i="46"/>
  <c r="L28" i="46"/>
  <c r="L29" i="46"/>
  <c r="L30" i="46"/>
  <c r="L31" i="46"/>
  <c r="L32" i="46"/>
  <c r="L33" i="46"/>
  <c r="L34" i="46"/>
  <c r="L35" i="46"/>
  <c r="L36" i="46"/>
  <c r="L37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L64" i="46"/>
  <c r="L65" i="46"/>
  <c r="L66" i="46"/>
  <c r="L67" i="46"/>
  <c r="L68" i="46"/>
  <c r="L69" i="46"/>
  <c r="L70" i="46"/>
  <c r="L71" i="46"/>
  <c r="L72" i="46"/>
  <c r="L73" i="46"/>
  <c r="L74" i="46"/>
  <c r="L75" i="46"/>
  <c r="L76" i="46"/>
  <c r="L77" i="46"/>
  <c r="L78" i="46"/>
  <c r="L79" i="46"/>
  <c r="L80" i="46"/>
  <c r="L81" i="46"/>
  <c r="L82" i="46"/>
  <c r="L83" i="46"/>
  <c r="L84" i="46"/>
  <c r="L85" i="46"/>
  <c r="L86" i="46"/>
  <c r="L87" i="46"/>
  <c r="L88" i="46"/>
  <c r="L89" i="46"/>
  <c r="L90" i="46"/>
  <c r="L91" i="46"/>
  <c r="L92" i="46"/>
  <c r="L93" i="46"/>
  <c r="L94" i="46"/>
  <c r="L95" i="46"/>
  <c r="L96" i="46"/>
  <c r="L97" i="46"/>
  <c r="L98" i="46"/>
  <c r="L99" i="46"/>
  <c r="L100" i="46"/>
  <c r="L101" i="46"/>
  <c r="L102" i="46"/>
  <c r="L103" i="46"/>
  <c r="L104" i="46"/>
  <c r="L105" i="46"/>
  <c r="L106" i="46"/>
  <c r="L107" i="46"/>
  <c r="L108" i="46"/>
  <c r="L109" i="46"/>
  <c r="L110" i="46"/>
  <c r="L111" i="46"/>
  <c r="L112" i="46"/>
  <c r="L113" i="46"/>
  <c r="L114" i="46"/>
  <c r="L115" i="46"/>
  <c r="L116" i="46"/>
  <c r="L117" i="46"/>
  <c r="L118" i="46"/>
  <c r="L119" i="46"/>
  <c r="L120" i="46"/>
  <c r="L121" i="46"/>
  <c r="L122" i="46"/>
  <c r="L123" i="46"/>
  <c r="L124" i="46"/>
  <c r="L125" i="46"/>
  <c r="L126" i="46"/>
  <c r="L127" i="46"/>
  <c r="L128" i="46"/>
  <c r="L129" i="46"/>
  <c r="L130" i="46"/>
  <c r="L131" i="46"/>
  <c r="L132" i="46"/>
  <c r="L133" i="46"/>
  <c r="L134" i="46"/>
  <c r="L135" i="46"/>
  <c r="L136" i="46"/>
  <c r="L137" i="46"/>
  <c r="L138" i="46"/>
  <c r="L139" i="46"/>
  <c r="L140" i="46"/>
  <c r="L141" i="46"/>
  <c r="L142" i="46"/>
  <c r="L143" i="46"/>
  <c r="L144" i="46"/>
  <c r="L145" i="46"/>
  <c r="L146" i="46"/>
  <c r="L147" i="46"/>
  <c r="L148" i="46"/>
  <c r="L149" i="46"/>
  <c r="L150" i="46"/>
  <c r="L151" i="46"/>
  <c r="L152" i="46"/>
  <c r="L153" i="46"/>
  <c r="L154" i="46"/>
  <c r="L155" i="46"/>
  <c r="L156" i="46"/>
  <c r="L157" i="46"/>
  <c r="L158" i="46"/>
  <c r="L159" i="46"/>
  <c r="L160" i="46"/>
  <c r="L161" i="46"/>
  <c r="L162" i="46"/>
  <c r="L163" i="46"/>
  <c r="L164" i="46"/>
  <c r="L165" i="46"/>
  <c r="L166" i="46"/>
  <c r="L167" i="46"/>
  <c r="L168" i="46"/>
  <c r="L169" i="46"/>
  <c r="L170" i="46"/>
  <c r="L171" i="46"/>
  <c r="L172" i="46"/>
  <c r="L173" i="46"/>
  <c r="L174" i="46"/>
  <c r="L175" i="46"/>
  <c r="L176" i="46"/>
  <c r="L177" i="46"/>
  <c r="L178" i="46"/>
  <c r="L179" i="46"/>
  <c r="L180" i="46"/>
  <c r="L181" i="46"/>
  <c r="L182" i="46"/>
  <c r="L183" i="46"/>
  <c r="L184" i="46"/>
  <c r="L185" i="46"/>
  <c r="L186" i="46"/>
  <c r="L187" i="46"/>
  <c r="L188" i="46"/>
  <c r="L189" i="46"/>
  <c r="L190" i="46"/>
  <c r="L191" i="46"/>
  <c r="L192" i="46"/>
  <c r="L193" i="46"/>
  <c r="L194" i="46"/>
  <c r="L195" i="46"/>
  <c r="L196" i="46"/>
  <c r="L197" i="46"/>
  <c r="L198" i="46"/>
  <c r="L199" i="46"/>
  <c r="L200" i="46"/>
  <c r="L201" i="46"/>
  <c r="L202" i="46"/>
  <c r="L203" i="46"/>
  <c r="L204" i="46"/>
  <c r="L205" i="46"/>
  <c r="L206" i="46"/>
  <c r="L207" i="46"/>
  <c r="L208" i="46"/>
  <c r="L209" i="46"/>
  <c r="L210" i="46"/>
  <c r="L211" i="46"/>
  <c r="L212" i="46"/>
  <c r="L213" i="46"/>
  <c r="L214" i="46"/>
  <c r="L215" i="46"/>
  <c r="L216" i="46"/>
  <c r="L217" i="46"/>
  <c r="L218" i="46"/>
  <c r="L219" i="46"/>
  <c r="L220" i="46"/>
  <c r="L221" i="46"/>
  <c r="L222" i="46"/>
  <c r="L223" i="46"/>
  <c r="L224" i="46"/>
  <c r="L225" i="46"/>
  <c r="L226" i="46"/>
  <c r="L227" i="46"/>
  <c r="L228" i="46"/>
  <c r="L229" i="46"/>
  <c r="L230" i="46"/>
  <c r="L231" i="46"/>
  <c r="L232" i="46"/>
  <c r="L233" i="46"/>
  <c r="L234" i="46"/>
  <c r="L235" i="46"/>
  <c r="L236" i="46"/>
  <c r="L237" i="46"/>
  <c r="L238" i="46"/>
  <c r="L239" i="46"/>
  <c r="L240" i="46"/>
  <c r="L241" i="46"/>
  <c r="L242" i="46"/>
  <c r="L243" i="46"/>
  <c r="L244" i="46"/>
  <c r="L245" i="46"/>
  <c r="L246" i="46"/>
  <c r="L247" i="46"/>
  <c r="L248" i="46"/>
  <c r="L249" i="46"/>
  <c r="L250" i="46"/>
  <c r="L251" i="46"/>
  <c r="L252" i="46"/>
  <c r="L253" i="46"/>
  <c r="L254" i="46"/>
  <c r="L255" i="46"/>
  <c r="L256" i="46"/>
  <c r="L257" i="46"/>
  <c r="L258" i="46"/>
  <c r="L259" i="46"/>
  <c r="L260" i="46"/>
  <c r="L261" i="46"/>
  <c r="L262" i="46"/>
  <c r="L263" i="46"/>
  <c r="L264" i="46"/>
  <c r="L265" i="46"/>
  <c r="L266" i="46"/>
  <c r="L267" i="46"/>
  <c r="L268" i="46"/>
  <c r="L269" i="46"/>
  <c r="L270" i="46"/>
  <c r="L271" i="46"/>
  <c r="L272" i="46"/>
  <c r="L273" i="46"/>
  <c r="L274" i="46"/>
  <c r="L275" i="46"/>
  <c r="L276" i="46"/>
  <c r="L277" i="46"/>
  <c r="L278" i="46"/>
  <c r="L279" i="46"/>
  <c r="L280" i="46"/>
  <c r="L281" i="46"/>
  <c r="L282" i="46"/>
  <c r="L283" i="46"/>
  <c r="L284" i="46"/>
  <c r="L285" i="46"/>
  <c r="L286" i="46"/>
  <c r="L287" i="46"/>
  <c r="L288" i="46"/>
  <c r="L289" i="46"/>
  <c r="L290" i="46"/>
  <c r="L291" i="46"/>
  <c r="L292" i="46"/>
  <c r="L293" i="46"/>
  <c r="L294" i="46"/>
  <c r="L295" i="46"/>
  <c r="L296" i="46"/>
  <c r="L297" i="46"/>
  <c r="L298" i="46"/>
  <c r="L299" i="46"/>
  <c r="L300" i="46"/>
  <c r="L301" i="46"/>
  <c r="L302" i="46"/>
  <c r="L303" i="46"/>
  <c r="L304" i="46"/>
  <c r="L305" i="46"/>
  <c r="L306" i="46"/>
  <c r="L307" i="46"/>
  <c r="L308" i="46"/>
  <c r="L309" i="46"/>
  <c r="L310" i="46"/>
  <c r="L311" i="46"/>
  <c r="L312" i="46"/>
  <c r="L313" i="46"/>
  <c r="L314" i="46"/>
  <c r="L315" i="46"/>
  <c r="L316" i="46"/>
  <c r="L317" i="46"/>
  <c r="L318" i="46"/>
  <c r="L319" i="46"/>
  <c r="L320" i="46"/>
  <c r="L321" i="46"/>
  <c r="L322" i="46"/>
  <c r="L323" i="46"/>
  <c r="L324" i="46"/>
  <c r="L325" i="46"/>
  <c r="L326" i="46"/>
  <c r="L327" i="46"/>
  <c r="L328" i="46"/>
  <c r="L329" i="46"/>
  <c r="L330" i="46"/>
  <c r="L331" i="46"/>
  <c r="L332" i="46"/>
  <c r="L333" i="46"/>
  <c r="L334" i="46"/>
  <c r="L335" i="46"/>
  <c r="L336" i="46"/>
  <c r="L337" i="46"/>
  <c r="L338" i="46"/>
  <c r="L339" i="46"/>
  <c r="L340" i="46"/>
  <c r="L341" i="46"/>
  <c r="L342" i="46"/>
  <c r="L343" i="46"/>
  <c r="L344" i="46"/>
  <c r="L345" i="46"/>
  <c r="L346" i="46"/>
  <c r="L347" i="46"/>
  <c r="L348" i="46"/>
  <c r="L349" i="46"/>
  <c r="L350" i="46"/>
  <c r="L351" i="46"/>
  <c r="L352" i="46"/>
  <c r="L353" i="46"/>
  <c r="L354" i="46"/>
  <c r="L355" i="46"/>
  <c r="L356" i="46"/>
  <c r="L357" i="46"/>
  <c r="L358" i="46"/>
  <c r="L359" i="46"/>
  <c r="L360" i="46"/>
  <c r="L361" i="46"/>
  <c r="L362" i="46"/>
  <c r="L363" i="46"/>
  <c r="L364" i="46"/>
  <c r="L365" i="46"/>
  <c r="L366" i="46"/>
  <c r="L367" i="46"/>
  <c r="L368" i="46"/>
  <c r="L369" i="46"/>
  <c r="L370" i="46"/>
  <c r="L371" i="46"/>
  <c r="L372" i="46"/>
  <c r="L373" i="46"/>
  <c r="L374" i="46"/>
  <c r="L375" i="46"/>
  <c r="L376" i="46"/>
  <c r="L377" i="46"/>
  <c r="L378" i="46"/>
  <c r="L379" i="46"/>
  <c r="L380" i="46"/>
  <c r="L381" i="46"/>
  <c r="L382" i="46"/>
  <c r="L383" i="46"/>
  <c r="L384" i="46"/>
  <c r="L385" i="46"/>
  <c r="L386" i="46"/>
  <c r="L387" i="46"/>
  <c r="L388" i="46"/>
  <c r="L389" i="46"/>
  <c r="L390" i="46"/>
  <c r="L391" i="46"/>
  <c r="L392" i="46"/>
  <c r="L393" i="46"/>
  <c r="L394" i="46"/>
  <c r="L395" i="46"/>
  <c r="L396" i="46"/>
  <c r="L397" i="46"/>
  <c r="L398" i="46"/>
  <c r="L399" i="46"/>
  <c r="L400" i="46"/>
  <c r="L401" i="46"/>
  <c r="L402" i="46"/>
  <c r="L403" i="46"/>
  <c r="L404" i="46"/>
  <c r="L405" i="46"/>
  <c r="L406" i="46"/>
  <c r="L407" i="46"/>
  <c r="L408" i="46"/>
  <c r="L409" i="46"/>
  <c r="L410" i="46"/>
  <c r="L411" i="46"/>
  <c r="L412" i="46"/>
  <c r="L413" i="46"/>
  <c r="L414" i="46"/>
  <c r="L415" i="46"/>
  <c r="L416" i="46"/>
  <c r="L417" i="46"/>
  <c r="L418" i="46"/>
  <c r="L419" i="46"/>
  <c r="L420" i="46"/>
  <c r="L421" i="46"/>
  <c r="L422" i="46"/>
  <c r="L423" i="46"/>
  <c r="L424" i="46"/>
  <c r="L425" i="46"/>
  <c r="L426" i="46"/>
  <c r="L427" i="46"/>
  <c r="L428" i="46"/>
  <c r="L429" i="46"/>
  <c r="L430" i="46"/>
  <c r="L431" i="46"/>
  <c r="L432" i="46"/>
  <c r="L433" i="46"/>
  <c r="L434" i="46"/>
  <c r="L435" i="46"/>
  <c r="L436" i="46"/>
  <c r="L437" i="46"/>
  <c r="L438" i="46"/>
  <c r="L439" i="46"/>
  <c r="L440" i="46"/>
  <c r="L441" i="46"/>
  <c r="L442" i="46"/>
  <c r="L443" i="46"/>
  <c r="L444" i="46"/>
  <c r="L445" i="46"/>
  <c r="L446" i="46"/>
  <c r="L447" i="46"/>
  <c r="L448" i="46"/>
  <c r="L449" i="46"/>
  <c r="L450" i="46"/>
  <c r="L451" i="46"/>
  <c r="L452" i="46"/>
  <c r="L453" i="46"/>
  <c r="L454" i="46"/>
  <c r="L455" i="46"/>
  <c r="L456" i="46"/>
  <c r="L457" i="46"/>
  <c r="L458" i="46"/>
  <c r="L459" i="46"/>
  <c r="L460" i="46"/>
  <c r="L461" i="46"/>
  <c r="L462" i="46"/>
  <c r="L463" i="46"/>
  <c r="L464" i="46"/>
  <c r="P2" i="46"/>
  <c r="O2" i="46"/>
  <c r="N2" i="46"/>
  <c r="M2" i="46"/>
  <c r="L2" i="46"/>
  <c r="K2" i="52" l="1"/>
  <c r="K3" i="52"/>
  <c r="K4" i="52"/>
  <c r="K5" i="52"/>
  <c r="K6" i="52"/>
  <c r="K7" i="52"/>
  <c r="K8" i="52"/>
  <c r="K9" i="52"/>
  <c r="K10" i="52"/>
  <c r="K11" i="52"/>
  <c r="K12" i="52"/>
  <c r="K13" i="52"/>
  <c r="K14" i="52"/>
  <c r="K15" i="52"/>
  <c r="K16" i="52"/>
  <c r="K17" i="52"/>
  <c r="K18" i="52"/>
  <c r="K19" i="52"/>
  <c r="K20" i="52"/>
  <c r="K21" i="52"/>
  <c r="K22" i="52"/>
  <c r="K23" i="52"/>
  <c r="K24" i="52"/>
  <c r="K25" i="52"/>
  <c r="K26" i="52"/>
  <c r="K27" i="52"/>
  <c r="K28" i="52"/>
  <c r="K29" i="52"/>
  <c r="K30" i="52"/>
  <c r="K31" i="52"/>
  <c r="K32" i="52"/>
  <c r="K33" i="52"/>
  <c r="K34" i="52"/>
  <c r="K35" i="52"/>
  <c r="K36" i="52"/>
  <c r="K37" i="52"/>
  <c r="K38" i="52"/>
  <c r="K39" i="52"/>
  <c r="K40" i="52"/>
  <c r="K41" i="52"/>
  <c r="K42" i="52"/>
  <c r="K43" i="52"/>
  <c r="K44" i="52"/>
  <c r="K45" i="52"/>
  <c r="K46" i="52"/>
  <c r="K47" i="52"/>
  <c r="K48" i="52"/>
  <c r="K49" i="52"/>
  <c r="K50" i="52"/>
  <c r="K51" i="52"/>
  <c r="K52" i="52"/>
  <c r="K53" i="52"/>
  <c r="K54" i="52"/>
  <c r="K55" i="52"/>
  <c r="K56" i="52"/>
  <c r="K57" i="52"/>
  <c r="K58" i="52"/>
  <c r="K59" i="52"/>
  <c r="K60" i="52"/>
  <c r="K61" i="52"/>
  <c r="K62" i="52"/>
  <c r="K63" i="52"/>
  <c r="K64" i="52"/>
  <c r="K65" i="52"/>
  <c r="K66" i="52"/>
  <c r="K67" i="52"/>
  <c r="K68" i="52"/>
  <c r="K69" i="52"/>
  <c r="K70" i="52"/>
  <c r="K71" i="52"/>
  <c r="K72" i="52"/>
  <c r="K73" i="52"/>
  <c r="K74" i="52"/>
  <c r="K75" i="52"/>
  <c r="K76" i="52"/>
  <c r="K77" i="52"/>
  <c r="K78" i="52"/>
  <c r="K79" i="52"/>
  <c r="K80" i="52"/>
  <c r="K81" i="52"/>
  <c r="K82" i="52"/>
  <c r="K83" i="52"/>
  <c r="K84" i="52"/>
  <c r="K85" i="52"/>
  <c r="K86" i="52"/>
  <c r="K87" i="52"/>
  <c r="K88" i="52"/>
  <c r="K89" i="52"/>
  <c r="K90" i="52"/>
  <c r="K91" i="52"/>
  <c r="K92" i="52"/>
  <c r="K93" i="52"/>
  <c r="K94" i="52"/>
  <c r="K95" i="52"/>
  <c r="K96" i="52"/>
  <c r="K97" i="52"/>
  <c r="K98" i="52"/>
  <c r="K99" i="52"/>
  <c r="K100" i="52"/>
  <c r="K101" i="52"/>
  <c r="K102" i="52"/>
  <c r="K103" i="52"/>
  <c r="K104" i="52"/>
  <c r="K105" i="52"/>
  <c r="K106" i="52"/>
  <c r="K107" i="52"/>
  <c r="K108" i="52"/>
  <c r="K109" i="52"/>
  <c r="K110" i="52"/>
  <c r="K111" i="52"/>
  <c r="K112" i="52"/>
  <c r="K113" i="52"/>
  <c r="K114" i="52"/>
  <c r="K115" i="52"/>
  <c r="K116" i="52"/>
  <c r="K117" i="52"/>
  <c r="K118" i="52"/>
  <c r="K119" i="52"/>
  <c r="K120" i="52"/>
  <c r="K121" i="52"/>
  <c r="K122" i="52"/>
  <c r="K123" i="52"/>
  <c r="K124" i="52"/>
  <c r="K125" i="52"/>
  <c r="K126" i="52"/>
  <c r="K127" i="52"/>
  <c r="K128" i="52"/>
  <c r="K129" i="52"/>
  <c r="K130" i="52"/>
  <c r="K131" i="52"/>
  <c r="K132" i="52"/>
  <c r="K133" i="52"/>
  <c r="K134" i="52"/>
  <c r="K135" i="52"/>
  <c r="K136" i="52"/>
  <c r="K137" i="52"/>
  <c r="K138" i="52"/>
  <c r="K139" i="52"/>
  <c r="K140" i="52"/>
  <c r="K141" i="52"/>
  <c r="K142" i="52"/>
  <c r="K143" i="52"/>
  <c r="K144" i="52"/>
  <c r="K145" i="52"/>
  <c r="K146" i="52"/>
  <c r="K147" i="52"/>
  <c r="K148" i="52"/>
  <c r="K149" i="52"/>
  <c r="K150" i="52"/>
  <c r="K151" i="52"/>
  <c r="K152" i="52"/>
  <c r="K153" i="52"/>
  <c r="K154" i="52"/>
  <c r="K155" i="52"/>
  <c r="K156" i="52"/>
  <c r="K157" i="52"/>
  <c r="K158" i="52"/>
  <c r="K159" i="52"/>
  <c r="K160" i="52"/>
  <c r="K161" i="52"/>
  <c r="K162" i="52"/>
  <c r="K163" i="52"/>
  <c r="K164" i="52"/>
  <c r="K165" i="52"/>
  <c r="K166" i="52"/>
  <c r="K167" i="52"/>
  <c r="K168" i="52"/>
  <c r="K169" i="52"/>
  <c r="K170" i="52"/>
  <c r="K171" i="52"/>
  <c r="K172" i="52"/>
  <c r="K173" i="52"/>
  <c r="K174" i="52"/>
  <c r="K175" i="52"/>
  <c r="K176" i="52"/>
  <c r="K177" i="52"/>
  <c r="K178" i="52"/>
  <c r="K179" i="52"/>
  <c r="K180" i="52"/>
  <c r="K181" i="52"/>
  <c r="K182" i="52"/>
  <c r="K183" i="52"/>
  <c r="K184" i="52"/>
  <c r="K185" i="52"/>
  <c r="K186" i="52"/>
  <c r="K187" i="52"/>
  <c r="K188" i="52"/>
  <c r="K189" i="52"/>
  <c r="K190" i="52"/>
  <c r="K191" i="52"/>
  <c r="K192" i="52"/>
  <c r="K193" i="52"/>
  <c r="K194" i="52"/>
  <c r="K195" i="52"/>
  <c r="K196" i="52"/>
  <c r="K197" i="52"/>
  <c r="K198" i="52"/>
  <c r="K199" i="52"/>
  <c r="K200" i="52"/>
  <c r="K201" i="52"/>
  <c r="K202" i="52"/>
  <c r="K203" i="52"/>
  <c r="K204" i="52"/>
  <c r="K205" i="52"/>
  <c r="K206" i="52"/>
  <c r="K207" i="52"/>
  <c r="K208" i="52"/>
  <c r="K209" i="52"/>
  <c r="K210" i="52"/>
  <c r="K211" i="52"/>
  <c r="K212" i="52"/>
  <c r="K213" i="52"/>
  <c r="K214" i="52"/>
  <c r="K215" i="52"/>
  <c r="K216" i="52"/>
  <c r="K217" i="52"/>
  <c r="K218" i="52"/>
  <c r="K219" i="52"/>
  <c r="K220" i="52"/>
  <c r="K221" i="52"/>
  <c r="K222" i="52"/>
  <c r="K223" i="52"/>
  <c r="K224" i="52"/>
  <c r="K225" i="52"/>
  <c r="K226" i="52"/>
  <c r="K227" i="52"/>
  <c r="K228" i="52"/>
  <c r="K229" i="52"/>
  <c r="K230" i="52"/>
  <c r="K231" i="52"/>
  <c r="K232" i="52"/>
  <c r="K233" i="52"/>
  <c r="K234" i="52"/>
  <c r="K235" i="52"/>
  <c r="K236" i="52"/>
  <c r="K237" i="52"/>
  <c r="K238" i="52"/>
  <c r="K239" i="52"/>
  <c r="K240" i="52"/>
  <c r="K241" i="52"/>
  <c r="K242" i="52"/>
  <c r="K243" i="52"/>
  <c r="K244" i="52"/>
  <c r="K245" i="52"/>
  <c r="K246" i="52"/>
  <c r="K247" i="52"/>
  <c r="K248" i="52"/>
  <c r="K249" i="52"/>
  <c r="K250" i="52"/>
  <c r="K251" i="52"/>
  <c r="K252" i="52"/>
  <c r="K253" i="52"/>
  <c r="K254" i="52"/>
  <c r="K255" i="52"/>
  <c r="K256" i="52"/>
  <c r="K257" i="52"/>
  <c r="K258" i="52"/>
  <c r="K259" i="52"/>
  <c r="K260" i="52"/>
  <c r="K261" i="52"/>
  <c r="K262" i="52"/>
  <c r="K263" i="52"/>
  <c r="K264" i="52"/>
  <c r="K265" i="52"/>
  <c r="K266" i="52"/>
  <c r="K267" i="52"/>
  <c r="K268" i="52"/>
  <c r="K269" i="52"/>
  <c r="K270" i="52"/>
  <c r="K271" i="52"/>
  <c r="K272" i="52"/>
  <c r="K273" i="52"/>
  <c r="K274" i="52"/>
  <c r="K275" i="52"/>
  <c r="K276" i="52"/>
  <c r="K277" i="52"/>
  <c r="K278" i="52"/>
  <c r="K279" i="52"/>
  <c r="K280" i="52"/>
  <c r="K281" i="52"/>
  <c r="K282" i="52"/>
  <c r="K283" i="52"/>
  <c r="K284" i="52"/>
  <c r="K285" i="52"/>
  <c r="K286" i="52"/>
  <c r="K287" i="52"/>
  <c r="K288" i="52"/>
  <c r="K289" i="52"/>
  <c r="K290" i="52"/>
  <c r="K291" i="52"/>
  <c r="K292" i="52"/>
  <c r="K293" i="52"/>
  <c r="K294" i="52"/>
  <c r="K295" i="52"/>
  <c r="K296" i="52"/>
  <c r="K297" i="52"/>
  <c r="K298" i="52"/>
  <c r="K299" i="52"/>
  <c r="K300" i="52"/>
  <c r="K301" i="52"/>
  <c r="K302" i="52"/>
  <c r="K303" i="52"/>
  <c r="K304" i="52"/>
  <c r="K305" i="52"/>
  <c r="K306" i="52"/>
  <c r="K307" i="52"/>
  <c r="K308" i="52"/>
  <c r="K309" i="52"/>
  <c r="K310" i="52"/>
  <c r="K311" i="52"/>
  <c r="K312" i="52"/>
  <c r="K313" i="52"/>
  <c r="K314" i="52"/>
  <c r="K315" i="52"/>
  <c r="K316" i="52"/>
  <c r="K317" i="52"/>
  <c r="K318" i="52"/>
  <c r="K319" i="52"/>
  <c r="K320" i="52"/>
  <c r="K321" i="52"/>
  <c r="K322" i="52"/>
  <c r="K323" i="52"/>
  <c r="K324" i="52"/>
  <c r="K325" i="52"/>
  <c r="K326" i="52"/>
  <c r="K327" i="52"/>
  <c r="K328" i="52"/>
  <c r="K329" i="52"/>
  <c r="K330" i="52"/>
  <c r="K331" i="52"/>
  <c r="K332" i="52"/>
  <c r="K333" i="52"/>
  <c r="K334" i="52"/>
  <c r="K335" i="52"/>
  <c r="K336" i="52"/>
  <c r="K337" i="52"/>
  <c r="K338" i="52"/>
  <c r="K339" i="52"/>
  <c r="K340" i="52"/>
  <c r="K341" i="52"/>
  <c r="K342" i="52"/>
  <c r="K343" i="52"/>
  <c r="K344" i="52"/>
  <c r="K345" i="52"/>
  <c r="K346" i="52"/>
  <c r="K347" i="52"/>
  <c r="K348" i="52"/>
  <c r="K349" i="52"/>
  <c r="K350" i="52"/>
  <c r="K351" i="52"/>
  <c r="K352" i="52"/>
  <c r="K353" i="52"/>
  <c r="K354" i="52"/>
  <c r="K355" i="52"/>
  <c r="K356" i="52"/>
  <c r="K357" i="52"/>
  <c r="K358" i="52"/>
  <c r="K359" i="52"/>
  <c r="K360" i="52"/>
  <c r="K361" i="52"/>
  <c r="K362" i="52"/>
  <c r="K363" i="52"/>
  <c r="K364" i="52"/>
  <c r="K365" i="52"/>
  <c r="K366" i="52"/>
  <c r="K367" i="52"/>
  <c r="K368" i="52"/>
  <c r="K369" i="52"/>
  <c r="K370" i="52"/>
  <c r="K371" i="52"/>
  <c r="K372" i="52"/>
  <c r="K373" i="52"/>
  <c r="K374" i="52"/>
  <c r="K375" i="52"/>
  <c r="K376" i="52"/>
  <c r="K377" i="52"/>
  <c r="K378" i="52"/>
  <c r="K379" i="52"/>
  <c r="K380" i="52"/>
  <c r="K381" i="52"/>
  <c r="K382" i="52"/>
  <c r="K383" i="52"/>
  <c r="K384" i="52"/>
  <c r="K385" i="52"/>
  <c r="K386" i="52"/>
  <c r="K387" i="52"/>
  <c r="K388" i="52"/>
  <c r="K389" i="52"/>
  <c r="K390" i="52"/>
  <c r="K391" i="52"/>
  <c r="K392" i="52"/>
  <c r="K393" i="52"/>
  <c r="K394" i="52"/>
  <c r="K395" i="52"/>
  <c r="K396" i="52"/>
  <c r="K397" i="52"/>
  <c r="K398" i="52"/>
  <c r="K399" i="52"/>
  <c r="K400" i="52"/>
  <c r="K401" i="52"/>
  <c r="K402" i="52"/>
  <c r="K403" i="52"/>
  <c r="K404" i="52"/>
  <c r="K405" i="52"/>
  <c r="K406" i="52"/>
  <c r="K407" i="52"/>
  <c r="K408" i="52"/>
  <c r="K409" i="52"/>
  <c r="K410" i="52"/>
  <c r="K411" i="52"/>
  <c r="K412" i="52"/>
  <c r="K413" i="52"/>
  <c r="K414" i="52"/>
  <c r="K415" i="52"/>
  <c r="K416" i="52"/>
  <c r="K417" i="52"/>
  <c r="K418" i="52"/>
  <c r="K419" i="52"/>
  <c r="K420" i="52"/>
  <c r="K421" i="52"/>
  <c r="K422" i="52"/>
  <c r="K423" i="52"/>
  <c r="K424" i="52"/>
  <c r="K425" i="52"/>
  <c r="K426" i="52"/>
  <c r="K427" i="52"/>
  <c r="K428" i="52"/>
  <c r="K429" i="52"/>
  <c r="K430" i="52"/>
  <c r="K431" i="52"/>
  <c r="K432" i="52"/>
  <c r="K433" i="52"/>
  <c r="K434" i="52"/>
  <c r="K435" i="52"/>
  <c r="K436" i="52"/>
  <c r="K437" i="52"/>
  <c r="K438" i="52"/>
  <c r="K439" i="52"/>
  <c r="K440" i="52"/>
  <c r="K441" i="52"/>
  <c r="K442" i="52"/>
  <c r="K443" i="52"/>
  <c r="K444" i="52"/>
  <c r="K445" i="52"/>
  <c r="K446" i="52"/>
  <c r="K447" i="52"/>
  <c r="K448" i="52"/>
  <c r="K449" i="52"/>
  <c r="K450" i="52"/>
  <c r="K451" i="52"/>
  <c r="K452" i="52"/>
  <c r="K453" i="52"/>
  <c r="K454" i="52"/>
  <c r="K455" i="52"/>
  <c r="K456" i="52"/>
  <c r="K457" i="52"/>
  <c r="K458" i="52"/>
  <c r="K459" i="52"/>
  <c r="K460" i="52"/>
  <c r="K461" i="52"/>
  <c r="K462" i="52"/>
  <c r="J2" i="52"/>
  <c r="J3" i="52"/>
  <c r="J4" i="52"/>
  <c r="J5" i="52"/>
  <c r="J6" i="52"/>
  <c r="J7" i="52"/>
  <c r="J8" i="52"/>
  <c r="J9" i="52"/>
  <c r="J10" i="52"/>
  <c r="J11" i="52"/>
  <c r="J12" i="52"/>
  <c r="J13" i="52"/>
  <c r="J14" i="52"/>
  <c r="J15" i="52"/>
  <c r="J16" i="52"/>
  <c r="J17" i="52"/>
  <c r="J18" i="52"/>
  <c r="J19" i="52"/>
  <c r="J20" i="52"/>
  <c r="J21" i="52"/>
  <c r="J22" i="52"/>
  <c r="J23" i="52"/>
  <c r="J24" i="52"/>
  <c r="J25" i="52"/>
  <c r="J26" i="52"/>
  <c r="J27" i="52"/>
  <c r="J28" i="52"/>
  <c r="J29" i="52"/>
  <c r="J30" i="52"/>
  <c r="J31" i="52"/>
  <c r="J32" i="52"/>
  <c r="J33" i="52"/>
  <c r="J34" i="52"/>
  <c r="J35" i="52"/>
  <c r="J36" i="52"/>
  <c r="J37" i="52"/>
  <c r="J38" i="52"/>
  <c r="J39" i="52"/>
  <c r="J40" i="52"/>
  <c r="J41" i="52"/>
  <c r="J42" i="52"/>
  <c r="J43" i="52"/>
  <c r="J44" i="52"/>
  <c r="J45" i="52"/>
  <c r="J46" i="52"/>
  <c r="J47" i="52"/>
  <c r="J48" i="52"/>
  <c r="J49" i="52"/>
  <c r="J50" i="52"/>
  <c r="J51" i="52"/>
  <c r="J52" i="52"/>
  <c r="J53" i="52"/>
  <c r="J54" i="52"/>
  <c r="J55" i="52"/>
  <c r="J56" i="52"/>
  <c r="J57" i="52"/>
  <c r="J58" i="52"/>
  <c r="J59" i="52"/>
  <c r="J60" i="52"/>
  <c r="J61" i="52"/>
  <c r="J62" i="52"/>
  <c r="J63" i="52"/>
  <c r="J64" i="52"/>
  <c r="J65" i="52"/>
  <c r="J66" i="52"/>
  <c r="J67" i="52"/>
  <c r="J68" i="52"/>
  <c r="J69" i="52"/>
  <c r="J70" i="52"/>
  <c r="J71" i="52"/>
  <c r="J72" i="52"/>
  <c r="J73" i="52"/>
  <c r="J74" i="52"/>
  <c r="J75" i="52"/>
  <c r="J76" i="52"/>
  <c r="J77" i="52"/>
  <c r="J78" i="52"/>
  <c r="J79" i="52"/>
  <c r="J80" i="52"/>
  <c r="J81" i="52"/>
  <c r="J82" i="52"/>
  <c r="J83" i="52"/>
  <c r="J84" i="52"/>
  <c r="J85" i="52"/>
  <c r="J86" i="52"/>
  <c r="J87" i="52"/>
  <c r="J88" i="52"/>
  <c r="J89" i="52"/>
  <c r="J90" i="52"/>
  <c r="J91" i="52"/>
  <c r="J92" i="52"/>
  <c r="J93" i="52"/>
  <c r="J94" i="52"/>
  <c r="J95" i="52"/>
  <c r="J96" i="52"/>
  <c r="J97" i="52"/>
  <c r="J98" i="52"/>
  <c r="J99" i="52"/>
  <c r="J100" i="52"/>
  <c r="J101" i="52"/>
  <c r="J102" i="52"/>
  <c r="J103" i="52"/>
  <c r="J104" i="52"/>
  <c r="J105" i="52"/>
  <c r="J106" i="52"/>
  <c r="J107" i="52"/>
  <c r="J108" i="52"/>
  <c r="J109" i="52"/>
  <c r="J110" i="52"/>
  <c r="J111" i="52"/>
  <c r="J112" i="52"/>
  <c r="J113" i="52"/>
  <c r="J114" i="52"/>
  <c r="J115" i="52"/>
  <c r="J116" i="52"/>
  <c r="J117" i="52"/>
  <c r="J118" i="52"/>
  <c r="J119" i="52"/>
  <c r="J120" i="52"/>
  <c r="J121" i="52"/>
  <c r="J122" i="52"/>
  <c r="J123" i="52"/>
  <c r="J124" i="52"/>
  <c r="J125" i="52"/>
  <c r="J126" i="52"/>
  <c r="J127" i="52"/>
  <c r="J128" i="52"/>
  <c r="J129" i="52"/>
  <c r="J130" i="52"/>
  <c r="J131" i="52"/>
  <c r="J132" i="52"/>
  <c r="J133" i="52"/>
  <c r="J134" i="52"/>
  <c r="J135" i="52"/>
  <c r="J136" i="52"/>
  <c r="J137" i="52"/>
  <c r="J138" i="52"/>
  <c r="J139" i="52"/>
  <c r="J140" i="52"/>
  <c r="J141" i="52"/>
  <c r="J142" i="52"/>
  <c r="J143" i="52"/>
  <c r="J144" i="52"/>
  <c r="J145" i="52"/>
  <c r="J146" i="52"/>
  <c r="J147" i="52"/>
  <c r="J148" i="52"/>
  <c r="J149" i="52"/>
  <c r="J150" i="52"/>
  <c r="J151" i="52"/>
  <c r="J152" i="52"/>
  <c r="J153" i="52"/>
  <c r="J154" i="52"/>
  <c r="J155" i="52"/>
  <c r="J156" i="52"/>
  <c r="J157" i="52"/>
  <c r="J158" i="52"/>
  <c r="J159" i="52"/>
  <c r="J160" i="52"/>
  <c r="J161" i="52"/>
  <c r="J162" i="52"/>
  <c r="J163" i="52"/>
  <c r="J164" i="52"/>
  <c r="J165" i="52"/>
  <c r="J166" i="52"/>
  <c r="J167" i="52"/>
  <c r="J168" i="52"/>
  <c r="J169" i="52"/>
  <c r="J170" i="52"/>
  <c r="J171" i="52"/>
  <c r="J172" i="52"/>
  <c r="J173" i="52"/>
  <c r="J174" i="52"/>
  <c r="J175" i="52"/>
  <c r="J176" i="52"/>
  <c r="J177" i="52"/>
  <c r="J178" i="52"/>
  <c r="J179" i="52"/>
  <c r="J180" i="52"/>
  <c r="J181" i="52"/>
  <c r="J182" i="52"/>
  <c r="J183" i="52"/>
  <c r="J184" i="52"/>
  <c r="J185" i="52"/>
  <c r="J186" i="52"/>
  <c r="J187" i="52"/>
  <c r="J188" i="52"/>
  <c r="J189" i="52"/>
  <c r="J190" i="52"/>
  <c r="J191" i="52"/>
  <c r="J192" i="52"/>
  <c r="J193" i="52"/>
  <c r="J194" i="52"/>
  <c r="J195" i="52"/>
  <c r="J196" i="52"/>
  <c r="J197" i="52"/>
  <c r="J198" i="52"/>
  <c r="J199" i="52"/>
  <c r="J200" i="52"/>
  <c r="J201" i="52"/>
  <c r="J202" i="52"/>
  <c r="J203" i="52"/>
  <c r="J204" i="52"/>
  <c r="J205" i="52"/>
  <c r="J206" i="52"/>
  <c r="J207" i="52"/>
  <c r="J208" i="52"/>
  <c r="J209" i="52"/>
  <c r="J210" i="52"/>
  <c r="J211" i="52"/>
  <c r="J212" i="52"/>
  <c r="J213" i="52"/>
  <c r="J214" i="52"/>
  <c r="J215" i="52"/>
  <c r="J216" i="52"/>
  <c r="J217" i="52"/>
  <c r="J218" i="52"/>
  <c r="J219" i="52"/>
  <c r="J220" i="52"/>
  <c r="J221" i="52"/>
  <c r="J222" i="52"/>
  <c r="J223" i="52"/>
  <c r="J224" i="52"/>
  <c r="J225" i="52"/>
  <c r="J226" i="52"/>
  <c r="J227" i="52"/>
  <c r="J228" i="52"/>
  <c r="J229" i="52"/>
  <c r="J230" i="52"/>
  <c r="J231" i="52"/>
  <c r="J232" i="52"/>
  <c r="J233" i="52"/>
  <c r="J234" i="52"/>
  <c r="J235" i="52"/>
  <c r="J236" i="52"/>
  <c r="J237" i="52"/>
  <c r="J238" i="52"/>
  <c r="J239" i="52"/>
  <c r="J240" i="52"/>
  <c r="J241" i="52"/>
  <c r="J242" i="52"/>
  <c r="J243" i="52"/>
  <c r="J244" i="52"/>
  <c r="J245" i="52"/>
  <c r="J246" i="52"/>
  <c r="J247" i="52"/>
  <c r="J248" i="52"/>
  <c r="J249" i="52"/>
  <c r="J250" i="52"/>
  <c r="J251" i="52"/>
  <c r="J252" i="52"/>
  <c r="J253" i="52"/>
  <c r="J254" i="52"/>
  <c r="J255" i="52"/>
  <c r="J256" i="52"/>
  <c r="J257" i="52"/>
  <c r="J258" i="52"/>
  <c r="J259" i="52"/>
  <c r="J260" i="52"/>
  <c r="J261" i="52"/>
  <c r="J262" i="52"/>
  <c r="J263" i="52"/>
  <c r="J264" i="52"/>
  <c r="J265" i="52"/>
  <c r="J266" i="52"/>
  <c r="J267" i="52"/>
  <c r="J268" i="52"/>
  <c r="J269" i="52"/>
  <c r="J270" i="52"/>
  <c r="J271" i="52"/>
  <c r="J272" i="52"/>
  <c r="J273" i="52"/>
  <c r="J274" i="52"/>
  <c r="J275" i="52"/>
  <c r="J276" i="52"/>
  <c r="J277" i="52"/>
  <c r="J278" i="52"/>
  <c r="J279" i="52"/>
  <c r="J280" i="52"/>
  <c r="J281" i="52"/>
  <c r="J282" i="52"/>
  <c r="J283" i="52"/>
  <c r="J284" i="52"/>
  <c r="J285" i="52"/>
  <c r="J286" i="52"/>
  <c r="J287" i="52"/>
  <c r="J288" i="52"/>
  <c r="J289" i="52"/>
  <c r="J290" i="52"/>
  <c r="J291" i="52"/>
  <c r="J292" i="52"/>
  <c r="J293" i="52"/>
  <c r="J294" i="52"/>
  <c r="J295" i="52"/>
  <c r="J296" i="52"/>
  <c r="J297" i="52"/>
  <c r="J298" i="52"/>
  <c r="J299" i="52"/>
  <c r="J300" i="52"/>
  <c r="J301" i="52"/>
  <c r="J302" i="52"/>
  <c r="J303" i="52"/>
  <c r="J304" i="52"/>
  <c r="J305" i="52"/>
  <c r="J306" i="52"/>
  <c r="J307" i="52"/>
  <c r="J308" i="52"/>
  <c r="J309" i="52"/>
  <c r="J310" i="52"/>
  <c r="J311" i="52"/>
  <c r="J312" i="52"/>
  <c r="J313" i="52"/>
  <c r="J314" i="52"/>
  <c r="J315" i="52"/>
  <c r="J316" i="52"/>
  <c r="J317" i="52"/>
  <c r="J318" i="52"/>
  <c r="J319" i="52"/>
  <c r="J320" i="52"/>
  <c r="J321" i="52"/>
  <c r="J322" i="52"/>
  <c r="J323" i="52"/>
  <c r="J324" i="52"/>
  <c r="J325" i="52"/>
  <c r="J326" i="52"/>
  <c r="J327" i="52"/>
  <c r="J328" i="52"/>
  <c r="J329" i="52"/>
  <c r="J330" i="52"/>
  <c r="J331" i="52"/>
  <c r="J332" i="52"/>
  <c r="J333" i="52"/>
  <c r="J334" i="52"/>
  <c r="J335" i="52"/>
  <c r="J336" i="52"/>
  <c r="J337" i="52"/>
  <c r="J338" i="52"/>
  <c r="J339" i="52"/>
  <c r="J340" i="52"/>
  <c r="J341" i="52"/>
  <c r="J342" i="52"/>
  <c r="J343" i="52"/>
  <c r="J344" i="52"/>
  <c r="J345" i="52"/>
  <c r="J346" i="52"/>
  <c r="J347" i="52"/>
  <c r="J348" i="52"/>
  <c r="J349" i="52"/>
  <c r="J350" i="52"/>
  <c r="J351" i="52"/>
  <c r="J352" i="52"/>
  <c r="J353" i="52"/>
  <c r="J354" i="52"/>
  <c r="J355" i="52"/>
  <c r="J356" i="52"/>
  <c r="J357" i="52"/>
  <c r="J358" i="52"/>
  <c r="J359" i="52"/>
  <c r="J360" i="52"/>
  <c r="J361" i="52"/>
  <c r="J362" i="52"/>
  <c r="J363" i="52"/>
  <c r="J364" i="52"/>
  <c r="J365" i="52"/>
  <c r="J366" i="52"/>
  <c r="J367" i="52"/>
  <c r="J368" i="52"/>
  <c r="J369" i="52"/>
  <c r="J370" i="52"/>
  <c r="J371" i="52"/>
  <c r="J372" i="52"/>
  <c r="J373" i="52"/>
  <c r="J374" i="52"/>
  <c r="J375" i="52"/>
  <c r="J376" i="52"/>
  <c r="J377" i="52"/>
  <c r="J378" i="52"/>
  <c r="J379" i="52"/>
  <c r="J380" i="52"/>
  <c r="J381" i="52"/>
  <c r="J382" i="52"/>
  <c r="J383" i="52"/>
  <c r="J384" i="52"/>
  <c r="J385" i="52"/>
  <c r="J386" i="52"/>
  <c r="J387" i="52"/>
  <c r="J388" i="52"/>
  <c r="J389" i="52"/>
  <c r="J390" i="52"/>
  <c r="J391" i="52"/>
  <c r="J392" i="52"/>
  <c r="J393" i="52"/>
  <c r="J394" i="52"/>
  <c r="J395" i="52"/>
  <c r="J396" i="52"/>
  <c r="J397" i="52"/>
  <c r="J398" i="52"/>
  <c r="J399" i="52"/>
  <c r="J400" i="52"/>
  <c r="J401" i="52"/>
  <c r="J402" i="52"/>
  <c r="J403" i="52"/>
  <c r="J404" i="52"/>
  <c r="J405" i="52"/>
  <c r="J406" i="52"/>
  <c r="J407" i="52"/>
  <c r="J408" i="52"/>
  <c r="J409" i="52"/>
  <c r="J410" i="52"/>
  <c r="J411" i="52"/>
  <c r="J412" i="52"/>
  <c r="J413" i="52"/>
  <c r="J414" i="52"/>
  <c r="J415" i="52"/>
  <c r="J416" i="52"/>
  <c r="J417" i="52"/>
  <c r="J418" i="52"/>
  <c r="J419" i="52"/>
  <c r="J420" i="52"/>
  <c r="J421" i="52"/>
  <c r="J422" i="52"/>
  <c r="J423" i="52"/>
  <c r="J424" i="52"/>
  <c r="J425" i="52"/>
  <c r="J426" i="52"/>
  <c r="J427" i="52"/>
  <c r="J428" i="52"/>
  <c r="J429" i="52"/>
  <c r="J430" i="52"/>
  <c r="J431" i="52"/>
  <c r="J432" i="52"/>
  <c r="J433" i="52"/>
  <c r="J434" i="52"/>
  <c r="J435" i="52"/>
  <c r="J436" i="52"/>
  <c r="J437" i="52"/>
  <c r="J438" i="52"/>
  <c r="J439" i="52"/>
  <c r="J440" i="52"/>
  <c r="J441" i="52"/>
  <c r="J442" i="52"/>
  <c r="J443" i="52"/>
  <c r="J444" i="52"/>
  <c r="J445" i="52"/>
  <c r="J446" i="52"/>
  <c r="J447" i="52"/>
  <c r="J448" i="52"/>
  <c r="J449" i="52"/>
  <c r="J450" i="52"/>
  <c r="J451" i="52"/>
  <c r="J452" i="52"/>
  <c r="J453" i="52"/>
  <c r="J454" i="52"/>
  <c r="J455" i="52"/>
  <c r="J456" i="52"/>
  <c r="J457" i="52"/>
  <c r="J458" i="52"/>
  <c r="J459" i="52"/>
  <c r="J460" i="52"/>
  <c r="J461" i="52"/>
  <c r="J462" i="52"/>
  <c r="I2" i="52"/>
  <c r="I3" i="52"/>
  <c r="I4" i="52"/>
  <c r="I5" i="52"/>
  <c r="I6" i="52"/>
  <c r="I7" i="52"/>
  <c r="I8" i="52"/>
  <c r="I9" i="52"/>
  <c r="I10" i="52"/>
  <c r="I11" i="52"/>
  <c r="I12" i="52"/>
  <c r="I13" i="52"/>
  <c r="I14" i="52"/>
  <c r="I15" i="52"/>
  <c r="I16" i="52"/>
  <c r="I17" i="52"/>
  <c r="I18" i="52"/>
  <c r="I19" i="52"/>
  <c r="I20" i="52"/>
  <c r="I21" i="52"/>
  <c r="I22" i="52"/>
  <c r="I23" i="52"/>
  <c r="I24" i="52"/>
  <c r="I25" i="52"/>
  <c r="I26" i="52"/>
  <c r="I27" i="52"/>
  <c r="I28" i="52"/>
  <c r="I29" i="52"/>
  <c r="I30" i="52"/>
  <c r="I31" i="52"/>
  <c r="I32" i="52"/>
  <c r="I33" i="52"/>
  <c r="I34" i="52"/>
  <c r="I35" i="52"/>
  <c r="I36" i="52"/>
  <c r="I37" i="52"/>
  <c r="I38" i="52"/>
  <c r="I39" i="52"/>
  <c r="I40" i="52"/>
  <c r="I41" i="52"/>
  <c r="I42" i="52"/>
  <c r="I43" i="52"/>
  <c r="I44" i="52"/>
  <c r="I45" i="52"/>
  <c r="I46" i="52"/>
  <c r="I47" i="52"/>
  <c r="I48" i="52"/>
  <c r="I49" i="52"/>
  <c r="I50" i="52"/>
  <c r="I51" i="52"/>
  <c r="I52" i="52"/>
  <c r="I53" i="52"/>
  <c r="I54" i="52"/>
  <c r="I55" i="52"/>
  <c r="I56" i="52"/>
  <c r="I57" i="52"/>
  <c r="I58" i="52"/>
  <c r="I59" i="52"/>
  <c r="I60" i="52"/>
  <c r="I61" i="52"/>
  <c r="I62" i="52"/>
  <c r="I63" i="52"/>
  <c r="I64" i="52"/>
  <c r="I65" i="52"/>
  <c r="I66" i="52"/>
  <c r="I67" i="52"/>
  <c r="I68" i="52"/>
  <c r="I69" i="52"/>
  <c r="I70" i="52"/>
  <c r="I71" i="52"/>
  <c r="I72" i="52"/>
  <c r="I73" i="52"/>
  <c r="I74" i="52"/>
  <c r="I75" i="52"/>
  <c r="I76" i="52"/>
  <c r="I77" i="52"/>
  <c r="I78" i="52"/>
  <c r="I79" i="52"/>
  <c r="I80" i="52"/>
  <c r="I81" i="52"/>
  <c r="I82" i="52"/>
  <c r="I83" i="52"/>
  <c r="I84" i="52"/>
  <c r="I85" i="52"/>
  <c r="I86" i="52"/>
  <c r="I87" i="52"/>
  <c r="I88" i="52"/>
  <c r="I89" i="52"/>
  <c r="I90" i="52"/>
  <c r="I91" i="52"/>
  <c r="I92" i="52"/>
  <c r="I93" i="52"/>
  <c r="I94" i="52"/>
  <c r="I95" i="52"/>
  <c r="I96" i="52"/>
  <c r="I97" i="52"/>
  <c r="I98" i="52"/>
  <c r="I99" i="52"/>
  <c r="I100" i="52"/>
  <c r="I101" i="52"/>
  <c r="I102" i="52"/>
  <c r="I103" i="52"/>
  <c r="I104" i="52"/>
  <c r="I105" i="52"/>
  <c r="I106" i="52"/>
  <c r="I107" i="52"/>
  <c r="I108" i="52"/>
  <c r="I109" i="52"/>
  <c r="I110" i="52"/>
  <c r="I111" i="52"/>
  <c r="I112" i="52"/>
  <c r="I113" i="52"/>
  <c r="I114" i="52"/>
  <c r="I115" i="52"/>
  <c r="I116" i="52"/>
  <c r="I117" i="52"/>
  <c r="I118" i="52"/>
  <c r="I119" i="52"/>
  <c r="I120" i="52"/>
  <c r="I121" i="52"/>
  <c r="I122" i="52"/>
  <c r="I123" i="52"/>
  <c r="I124" i="52"/>
  <c r="I125" i="52"/>
  <c r="I126" i="52"/>
  <c r="I127" i="52"/>
  <c r="I128" i="52"/>
  <c r="I129" i="52"/>
  <c r="I130" i="52"/>
  <c r="I131" i="52"/>
  <c r="I132" i="52"/>
  <c r="I133" i="52"/>
  <c r="I134" i="52"/>
  <c r="I135" i="52"/>
  <c r="I136" i="52"/>
  <c r="I137" i="52"/>
  <c r="I138" i="52"/>
  <c r="I139" i="52"/>
  <c r="I140" i="52"/>
  <c r="I141" i="52"/>
  <c r="I142" i="52"/>
  <c r="I143" i="52"/>
  <c r="I144" i="52"/>
  <c r="I145" i="52"/>
  <c r="I146" i="52"/>
  <c r="I147" i="52"/>
  <c r="I148" i="52"/>
  <c r="I149" i="52"/>
  <c r="I150" i="52"/>
  <c r="I151" i="52"/>
  <c r="I152" i="52"/>
  <c r="I153" i="52"/>
  <c r="I154" i="52"/>
  <c r="I155" i="52"/>
  <c r="I156" i="52"/>
  <c r="I157" i="52"/>
  <c r="I158" i="52"/>
  <c r="I159" i="52"/>
  <c r="I160" i="52"/>
  <c r="I161" i="52"/>
  <c r="I162" i="52"/>
  <c r="I163" i="52"/>
  <c r="I164" i="52"/>
  <c r="I165" i="52"/>
  <c r="I166" i="52"/>
  <c r="I167" i="52"/>
  <c r="I168" i="52"/>
  <c r="I169" i="52"/>
  <c r="I170" i="52"/>
  <c r="I171" i="52"/>
  <c r="I172" i="52"/>
  <c r="I173" i="52"/>
  <c r="I174" i="52"/>
  <c r="I175" i="52"/>
  <c r="I176" i="52"/>
  <c r="I177" i="52"/>
  <c r="I178" i="52"/>
  <c r="I179" i="52"/>
  <c r="I180" i="52"/>
  <c r="I181" i="52"/>
  <c r="I182" i="52"/>
  <c r="I183" i="52"/>
  <c r="I184" i="52"/>
  <c r="I185" i="52"/>
  <c r="I186" i="52"/>
  <c r="I187" i="52"/>
  <c r="I188" i="52"/>
  <c r="I189" i="52"/>
  <c r="I190" i="52"/>
  <c r="I191" i="52"/>
  <c r="I192" i="52"/>
  <c r="I193" i="52"/>
  <c r="I194" i="52"/>
  <c r="I195" i="52"/>
  <c r="I196" i="52"/>
  <c r="I197" i="52"/>
  <c r="I198" i="52"/>
  <c r="I199" i="52"/>
  <c r="I200" i="52"/>
  <c r="I201" i="52"/>
  <c r="I202" i="52"/>
  <c r="I203" i="52"/>
  <c r="I204" i="52"/>
  <c r="I205" i="52"/>
  <c r="I206" i="52"/>
  <c r="I207" i="52"/>
  <c r="I208" i="52"/>
  <c r="I209" i="52"/>
  <c r="I210" i="52"/>
  <c r="I211" i="52"/>
  <c r="I212" i="52"/>
  <c r="I213" i="52"/>
  <c r="I214" i="52"/>
  <c r="I215" i="52"/>
  <c r="I216" i="52"/>
  <c r="I217" i="52"/>
  <c r="I218" i="52"/>
  <c r="I219" i="52"/>
  <c r="I220" i="52"/>
  <c r="I221" i="52"/>
  <c r="I222" i="52"/>
  <c r="I223" i="52"/>
  <c r="I224" i="52"/>
  <c r="I225" i="52"/>
  <c r="I226" i="52"/>
  <c r="I227" i="52"/>
  <c r="I228" i="52"/>
  <c r="I229" i="52"/>
  <c r="I230" i="52"/>
  <c r="I231" i="52"/>
  <c r="I232" i="52"/>
  <c r="I233" i="52"/>
  <c r="I234" i="52"/>
  <c r="I235" i="52"/>
  <c r="I236" i="52"/>
  <c r="I237" i="52"/>
  <c r="I238" i="52"/>
  <c r="I239" i="52"/>
  <c r="I240" i="52"/>
  <c r="I241" i="52"/>
  <c r="I242" i="52"/>
  <c r="I243" i="52"/>
  <c r="I244" i="52"/>
  <c r="I245" i="52"/>
  <c r="I246" i="52"/>
  <c r="I247" i="52"/>
  <c r="I248" i="52"/>
  <c r="I249" i="52"/>
  <c r="I250" i="52"/>
  <c r="I251" i="52"/>
  <c r="I252" i="52"/>
  <c r="I253" i="52"/>
  <c r="I254" i="52"/>
  <c r="I255" i="52"/>
  <c r="I256" i="52"/>
  <c r="I257" i="52"/>
  <c r="I258" i="52"/>
  <c r="I259" i="52"/>
  <c r="I260" i="52"/>
  <c r="I261" i="52"/>
  <c r="I262" i="52"/>
  <c r="I263" i="52"/>
  <c r="I264" i="52"/>
  <c r="I265" i="52"/>
  <c r="I266" i="52"/>
  <c r="I267" i="52"/>
  <c r="I268" i="52"/>
  <c r="I269" i="52"/>
  <c r="I270" i="52"/>
  <c r="I271" i="52"/>
  <c r="I272" i="52"/>
  <c r="I273" i="52"/>
  <c r="I274" i="52"/>
  <c r="I275" i="52"/>
  <c r="I276" i="52"/>
  <c r="I277" i="52"/>
  <c r="I278" i="52"/>
  <c r="I279" i="52"/>
  <c r="I280" i="52"/>
  <c r="I281" i="52"/>
  <c r="I282" i="52"/>
  <c r="I283" i="52"/>
  <c r="I284" i="52"/>
  <c r="I285" i="52"/>
  <c r="I286" i="52"/>
  <c r="I287" i="52"/>
  <c r="I288" i="52"/>
  <c r="I289" i="52"/>
  <c r="I290" i="52"/>
  <c r="I291" i="52"/>
  <c r="I292" i="52"/>
  <c r="I293" i="52"/>
  <c r="I294" i="52"/>
  <c r="I295" i="52"/>
  <c r="I296" i="52"/>
  <c r="I297" i="52"/>
  <c r="I298" i="52"/>
  <c r="I299" i="52"/>
  <c r="I300" i="52"/>
  <c r="I301" i="52"/>
  <c r="I302" i="52"/>
  <c r="I303" i="52"/>
  <c r="I304" i="52"/>
  <c r="I305" i="52"/>
  <c r="I306" i="52"/>
  <c r="I307" i="52"/>
  <c r="I308" i="52"/>
  <c r="I309" i="52"/>
  <c r="I310" i="52"/>
  <c r="I311" i="52"/>
  <c r="I312" i="52"/>
  <c r="I313" i="52"/>
  <c r="I314" i="52"/>
  <c r="I315" i="52"/>
  <c r="I316" i="52"/>
  <c r="I317" i="52"/>
  <c r="I318" i="52"/>
  <c r="I319" i="52"/>
  <c r="I320" i="52"/>
  <c r="I321" i="52"/>
  <c r="I322" i="52"/>
  <c r="I323" i="52"/>
  <c r="I324" i="52"/>
  <c r="I325" i="52"/>
  <c r="I326" i="52"/>
  <c r="I327" i="52"/>
  <c r="I328" i="52"/>
  <c r="I329" i="52"/>
  <c r="I330" i="52"/>
  <c r="I331" i="52"/>
  <c r="I332" i="52"/>
  <c r="I333" i="52"/>
  <c r="I334" i="52"/>
  <c r="I335" i="52"/>
  <c r="I336" i="52"/>
  <c r="I337" i="52"/>
  <c r="I338" i="52"/>
  <c r="I339" i="52"/>
  <c r="I340" i="52"/>
  <c r="I341" i="52"/>
  <c r="I342" i="52"/>
  <c r="I343" i="52"/>
  <c r="I344" i="52"/>
  <c r="I345" i="52"/>
  <c r="I346" i="52"/>
  <c r="I347" i="52"/>
  <c r="I348" i="52"/>
  <c r="I349" i="52"/>
  <c r="I350" i="52"/>
  <c r="I351" i="52"/>
  <c r="I352" i="52"/>
  <c r="I353" i="52"/>
  <c r="I354" i="52"/>
  <c r="I355" i="52"/>
  <c r="I356" i="52"/>
  <c r="I357" i="52"/>
  <c r="I358" i="52"/>
  <c r="I359" i="52"/>
  <c r="I360" i="52"/>
  <c r="I361" i="52"/>
  <c r="I362" i="52"/>
  <c r="I363" i="52"/>
  <c r="I364" i="52"/>
  <c r="I365" i="52"/>
  <c r="I366" i="52"/>
  <c r="I367" i="52"/>
  <c r="I368" i="52"/>
  <c r="I369" i="52"/>
  <c r="I370" i="52"/>
  <c r="I371" i="52"/>
  <c r="I372" i="52"/>
  <c r="I373" i="52"/>
  <c r="I374" i="52"/>
  <c r="I375" i="52"/>
  <c r="I376" i="52"/>
  <c r="I377" i="52"/>
  <c r="I378" i="52"/>
  <c r="I379" i="52"/>
  <c r="I380" i="52"/>
  <c r="I381" i="52"/>
  <c r="I382" i="52"/>
  <c r="I383" i="52"/>
  <c r="I384" i="52"/>
  <c r="I385" i="52"/>
  <c r="I386" i="52"/>
  <c r="I387" i="52"/>
  <c r="I388" i="52"/>
  <c r="I389" i="52"/>
  <c r="I390" i="52"/>
  <c r="I391" i="52"/>
  <c r="I392" i="52"/>
  <c r="I393" i="52"/>
  <c r="I394" i="52"/>
  <c r="I395" i="52"/>
  <c r="I396" i="52"/>
  <c r="I397" i="52"/>
  <c r="I398" i="52"/>
  <c r="I399" i="52"/>
  <c r="I400" i="52"/>
  <c r="I401" i="52"/>
  <c r="I402" i="52"/>
  <c r="I403" i="52"/>
  <c r="I404" i="52"/>
  <c r="I405" i="52"/>
  <c r="I406" i="52"/>
  <c r="I407" i="52"/>
  <c r="I408" i="52"/>
  <c r="I409" i="52"/>
  <c r="I410" i="52"/>
  <c r="I411" i="52"/>
  <c r="I412" i="52"/>
  <c r="I413" i="52"/>
  <c r="I414" i="52"/>
  <c r="I415" i="52"/>
  <c r="I416" i="52"/>
  <c r="I417" i="52"/>
  <c r="I418" i="52"/>
  <c r="I419" i="52"/>
  <c r="I420" i="52"/>
  <c r="I421" i="52"/>
  <c r="I422" i="52"/>
  <c r="I423" i="52"/>
  <c r="I424" i="52"/>
  <c r="I425" i="52"/>
  <c r="I426" i="52"/>
  <c r="I427" i="52"/>
  <c r="I428" i="52"/>
  <c r="I429" i="52"/>
  <c r="I430" i="52"/>
  <c r="I431" i="52"/>
  <c r="I432" i="52"/>
  <c r="I433" i="52"/>
  <c r="I434" i="52"/>
  <c r="I435" i="52"/>
  <c r="I436" i="52"/>
  <c r="I437" i="52"/>
  <c r="I438" i="52"/>
  <c r="I439" i="52"/>
  <c r="I440" i="52"/>
  <c r="I441" i="52"/>
  <c r="I442" i="52"/>
  <c r="I443" i="52"/>
  <c r="I444" i="52"/>
  <c r="I445" i="52"/>
  <c r="I446" i="52"/>
  <c r="I447" i="52"/>
  <c r="I448" i="52"/>
  <c r="I449" i="52"/>
  <c r="I450" i="52"/>
  <c r="I451" i="52"/>
  <c r="I452" i="52"/>
  <c r="I453" i="52"/>
  <c r="I454" i="52"/>
  <c r="I455" i="52"/>
  <c r="I456" i="52"/>
  <c r="I457" i="52"/>
  <c r="I458" i="52"/>
  <c r="I459" i="52"/>
  <c r="I460" i="52"/>
  <c r="I461" i="52"/>
  <c r="I462" i="52"/>
  <c r="H2" i="52"/>
  <c r="H3" i="52"/>
  <c r="H4" i="52"/>
  <c r="H5" i="52"/>
  <c r="H6" i="52"/>
  <c r="H7" i="52"/>
  <c r="H8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38" i="52"/>
  <c r="H39" i="52"/>
  <c r="H40" i="52"/>
  <c r="H41" i="52"/>
  <c r="H42" i="52"/>
  <c r="H43" i="52"/>
  <c r="H44" i="52"/>
  <c r="H45" i="52"/>
  <c r="H46" i="52"/>
  <c r="H47" i="52"/>
  <c r="H48" i="52"/>
  <c r="H49" i="52"/>
  <c r="H50" i="52"/>
  <c r="H51" i="52"/>
  <c r="H52" i="52"/>
  <c r="H53" i="52"/>
  <c r="H54" i="52"/>
  <c r="H55" i="52"/>
  <c r="H56" i="52"/>
  <c r="H57" i="52"/>
  <c r="H58" i="52"/>
  <c r="H59" i="52"/>
  <c r="H60" i="52"/>
  <c r="H61" i="52"/>
  <c r="H62" i="52"/>
  <c r="H63" i="52"/>
  <c r="H64" i="52"/>
  <c r="H65" i="52"/>
  <c r="H66" i="52"/>
  <c r="H67" i="52"/>
  <c r="H68" i="52"/>
  <c r="H69" i="52"/>
  <c r="H70" i="52"/>
  <c r="H71" i="52"/>
  <c r="H72" i="52"/>
  <c r="H73" i="52"/>
  <c r="H74" i="52"/>
  <c r="H75" i="52"/>
  <c r="H76" i="52"/>
  <c r="H77" i="52"/>
  <c r="H78" i="52"/>
  <c r="H79" i="52"/>
  <c r="H80" i="52"/>
  <c r="H81" i="52"/>
  <c r="H82" i="52"/>
  <c r="H83" i="52"/>
  <c r="H84" i="52"/>
  <c r="H85" i="52"/>
  <c r="H86" i="52"/>
  <c r="H87" i="52"/>
  <c r="H88" i="52"/>
  <c r="H89" i="52"/>
  <c r="H90" i="52"/>
  <c r="H91" i="52"/>
  <c r="H92" i="52"/>
  <c r="H93" i="52"/>
  <c r="H94" i="52"/>
  <c r="H95" i="52"/>
  <c r="H96" i="52"/>
  <c r="H97" i="52"/>
  <c r="H98" i="52"/>
  <c r="H99" i="52"/>
  <c r="H100" i="52"/>
  <c r="H101" i="52"/>
  <c r="H102" i="52"/>
  <c r="H103" i="52"/>
  <c r="H104" i="52"/>
  <c r="H105" i="52"/>
  <c r="H106" i="52"/>
  <c r="H107" i="52"/>
  <c r="H108" i="52"/>
  <c r="H109" i="52"/>
  <c r="H110" i="52"/>
  <c r="H111" i="52"/>
  <c r="H112" i="52"/>
  <c r="H113" i="52"/>
  <c r="H114" i="52"/>
  <c r="H115" i="52"/>
  <c r="H116" i="52"/>
  <c r="H117" i="52"/>
  <c r="H118" i="52"/>
  <c r="H119" i="52"/>
  <c r="H120" i="52"/>
  <c r="H121" i="52"/>
  <c r="H122" i="52"/>
  <c r="H123" i="52"/>
  <c r="H124" i="52"/>
  <c r="H125" i="52"/>
  <c r="H126" i="52"/>
  <c r="H127" i="52"/>
  <c r="H128" i="52"/>
  <c r="H129" i="52"/>
  <c r="H130" i="52"/>
  <c r="H131" i="52"/>
  <c r="H132" i="52"/>
  <c r="H133" i="52"/>
  <c r="H134" i="52"/>
  <c r="H135" i="52"/>
  <c r="H136" i="52"/>
  <c r="H137" i="52"/>
  <c r="H138" i="52"/>
  <c r="H139" i="52"/>
  <c r="H140" i="52"/>
  <c r="H141" i="52"/>
  <c r="H142" i="52"/>
  <c r="H143" i="52"/>
  <c r="H144" i="52"/>
  <c r="H145" i="52"/>
  <c r="H146" i="52"/>
  <c r="H147" i="52"/>
  <c r="H148" i="52"/>
  <c r="H149" i="52"/>
  <c r="H150" i="52"/>
  <c r="H151" i="52"/>
  <c r="H152" i="52"/>
  <c r="H153" i="52"/>
  <c r="H154" i="52"/>
  <c r="H155" i="52"/>
  <c r="H156" i="52"/>
  <c r="H157" i="52"/>
  <c r="H158" i="52"/>
  <c r="H159" i="52"/>
  <c r="H160" i="52"/>
  <c r="H161" i="52"/>
  <c r="H162" i="52"/>
  <c r="H163" i="52"/>
  <c r="H164" i="52"/>
  <c r="H165" i="52"/>
  <c r="H166" i="52"/>
  <c r="H167" i="52"/>
  <c r="H168" i="52"/>
  <c r="H169" i="52"/>
  <c r="H170" i="52"/>
  <c r="H171" i="52"/>
  <c r="H172" i="52"/>
  <c r="H173" i="52"/>
  <c r="H174" i="52"/>
  <c r="H175" i="52"/>
  <c r="H176" i="52"/>
  <c r="H177" i="52"/>
  <c r="H178" i="52"/>
  <c r="H179" i="52"/>
  <c r="H180" i="52"/>
  <c r="H181" i="52"/>
  <c r="H182" i="52"/>
  <c r="H183" i="52"/>
  <c r="H184" i="52"/>
  <c r="H185" i="52"/>
  <c r="H186" i="52"/>
  <c r="H187" i="52"/>
  <c r="H188" i="52"/>
  <c r="H189" i="52"/>
  <c r="H190" i="52"/>
  <c r="H191" i="52"/>
  <c r="H192" i="52"/>
  <c r="H193" i="52"/>
  <c r="H194" i="52"/>
  <c r="H195" i="52"/>
  <c r="H196" i="52"/>
  <c r="H197" i="52"/>
  <c r="H198" i="52"/>
  <c r="H199" i="52"/>
  <c r="H200" i="52"/>
  <c r="H201" i="52"/>
  <c r="H202" i="52"/>
  <c r="H203" i="52"/>
  <c r="H204" i="52"/>
  <c r="H205" i="52"/>
  <c r="H206" i="52"/>
  <c r="H207" i="52"/>
  <c r="H208" i="52"/>
  <c r="H209" i="52"/>
  <c r="H210" i="52"/>
  <c r="H211" i="52"/>
  <c r="H212" i="52"/>
  <c r="H213" i="52"/>
  <c r="H214" i="52"/>
  <c r="H215" i="52"/>
  <c r="H216" i="52"/>
  <c r="H217" i="52"/>
  <c r="H218" i="52"/>
  <c r="H219" i="52"/>
  <c r="H220" i="52"/>
  <c r="H221" i="52"/>
  <c r="H222" i="52"/>
  <c r="H223" i="52"/>
  <c r="H224" i="52"/>
  <c r="H225" i="52"/>
  <c r="H226" i="52"/>
  <c r="H227" i="52"/>
  <c r="H228" i="52"/>
  <c r="H229" i="52"/>
  <c r="H230" i="52"/>
  <c r="H231" i="52"/>
  <c r="H232" i="52"/>
  <c r="H233" i="52"/>
  <c r="H234" i="52"/>
  <c r="H235" i="52"/>
  <c r="H236" i="52"/>
  <c r="H237" i="52"/>
  <c r="H238" i="52"/>
  <c r="H239" i="52"/>
  <c r="H240" i="52"/>
  <c r="H241" i="52"/>
  <c r="H242" i="52"/>
  <c r="H243" i="52"/>
  <c r="H244" i="52"/>
  <c r="H245" i="52"/>
  <c r="H246" i="52"/>
  <c r="H247" i="52"/>
  <c r="H248" i="52"/>
  <c r="H249" i="52"/>
  <c r="H250" i="52"/>
  <c r="H251" i="52"/>
  <c r="H252" i="52"/>
  <c r="H253" i="52"/>
  <c r="H254" i="52"/>
  <c r="H255" i="52"/>
  <c r="H256" i="52"/>
  <c r="H257" i="52"/>
  <c r="H258" i="52"/>
  <c r="H259" i="52"/>
  <c r="H260" i="52"/>
  <c r="H261" i="52"/>
  <c r="H262" i="52"/>
  <c r="H263" i="52"/>
  <c r="H264" i="52"/>
  <c r="H265" i="52"/>
  <c r="H266" i="52"/>
  <c r="H267" i="52"/>
  <c r="H268" i="52"/>
  <c r="H269" i="52"/>
  <c r="H270" i="52"/>
  <c r="H271" i="52"/>
  <c r="H272" i="52"/>
  <c r="H273" i="52"/>
  <c r="H274" i="52"/>
  <c r="H275" i="52"/>
  <c r="H276" i="52"/>
  <c r="H277" i="52"/>
  <c r="H278" i="52"/>
  <c r="H279" i="52"/>
  <c r="H280" i="52"/>
  <c r="H281" i="52"/>
  <c r="H282" i="52"/>
  <c r="H283" i="52"/>
  <c r="H284" i="52"/>
  <c r="H285" i="52"/>
  <c r="H286" i="52"/>
  <c r="H287" i="52"/>
  <c r="H288" i="52"/>
  <c r="H289" i="52"/>
  <c r="H290" i="52"/>
  <c r="H291" i="52"/>
  <c r="H292" i="52"/>
  <c r="H293" i="52"/>
  <c r="H294" i="52"/>
  <c r="H295" i="52"/>
  <c r="H296" i="52"/>
  <c r="H297" i="52"/>
  <c r="H298" i="52"/>
  <c r="H299" i="52"/>
  <c r="H300" i="52"/>
  <c r="H301" i="52"/>
  <c r="H302" i="52"/>
  <c r="H303" i="52"/>
  <c r="H304" i="52"/>
  <c r="H305" i="52"/>
  <c r="H306" i="52"/>
  <c r="H307" i="52"/>
  <c r="H308" i="52"/>
  <c r="H309" i="52"/>
  <c r="H310" i="52"/>
  <c r="H311" i="52"/>
  <c r="H312" i="52"/>
  <c r="H313" i="52"/>
  <c r="H314" i="52"/>
  <c r="H315" i="52"/>
  <c r="H316" i="52"/>
  <c r="H317" i="52"/>
  <c r="H318" i="52"/>
  <c r="H319" i="52"/>
  <c r="H320" i="52"/>
  <c r="H321" i="52"/>
  <c r="H322" i="52"/>
  <c r="H323" i="52"/>
  <c r="H324" i="52"/>
  <c r="H325" i="52"/>
  <c r="H326" i="52"/>
  <c r="H327" i="52"/>
  <c r="H328" i="52"/>
  <c r="H329" i="52"/>
  <c r="H330" i="52"/>
  <c r="H331" i="52"/>
  <c r="H332" i="52"/>
  <c r="H333" i="52"/>
  <c r="H334" i="52"/>
  <c r="H335" i="52"/>
  <c r="H336" i="52"/>
  <c r="H337" i="52"/>
  <c r="H338" i="52"/>
  <c r="H339" i="52"/>
  <c r="H340" i="52"/>
  <c r="H341" i="52"/>
  <c r="H342" i="52"/>
  <c r="H343" i="52"/>
  <c r="H344" i="52"/>
  <c r="H345" i="52"/>
  <c r="H346" i="52"/>
  <c r="H347" i="52"/>
  <c r="H348" i="52"/>
  <c r="H349" i="52"/>
  <c r="H350" i="52"/>
  <c r="H351" i="52"/>
  <c r="H352" i="52"/>
  <c r="H353" i="52"/>
  <c r="H354" i="52"/>
  <c r="H355" i="52"/>
  <c r="H356" i="52"/>
  <c r="H357" i="52"/>
  <c r="H358" i="52"/>
  <c r="H359" i="52"/>
  <c r="H360" i="52"/>
  <c r="H361" i="52"/>
  <c r="H362" i="52"/>
  <c r="H363" i="52"/>
  <c r="H364" i="52"/>
  <c r="H365" i="52"/>
  <c r="H366" i="52"/>
  <c r="H367" i="52"/>
  <c r="H368" i="52"/>
  <c r="H369" i="52"/>
  <c r="H370" i="52"/>
  <c r="H371" i="52"/>
  <c r="H372" i="52"/>
  <c r="H373" i="52"/>
  <c r="H374" i="52"/>
  <c r="H375" i="52"/>
  <c r="H376" i="52"/>
  <c r="H377" i="52"/>
  <c r="H378" i="52"/>
  <c r="H379" i="52"/>
  <c r="H380" i="52"/>
  <c r="H381" i="52"/>
  <c r="H382" i="52"/>
  <c r="H383" i="52"/>
  <c r="H384" i="52"/>
  <c r="H385" i="52"/>
  <c r="H386" i="52"/>
  <c r="H387" i="52"/>
  <c r="H388" i="52"/>
  <c r="H389" i="52"/>
  <c r="H390" i="52"/>
  <c r="H391" i="52"/>
  <c r="H392" i="52"/>
  <c r="H393" i="52"/>
  <c r="H394" i="52"/>
  <c r="H395" i="52"/>
  <c r="H396" i="52"/>
  <c r="H397" i="52"/>
  <c r="H398" i="52"/>
  <c r="H399" i="52"/>
  <c r="H400" i="52"/>
  <c r="H401" i="52"/>
  <c r="H402" i="52"/>
  <c r="H403" i="52"/>
  <c r="H404" i="52"/>
  <c r="H405" i="52"/>
  <c r="H406" i="52"/>
  <c r="H407" i="52"/>
  <c r="H408" i="52"/>
  <c r="H409" i="52"/>
  <c r="H410" i="52"/>
  <c r="H411" i="52"/>
  <c r="H412" i="52"/>
  <c r="H413" i="52"/>
  <c r="H414" i="52"/>
  <c r="H415" i="52"/>
  <c r="H416" i="52"/>
  <c r="H417" i="52"/>
  <c r="H418" i="52"/>
  <c r="H419" i="52"/>
  <c r="H420" i="52"/>
  <c r="H421" i="52"/>
  <c r="H422" i="52"/>
  <c r="H423" i="52"/>
  <c r="H424" i="52"/>
  <c r="H425" i="52"/>
  <c r="H426" i="52"/>
  <c r="H427" i="52"/>
  <c r="H428" i="52"/>
  <c r="H429" i="52"/>
  <c r="H430" i="52"/>
  <c r="H431" i="52"/>
  <c r="H432" i="52"/>
  <c r="H433" i="52"/>
  <c r="H434" i="52"/>
  <c r="H435" i="52"/>
  <c r="H436" i="52"/>
  <c r="H437" i="52"/>
  <c r="H438" i="52"/>
  <c r="H439" i="52"/>
  <c r="H440" i="52"/>
  <c r="H441" i="52"/>
  <c r="H442" i="52"/>
  <c r="H443" i="52"/>
  <c r="H444" i="52"/>
  <c r="H445" i="52"/>
  <c r="H446" i="52"/>
  <c r="H447" i="52"/>
  <c r="H448" i="52"/>
  <c r="H449" i="52"/>
  <c r="H450" i="52"/>
  <c r="H451" i="52"/>
  <c r="H452" i="52"/>
  <c r="H453" i="52"/>
  <c r="H454" i="52"/>
  <c r="H455" i="52"/>
  <c r="H456" i="52"/>
  <c r="H457" i="52"/>
  <c r="H458" i="52"/>
  <c r="H459" i="52"/>
  <c r="H460" i="52"/>
  <c r="H461" i="52"/>
  <c r="H462" i="52"/>
  <c r="G2" i="52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6" i="52"/>
  <c r="G57" i="52"/>
  <c r="G58" i="52"/>
  <c r="G59" i="52"/>
  <c r="G60" i="52"/>
  <c r="G61" i="52"/>
  <c r="G62" i="52"/>
  <c r="G63" i="52"/>
  <c r="G64" i="52"/>
  <c r="G65" i="52"/>
  <c r="G66" i="52"/>
  <c r="G67" i="52"/>
  <c r="G68" i="52"/>
  <c r="G69" i="52"/>
  <c r="G70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97" i="52"/>
  <c r="G98" i="52"/>
  <c r="G99" i="52"/>
  <c r="G100" i="52"/>
  <c r="G101" i="52"/>
  <c r="G102" i="52"/>
  <c r="G103" i="52"/>
  <c r="G104" i="52"/>
  <c r="G105" i="52"/>
  <c r="G106" i="52"/>
  <c r="G107" i="52"/>
  <c r="G108" i="52"/>
  <c r="G109" i="52"/>
  <c r="G110" i="52"/>
  <c r="G111" i="52"/>
  <c r="G112" i="52"/>
  <c r="G113" i="52"/>
  <c r="G114" i="52"/>
  <c r="G115" i="52"/>
  <c r="G116" i="52"/>
  <c r="G117" i="52"/>
  <c r="G118" i="52"/>
  <c r="G119" i="52"/>
  <c r="G120" i="52"/>
  <c r="G121" i="52"/>
  <c r="G122" i="52"/>
  <c r="G123" i="52"/>
  <c r="G124" i="52"/>
  <c r="G125" i="52"/>
  <c r="G126" i="52"/>
  <c r="G127" i="52"/>
  <c r="G128" i="52"/>
  <c r="G129" i="52"/>
  <c r="G130" i="52"/>
  <c r="G131" i="52"/>
  <c r="G132" i="52"/>
  <c r="G133" i="52"/>
  <c r="G134" i="52"/>
  <c r="G135" i="52"/>
  <c r="G136" i="52"/>
  <c r="G137" i="52"/>
  <c r="G138" i="52"/>
  <c r="G139" i="52"/>
  <c r="G140" i="52"/>
  <c r="G141" i="52"/>
  <c r="G142" i="52"/>
  <c r="G143" i="52"/>
  <c r="G144" i="52"/>
  <c r="G145" i="52"/>
  <c r="G146" i="52"/>
  <c r="G147" i="52"/>
  <c r="G148" i="52"/>
  <c r="G149" i="52"/>
  <c r="G150" i="52"/>
  <c r="G151" i="52"/>
  <c r="G152" i="52"/>
  <c r="G153" i="52"/>
  <c r="G154" i="52"/>
  <c r="G155" i="52"/>
  <c r="G156" i="52"/>
  <c r="G157" i="52"/>
  <c r="G158" i="52"/>
  <c r="G159" i="52"/>
  <c r="G160" i="52"/>
  <c r="G161" i="52"/>
  <c r="G162" i="52"/>
  <c r="G163" i="52"/>
  <c r="G164" i="52"/>
  <c r="G165" i="52"/>
  <c r="G166" i="52"/>
  <c r="G167" i="52"/>
  <c r="G168" i="52"/>
  <c r="G169" i="52"/>
  <c r="G170" i="52"/>
  <c r="G171" i="52"/>
  <c r="G172" i="52"/>
  <c r="G173" i="52"/>
  <c r="G174" i="52"/>
  <c r="G175" i="52"/>
  <c r="G176" i="52"/>
  <c r="G177" i="52"/>
  <c r="G178" i="52"/>
  <c r="G179" i="52"/>
  <c r="G180" i="52"/>
  <c r="G181" i="52"/>
  <c r="G182" i="52"/>
  <c r="G183" i="52"/>
  <c r="G184" i="52"/>
  <c r="G185" i="52"/>
  <c r="G186" i="52"/>
  <c r="G187" i="52"/>
  <c r="G188" i="52"/>
  <c r="G189" i="52"/>
  <c r="G190" i="52"/>
  <c r="G191" i="52"/>
  <c r="G192" i="52"/>
  <c r="G193" i="52"/>
  <c r="G194" i="52"/>
  <c r="G195" i="52"/>
  <c r="G196" i="52"/>
  <c r="G197" i="52"/>
  <c r="G198" i="52"/>
  <c r="G199" i="52"/>
  <c r="G200" i="52"/>
  <c r="G201" i="52"/>
  <c r="G202" i="52"/>
  <c r="G203" i="52"/>
  <c r="G204" i="52"/>
  <c r="G205" i="52"/>
  <c r="G206" i="52"/>
  <c r="G207" i="52"/>
  <c r="G208" i="52"/>
  <c r="G209" i="52"/>
  <c r="G210" i="52"/>
  <c r="G211" i="52"/>
  <c r="G212" i="52"/>
  <c r="G213" i="52"/>
  <c r="G214" i="52"/>
  <c r="G215" i="52"/>
  <c r="G216" i="52"/>
  <c r="G217" i="52"/>
  <c r="G218" i="52"/>
  <c r="G219" i="52"/>
  <c r="G220" i="52"/>
  <c r="G221" i="52"/>
  <c r="G222" i="52"/>
  <c r="G223" i="52"/>
  <c r="G224" i="52"/>
  <c r="G225" i="52"/>
  <c r="G226" i="52"/>
  <c r="G227" i="52"/>
  <c r="G228" i="52"/>
  <c r="G229" i="52"/>
  <c r="G230" i="52"/>
  <c r="G231" i="52"/>
  <c r="G232" i="52"/>
  <c r="G233" i="52"/>
  <c r="G234" i="52"/>
  <c r="G235" i="52"/>
  <c r="G236" i="52"/>
  <c r="G237" i="52"/>
  <c r="G238" i="52"/>
  <c r="G239" i="52"/>
  <c r="G240" i="52"/>
  <c r="G241" i="52"/>
  <c r="G242" i="52"/>
  <c r="G243" i="52"/>
  <c r="G244" i="52"/>
  <c r="G245" i="52"/>
  <c r="G246" i="52"/>
  <c r="G247" i="52"/>
  <c r="G248" i="52"/>
  <c r="G249" i="52"/>
  <c r="G250" i="52"/>
  <c r="G251" i="52"/>
  <c r="G252" i="52"/>
  <c r="G253" i="52"/>
  <c r="G254" i="52"/>
  <c r="G255" i="52"/>
  <c r="G256" i="52"/>
  <c r="G257" i="52"/>
  <c r="G258" i="52"/>
  <c r="G259" i="52"/>
  <c r="G260" i="52"/>
  <c r="G261" i="52"/>
  <c r="G262" i="52"/>
  <c r="G263" i="52"/>
  <c r="G264" i="52"/>
  <c r="G265" i="52"/>
  <c r="G266" i="52"/>
  <c r="G267" i="52"/>
  <c r="G268" i="52"/>
  <c r="G269" i="52"/>
  <c r="G270" i="52"/>
  <c r="G271" i="52"/>
  <c r="G272" i="52"/>
  <c r="G273" i="52"/>
  <c r="G274" i="52"/>
  <c r="G275" i="52"/>
  <c r="G276" i="52"/>
  <c r="G277" i="52"/>
  <c r="G278" i="52"/>
  <c r="G279" i="52"/>
  <c r="G280" i="52"/>
  <c r="G281" i="52"/>
  <c r="G282" i="52"/>
  <c r="G283" i="52"/>
  <c r="G284" i="52"/>
  <c r="G285" i="52"/>
  <c r="G286" i="52"/>
  <c r="G287" i="52"/>
  <c r="G288" i="52"/>
  <c r="G289" i="52"/>
  <c r="G290" i="52"/>
  <c r="G291" i="52"/>
  <c r="G292" i="52"/>
  <c r="G293" i="52"/>
  <c r="G294" i="52"/>
  <c r="G295" i="52"/>
  <c r="G296" i="52"/>
  <c r="G297" i="52"/>
  <c r="G298" i="52"/>
  <c r="G299" i="52"/>
  <c r="G300" i="52"/>
  <c r="G301" i="52"/>
  <c r="G302" i="52"/>
  <c r="G303" i="52"/>
  <c r="G304" i="52"/>
  <c r="G305" i="52"/>
  <c r="G306" i="52"/>
  <c r="G307" i="52"/>
  <c r="G308" i="52"/>
  <c r="G309" i="52"/>
  <c r="G310" i="52"/>
  <c r="G311" i="52"/>
  <c r="G312" i="52"/>
  <c r="G313" i="52"/>
  <c r="G314" i="52"/>
  <c r="G315" i="52"/>
  <c r="G316" i="52"/>
  <c r="G317" i="52"/>
  <c r="G318" i="52"/>
  <c r="G319" i="52"/>
  <c r="G320" i="52"/>
  <c r="G321" i="52"/>
  <c r="G322" i="52"/>
  <c r="G323" i="52"/>
  <c r="G324" i="52"/>
  <c r="G325" i="52"/>
  <c r="G326" i="52"/>
  <c r="G327" i="52"/>
  <c r="G328" i="52"/>
  <c r="G329" i="52"/>
  <c r="G330" i="52"/>
  <c r="G331" i="52"/>
  <c r="G332" i="52"/>
  <c r="G333" i="52"/>
  <c r="G334" i="52"/>
  <c r="G335" i="52"/>
  <c r="G336" i="52"/>
  <c r="G337" i="52"/>
  <c r="G338" i="52"/>
  <c r="G339" i="52"/>
  <c r="G340" i="52"/>
  <c r="G341" i="52"/>
  <c r="G342" i="52"/>
  <c r="G343" i="52"/>
  <c r="G344" i="52"/>
  <c r="G345" i="52"/>
  <c r="G346" i="52"/>
  <c r="G347" i="52"/>
  <c r="G348" i="52"/>
  <c r="G349" i="52"/>
  <c r="G350" i="52"/>
  <c r="G351" i="52"/>
  <c r="G352" i="52"/>
  <c r="G353" i="52"/>
  <c r="G354" i="52"/>
  <c r="G355" i="52"/>
  <c r="G356" i="52"/>
  <c r="G357" i="52"/>
  <c r="G358" i="52"/>
  <c r="G359" i="52"/>
  <c r="G360" i="52"/>
  <c r="G361" i="52"/>
  <c r="G362" i="52"/>
  <c r="G363" i="52"/>
  <c r="G364" i="52"/>
  <c r="G365" i="52"/>
  <c r="G366" i="52"/>
  <c r="G367" i="52"/>
  <c r="G368" i="52"/>
  <c r="G369" i="52"/>
  <c r="G370" i="52"/>
  <c r="G371" i="52"/>
  <c r="G372" i="52"/>
  <c r="G373" i="52"/>
  <c r="G374" i="52"/>
  <c r="G375" i="52"/>
  <c r="G376" i="52"/>
  <c r="G377" i="52"/>
  <c r="G378" i="52"/>
  <c r="G379" i="52"/>
  <c r="G380" i="52"/>
  <c r="G381" i="52"/>
  <c r="G382" i="52"/>
  <c r="G383" i="52"/>
  <c r="G384" i="52"/>
  <c r="G385" i="52"/>
  <c r="G386" i="52"/>
  <c r="G387" i="52"/>
  <c r="G388" i="52"/>
  <c r="G389" i="52"/>
  <c r="G390" i="52"/>
  <c r="G391" i="52"/>
  <c r="G392" i="52"/>
  <c r="G393" i="52"/>
  <c r="G394" i="52"/>
  <c r="G395" i="52"/>
  <c r="G396" i="52"/>
  <c r="G397" i="52"/>
  <c r="G398" i="52"/>
  <c r="G399" i="52"/>
  <c r="G400" i="52"/>
  <c r="G401" i="52"/>
  <c r="G402" i="52"/>
  <c r="G403" i="52"/>
  <c r="G404" i="52"/>
  <c r="G405" i="52"/>
  <c r="G406" i="52"/>
  <c r="G407" i="52"/>
  <c r="G408" i="52"/>
  <c r="G409" i="52"/>
  <c r="G410" i="52"/>
  <c r="G411" i="52"/>
  <c r="G412" i="52"/>
  <c r="G413" i="52"/>
  <c r="G414" i="52"/>
  <c r="G415" i="52"/>
  <c r="G416" i="52"/>
  <c r="G417" i="52"/>
  <c r="G418" i="52"/>
  <c r="G419" i="52"/>
  <c r="G420" i="52"/>
  <c r="G421" i="52"/>
  <c r="G422" i="52"/>
  <c r="G423" i="52"/>
  <c r="G424" i="52"/>
  <c r="G425" i="52"/>
  <c r="G426" i="52"/>
  <c r="G427" i="52"/>
  <c r="G428" i="52"/>
  <c r="G429" i="52"/>
  <c r="G430" i="52"/>
  <c r="G431" i="52"/>
  <c r="G432" i="52"/>
  <c r="G433" i="52"/>
  <c r="G434" i="52"/>
  <c r="G435" i="52"/>
  <c r="G436" i="52"/>
  <c r="G437" i="52"/>
  <c r="G438" i="52"/>
  <c r="G439" i="52"/>
  <c r="G440" i="52"/>
  <c r="G441" i="52"/>
  <c r="G442" i="52"/>
  <c r="G443" i="52"/>
  <c r="G444" i="52"/>
  <c r="G445" i="52"/>
  <c r="G446" i="52"/>
  <c r="G447" i="52"/>
  <c r="G448" i="52"/>
  <c r="G449" i="52"/>
  <c r="G450" i="52"/>
  <c r="G451" i="52"/>
  <c r="G452" i="52"/>
  <c r="G453" i="52"/>
  <c r="G454" i="52"/>
  <c r="G455" i="52"/>
  <c r="G456" i="52"/>
  <c r="G457" i="52"/>
  <c r="G458" i="52"/>
  <c r="G459" i="52"/>
  <c r="G460" i="52"/>
  <c r="G461" i="52"/>
  <c r="G462" i="52"/>
  <c r="G464" i="48" l="1"/>
  <c r="F464" i="48"/>
  <c r="E464" i="48"/>
  <c r="D464" i="48"/>
  <c r="C464" i="48"/>
  <c r="B464" i="48"/>
  <c r="A464" i="48"/>
  <c r="G463" i="48"/>
  <c r="F463" i="48"/>
  <c r="E463" i="48"/>
  <c r="D463" i="48"/>
  <c r="C463" i="48"/>
  <c r="B463" i="48"/>
  <c r="A463" i="48"/>
  <c r="G462" i="48"/>
  <c r="F462" i="48"/>
  <c r="E462" i="48"/>
  <c r="D462" i="48"/>
  <c r="C462" i="48"/>
  <c r="B462" i="48"/>
  <c r="A462" i="48"/>
  <c r="G461" i="48"/>
  <c r="F461" i="48"/>
  <c r="E461" i="48"/>
  <c r="D461" i="48"/>
  <c r="C461" i="48"/>
  <c r="B461" i="48"/>
  <c r="A461" i="48"/>
  <c r="G460" i="48"/>
  <c r="F460" i="48"/>
  <c r="E460" i="48"/>
  <c r="D460" i="48"/>
  <c r="C460" i="48"/>
  <c r="B460" i="48"/>
  <c r="A460" i="48"/>
  <c r="G459" i="48"/>
  <c r="F459" i="48"/>
  <c r="E459" i="48"/>
  <c r="D459" i="48"/>
  <c r="C459" i="48"/>
  <c r="B459" i="48"/>
  <c r="A459" i="48"/>
  <c r="G458" i="48"/>
  <c r="F458" i="48"/>
  <c r="E458" i="48"/>
  <c r="D458" i="48"/>
  <c r="C458" i="48"/>
  <c r="B458" i="48"/>
  <c r="A458" i="48"/>
  <c r="G457" i="48"/>
  <c r="F457" i="48"/>
  <c r="E457" i="48"/>
  <c r="D457" i="48"/>
  <c r="C457" i="48"/>
  <c r="B457" i="48"/>
  <c r="A457" i="48"/>
  <c r="G456" i="48"/>
  <c r="F456" i="48"/>
  <c r="E456" i="48"/>
  <c r="D456" i="48"/>
  <c r="C456" i="48"/>
  <c r="B456" i="48"/>
  <c r="A456" i="48"/>
  <c r="G455" i="48"/>
  <c r="F455" i="48"/>
  <c r="E455" i="48"/>
  <c r="D455" i="48"/>
  <c r="C455" i="48"/>
  <c r="B455" i="48"/>
  <c r="A455" i="48"/>
  <c r="G454" i="48"/>
  <c r="F454" i="48"/>
  <c r="E454" i="48"/>
  <c r="D454" i="48"/>
  <c r="C454" i="48"/>
  <c r="B454" i="48"/>
  <c r="A454" i="48"/>
  <c r="G453" i="48"/>
  <c r="F453" i="48"/>
  <c r="E453" i="48"/>
  <c r="D453" i="48"/>
  <c r="C453" i="48"/>
  <c r="B453" i="48"/>
  <c r="A453" i="48"/>
  <c r="G452" i="48"/>
  <c r="F452" i="48"/>
  <c r="E452" i="48"/>
  <c r="D452" i="48"/>
  <c r="C452" i="48"/>
  <c r="B452" i="48"/>
  <c r="A452" i="48"/>
  <c r="G451" i="48"/>
  <c r="F451" i="48"/>
  <c r="E451" i="48"/>
  <c r="D451" i="48"/>
  <c r="C451" i="48"/>
  <c r="B451" i="48"/>
  <c r="A451" i="48"/>
  <c r="G450" i="48"/>
  <c r="F450" i="48"/>
  <c r="E450" i="48"/>
  <c r="D450" i="48"/>
  <c r="C450" i="48"/>
  <c r="B450" i="48"/>
  <c r="A450" i="48"/>
  <c r="G449" i="48"/>
  <c r="F449" i="48"/>
  <c r="E449" i="48"/>
  <c r="D449" i="48"/>
  <c r="C449" i="48"/>
  <c r="B449" i="48"/>
  <c r="A449" i="48"/>
  <c r="G448" i="48"/>
  <c r="F448" i="48"/>
  <c r="E448" i="48"/>
  <c r="D448" i="48"/>
  <c r="C448" i="48"/>
  <c r="B448" i="48"/>
  <c r="A448" i="48"/>
  <c r="G447" i="48"/>
  <c r="F447" i="48"/>
  <c r="E447" i="48"/>
  <c r="D447" i="48"/>
  <c r="C447" i="48"/>
  <c r="B447" i="48"/>
  <c r="A447" i="48"/>
  <c r="G446" i="48"/>
  <c r="F446" i="48"/>
  <c r="E446" i="48"/>
  <c r="D446" i="48"/>
  <c r="C446" i="48"/>
  <c r="B446" i="48"/>
  <c r="A446" i="48"/>
  <c r="G445" i="48"/>
  <c r="F445" i="48"/>
  <c r="E445" i="48"/>
  <c r="D445" i="48"/>
  <c r="C445" i="48"/>
  <c r="B445" i="48"/>
  <c r="A445" i="48"/>
  <c r="G444" i="48"/>
  <c r="F444" i="48"/>
  <c r="E444" i="48"/>
  <c r="D444" i="48"/>
  <c r="C444" i="48"/>
  <c r="B444" i="48"/>
  <c r="A444" i="48"/>
  <c r="G443" i="48"/>
  <c r="F443" i="48"/>
  <c r="E443" i="48"/>
  <c r="D443" i="48"/>
  <c r="C443" i="48"/>
  <c r="B443" i="48"/>
  <c r="A443" i="48"/>
  <c r="G442" i="48"/>
  <c r="F442" i="48"/>
  <c r="E442" i="48"/>
  <c r="D442" i="48"/>
  <c r="C442" i="48"/>
  <c r="B442" i="48"/>
  <c r="A442" i="48"/>
  <c r="G441" i="48"/>
  <c r="F441" i="48"/>
  <c r="E441" i="48"/>
  <c r="D441" i="48"/>
  <c r="C441" i="48"/>
  <c r="B441" i="48"/>
  <c r="A441" i="48"/>
  <c r="G440" i="48"/>
  <c r="F440" i="48"/>
  <c r="E440" i="48"/>
  <c r="D440" i="48"/>
  <c r="C440" i="48"/>
  <c r="B440" i="48"/>
  <c r="A440" i="48"/>
  <c r="G439" i="48"/>
  <c r="F439" i="48"/>
  <c r="E439" i="48"/>
  <c r="D439" i="48"/>
  <c r="C439" i="48"/>
  <c r="B439" i="48"/>
  <c r="A439" i="48"/>
  <c r="G438" i="48"/>
  <c r="F438" i="48"/>
  <c r="E438" i="48"/>
  <c r="D438" i="48"/>
  <c r="C438" i="48"/>
  <c r="B438" i="48"/>
  <c r="A438" i="48"/>
  <c r="G437" i="48"/>
  <c r="F437" i="48"/>
  <c r="E437" i="48"/>
  <c r="D437" i="48"/>
  <c r="C437" i="48"/>
  <c r="B437" i="48"/>
  <c r="A437" i="48"/>
  <c r="G436" i="48"/>
  <c r="F436" i="48"/>
  <c r="E436" i="48"/>
  <c r="D436" i="48"/>
  <c r="C436" i="48"/>
  <c r="B436" i="48"/>
  <c r="A436" i="48"/>
  <c r="G435" i="48"/>
  <c r="F435" i="48"/>
  <c r="E435" i="48"/>
  <c r="D435" i="48"/>
  <c r="C435" i="48"/>
  <c r="B435" i="48"/>
  <c r="A435" i="48"/>
  <c r="G434" i="48"/>
  <c r="F434" i="48"/>
  <c r="E434" i="48"/>
  <c r="D434" i="48"/>
  <c r="C434" i="48"/>
  <c r="B434" i="48"/>
  <c r="A434" i="48"/>
  <c r="G433" i="48"/>
  <c r="F433" i="48"/>
  <c r="E433" i="48"/>
  <c r="D433" i="48"/>
  <c r="C433" i="48"/>
  <c r="B433" i="48"/>
  <c r="A433" i="48"/>
  <c r="G432" i="48"/>
  <c r="F432" i="48"/>
  <c r="E432" i="48"/>
  <c r="D432" i="48"/>
  <c r="C432" i="48"/>
  <c r="B432" i="48"/>
  <c r="A432" i="48"/>
  <c r="G431" i="48"/>
  <c r="F431" i="48"/>
  <c r="E431" i="48"/>
  <c r="D431" i="48"/>
  <c r="C431" i="48"/>
  <c r="B431" i="48"/>
  <c r="A431" i="48"/>
  <c r="G430" i="48"/>
  <c r="F430" i="48"/>
  <c r="E430" i="48"/>
  <c r="D430" i="48"/>
  <c r="C430" i="48"/>
  <c r="B430" i="48"/>
  <c r="A430" i="48"/>
  <c r="G429" i="48"/>
  <c r="F429" i="48"/>
  <c r="E429" i="48"/>
  <c r="D429" i="48"/>
  <c r="C429" i="48"/>
  <c r="B429" i="48"/>
  <c r="A429" i="48"/>
  <c r="G428" i="48"/>
  <c r="F428" i="48"/>
  <c r="E428" i="48"/>
  <c r="D428" i="48"/>
  <c r="C428" i="48"/>
  <c r="B428" i="48"/>
  <c r="A428" i="48"/>
  <c r="G427" i="48"/>
  <c r="F427" i="48"/>
  <c r="E427" i="48"/>
  <c r="D427" i="48"/>
  <c r="C427" i="48"/>
  <c r="B427" i="48"/>
  <c r="A427" i="48"/>
  <c r="G426" i="48"/>
  <c r="F426" i="48"/>
  <c r="E426" i="48"/>
  <c r="D426" i="48"/>
  <c r="C426" i="48"/>
  <c r="B426" i="48"/>
  <c r="A426" i="48"/>
  <c r="G425" i="48"/>
  <c r="F425" i="48"/>
  <c r="E425" i="48"/>
  <c r="D425" i="48"/>
  <c r="C425" i="48"/>
  <c r="B425" i="48"/>
  <c r="A425" i="48"/>
  <c r="G424" i="48"/>
  <c r="F424" i="48"/>
  <c r="E424" i="48"/>
  <c r="D424" i="48"/>
  <c r="C424" i="48"/>
  <c r="B424" i="48"/>
  <c r="A424" i="48"/>
  <c r="G423" i="48"/>
  <c r="F423" i="48"/>
  <c r="E423" i="48"/>
  <c r="D423" i="48"/>
  <c r="C423" i="48"/>
  <c r="B423" i="48"/>
  <c r="A423" i="48"/>
  <c r="G422" i="48"/>
  <c r="F422" i="48"/>
  <c r="E422" i="48"/>
  <c r="D422" i="48"/>
  <c r="C422" i="48"/>
  <c r="B422" i="48"/>
  <c r="A422" i="48"/>
  <c r="G421" i="48"/>
  <c r="F421" i="48"/>
  <c r="E421" i="48"/>
  <c r="D421" i="48"/>
  <c r="C421" i="48"/>
  <c r="B421" i="48"/>
  <c r="A421" i="48"/>
  <c r="G420" i="48"/>
  <c r="F420" i="48"/>
  <c r="E420" i="48"/>
  <c r="D420" i="48"/>
  <c r="C420" i="48"/>
  <c r="B420" i="48"/>
  <c r="A420" i="48"/>
  <c r="G419" i="48"/>
  <c r="F419" i="48"/>
  <c r="E419" i="48"/>
  <c r="D419" i="48"/>
  <c r="C419" i="48"/>
  <c r="B419" i="48"/>
  <c r="A419" i="48"/>
  <c r="G418" i="48"/>
  <c r="F418" i="48"/>
  <c r="E418" i="48"/>
  <c r="D418" i="48"/>
  <c r="C418" i="48"/>
  <c r="B418" i="48"/>
  <c r="A418" i="48"/>
  <c r="G417" i="48"/>
  <c r="F417" i="48"/>
  <c r="E417" i="48"/>
  <c r="D417" i="48"/>
  <c r="C417" i="48"/>
  <c r="B417" i="48"/>
  <c r="A417" i="48"/>
  <c r="G416" i="48"/>
  <c r="F416" i="48"/>
  <c r="E416" i="48"/>
  <c r="D416" i="48"/>
  <c r="C416" i="48"/>
  <c r="B416" i="48"/>
  <c r="A416" i="48"/>
  <c r="G415" i="48"/>
  <c r="F415" i="48"/>
  <c r="E415" i="48"/>
  <c r="D415" i="48"/>
  <c r="C415" i="48"/>
  <c r="B415" i="48"/>
  <c r="A415" i="48"/>
  <c r="G414" i="48"/>
  <c r="F414" i="48"/>
  <c r="E414" i="48"/>
  <c r="D414" i="48"/>
  <c r="C414" i="48"/>
  <c r="B414" i="48"/>
  <c r="A414" i="48"/>
  <c r="G413" i="48"/>
  <c r="F413" i="48"/>
  <c r="E413" i="48"/>
  <c r="D413" i="48"/>
  <c r="C413" i="48"/>
  <c r="B413" i="48"/>
  <c r="A413" i="48"/>
  <c r="G412" i="48"/>
  <c r="F412" i="48"/>
  <c r="E412" i="48"/>
  <c r="D412" i="48"/>
  <c r="C412" i="48"/>
  <c r="B412" i="48"/>
  <c r="A412" i="48"/>
  <c r="G411" i="48"/>
  <c r="F411" i="48"/>
  <c r="E411" i="48"/>
  <c r="D411" i="48"/>
  <c r="C411" i="48"/>
  <c r="B411" i="48"/>
  <c r="A411" i="48"/>
  <c r="G410" i="48"/>
  <c r="F410" i="48"/>
  <c r="E410" i="48"/>
  <c r="D410" i="48"/>
  <c r="C410" i="48"/>
  <c r="B410" i="48"/>
  <c r="A410" i="48"/>
  <c r="G409" i="48"/>
  <c r="F409" i="48"/>
  <c r="E409" i="48"/>
  <c r="D409" i="48"/>
  <c r="C409" i="48"/>
  <c r="B409" i="48"/>
  <c r="A409" i="48"/>
  <c r="G408" i="48"/>
  <c r="F408" i="48"/>
  <c r="E408" i="48"/>
  <c r="D408" i="48"/>
  <c r="C408" i="48"/>
  <c r="B408" i="48"/>
  <c r="A408" i="48"/>
  <c r="G407" i="48"/>
  <c r="F407" i="48"/>
  <c r="E407" i="48"/>
  <c r="D407" i="48"/>
  <c r="C407" i="48"/>
  <c r="B407" i="48"/>
  <c r="A407" i="48"/>
  <c r="G406" i="48"/>
  <c r="F406" i="48"/>
  <c r="E406" i="48"/>
  <c r="D406" i="48"/>
  <c r="C406" i="48"/>
  <c r="B406" i="48"/>
  <c r="A406" i="48"/>
  <c r="G405" i="48"/>
  <c r="F405" i="48"/>
  <c r="E405" i="48"/>
  <c r="D405" i="48"/>
  <c r="C405" i="48"/>
  <c r="B405" i="48"/>
  <c r="A405" i="48"/>
  <c r="G404" i="48"/>
  <c r="F404" i="48"/>
  <c r="E404" i="48"/>
  <c r="D404" i="48"/>
  <c r="C404" i="48"/>
  <c r="B404" i="48"/>
  <c r="A404" i="48"/>
  <c r="G403" i="48"/>
  <c r="F403" i="48"/>
  <c r="E403" i="48"/>
  <c r="D403" i="48"/>
  <c r="C403" i="48"/>
  <c r="B403" i="48"/>
  <c r="A403" i="48"/>
  <c r="G402" i="48"/>
  <c r="F402" i="48"/>
  <c r="E402" i="48"/>
  <c r="D402" i="48"/>
  <c r="C402" i="48"/>
  <c r="B402" i="48"/>
  <c r="A402" i="48"/>
  <c r="G401" i="48"/>
  <c r="F401" i="48"/>
  <c r="E401" i="48"/>
  <c r="D401" i="48"/>
  <c r="C401" i="48"/>
  <c r="B401" i="48"/>
  <c r="A401" i="48"/>
  <c r="G400" i="48"/>
  <c r="F400" i="48"/>
  <c r="E400" i="48"/>
  <c r="D400" i="48"/>
  <c r="C400" i="48"/>
  <c r="B400" i="48"/>
  <c r="A400" i="48"/>
  <c r="G399" i="48"/>
  <c r="F399" i="48"/>
  <c r="E399" i="48"/>
  <c r="D399" i="48"/>
  <c r="C399" i="48"/>
  <c r="B399" i="48"/>
  <c r="A399" i="48"/>
  <c r="G398" i="48"/>
  <c r="F398" i="48"/>
  <c r="E398" i="48"/>
  <c r="D398" i="48"/>
  <c r="C398" i="48"/>
  <c r="B398" i="48"/>
  <c r="A398" i="48"/>
  <c r="G397" i="48"/>
  <c r="F397" i="48"/>
  <c r="E397" i="48"/>
  <c r="D397" i="48"/>
  <c r="C397" i="48"/>
  <c r="B397" i="48"/>
  <c r="A397" i="48"/>
  <c r="G396" i="48"/>
  <c r="F396" i="48"/>
  <c r="E396" i="48"/>
  <c r="D396" i="48"/>
  <c r="C396" i="48"/>
  <c r="B396" i="48"/>
  <c r="A396" i="48"/>
  <c r="G395" i="48"/>
  <c r="F395" i="48"/>
  <c r="E395" i="48"/>
  <c r="D395" i="48"/>
  <c r="C395" i="48"/>
  <c r="B395" i="48"/>
  <c r="A395" i="48"/>
  <c r="G394" i="48"/>
  <c r="F394" i="48"/>
  <c r="E394" i="48"/>
  <c r="D394" i="48"/>
  <c r="C394" i="48"/>
  <c r="B394" i="48"/>
  <c r="A394" i="48"/>
  <c r="G393" i="48"/>
  <c r="F393" i="48"/>
  <c r="E393" i="48"/>
  <c r="D393" i="48"/>
  <c r="C393" i="48"/>
  <c r="B393" i="48"/>
  <c r="A393" i="48"/>
  <c r="G392" i="48"/>
  <c r="F392" i="48"/>
  <c r="E392" i="48"/>
  <c r="D392" i="48"/>
  <c r="C392" i="48"/>
  <c r="B392" i="48"/>
  <c r="A392" i="48"/>
  <c r="G391" i="48"/>
  <c r="F391" i="48"/>
  <c r="E391" i="48"/>
  <c r="D391" i="48"/>
  <c r="C391" i="48"/>
  <c r="B391" i="48"/>
  <c r="A391" i="48"/>
  <c r="G390" i="48"/>
  <c r="F390" i="48"/>
  <c r="E390" i="48"/>
  <c r="D390" i="48"/>
  <c r="C390" i="48"/>
  <c r="B390" i="48"/>
  <c r="A390" i="48"/>
  <c r="G389" i="48"/>
  <c r="F389" i="48"/>
  <c r="E389" i="48"/>
  <c r="D389" i="48"/>
  <c r="C389" i="48"/>
  <c r="B389" i="48"/>
  <c r="A389" i="48"/>
  <c r="G388" i="48"/>
  <c r="F388" i="48"/>
  <c r="E388" i="48"/>
  <c r="D388" i="48"/>
  <c r="C388" i="48"/>
  <c r="B388" i="48"/>
  <c r="A388" i="48"/>
  <c r="G387" i="48"/>
  <c r="F387" i="48"/>
  <c r="E387" i="48"/>
  <c r="D387" i="48"/>
  <c r="C387" i="48"/>
  <c r="B387" i="48"/>
  <c r="A387" i="48"/>
  <c r="G386" i="48"/>
  <c r="F386" i="48"/>
  <c r="E386" i="48"/>
  <c r="D386" i="48"/>
  <c r="C386" i="48"/>
  <c r="B386" i="48"/>
  <c r="A386" i="48"/>
  <c r="G385" i="48"/>
  <c r="F385" i="48"/>
  <c r="E385" i="48"/>
  <c r="D385" i="48"/>
  <c r="C385" i="48"/>
  <c r="B385" i="48"/>
  <c r="A385" i="48"/>
  <c r="G384" i="48"/>
  <c r="F384" i="48"/>
  <c r="E384" i="48"/>
  <c r="D384" i="48"/>
  <c r="C384" i="48"/>
  <c r="B384" i="48"/>
  <c r="A384" i="48"/>
  <c r="G383" i="48"/>
  <c r="F383" i="48"/>
  <c r="E383" i="48"/>
  <c r="D383" i="48"/>
  <c r="C383" i="48"/>
  <c r="B383" i="48"/>
  <c r="A383" i="48"/>
  <c r="G382" i="48"/>
  <c r="F382" i="48"/>
  <c r="E382" i="48"/>
  <c r="D382" i="48"/>
  <c r="C382" i="48"/>
  <c r="B382" i="48"/>
  <c r="A382" i="48"/>
  <c r="G381" i="48"/>
  <c r="F381" i="48"/>
  <c r="E381" i="48"/>
  <c r="D381" i="48"/>
  <c r="C381" i="48"/>
  <c r="B381" i="48"/>
  <c r="A381" i="48"/>
  <c r="G380" i="48"/>
  <c r="F380" i="48"/>
  <c r="E380" i="48"/>
  <c r="D380" i="48"/>
  <c r="C380" i="48"/>
  <c r="B380" i="48"/>
  <c r="A380" i="48"/>
  <c r="G379" i="48"/>
  <c r="F379" i="48"/>
  <c r="E379" i="48"/>
  <c r="D379" i="48"/>
  <c r="C379" i="48"/>
  <c r="B379" i="48"/>
  <c r="A379" i="48"/>
  <c r="G378" i="48"/>
  <c r="F378" i="48"/>
  <c r="E378" i="48"/>
  <c r="D378" i="48"/>
  <c r="C378" i="48"/>
  <c r="B378" i="48"/>
  <c r="A378" i="48"/>
  <c r="G377" i="48"/>
  <c r="F377" i="48"/>
  <c r="E377" i="48"/>
  <c r="D377" i="48"/>
  <c r="C377" i="48"/>
  <c r="B377" i="48"/>
  <c r="A377" i="48"/>
  <c r="G376" i="48"/>
  <c r="F376" i="48"/>
  <c r="E376" i="48"/>
  <c r="D376" i="48"/>
  <c r="C376" i="48"/>
  <c r="B376" i="48"/>
  <c r="A376" i="48"/>
  <c r="G375" i="48"/>
  <c r="F375" i="48"/>
  <c r="E375" i="48"/>
  <c r="D375" i="48"/>
  <c r="C375" i="48"/>
  <c r="B375" i="48"/>
  <c r="A375" i="48"/>
  <c r="G374" i="48"/>
  <c r="F374" i="48"/>
  <c r="E374" i="48"/>
  <c r="D374" i="48"/>
  <c r="C374" i="48"/>
  <c r="B374" i="48"/>
  <c r="A374" i="48"/>
  <c r="G373" i="48"/>
  <c r="F373" i="48"/>
  <c r="E373" i="48"/>
  <c r="D373" i="48"/>
  <c r="C373" i="48"/>
  <c r="B373" i="48"/>
  <c r="A373" i="48"/>
  <c r="G372" i="48"/>
  <c r="F372" i="48"/>
  <c r="E372" i="48"/>
  <c r="D372" i="48"/>
  <c r="C372" i="48"/>
  <c r="B372" i="48"/>
  <c r="A372" i="48"/>
  <c r="G371" i="48"/>
  <c r="F371" i="48"/>
  <c r="E371" i="48"/>
  <c r="D371" i="48"/>
  <c r="C371" i="48"/>
  <c r="B371" i="48"/>
  <c r="A371" i="48"/>
  <c r="G370" i="48"/>
  <c r="F370" i="48"/>
  <c r="E370" i="48"/>
  <c r="D370" i="48"/>
  <c r="C370" i="48"/>
  <c r="B370" i="48"/>
  <c r="A370" i="48"/>
  <c r="G369" i="48"/>
  <c r="F369" i="48"/>
  <c r="E369" i="48"/>
  <c r="D369" i="48"/>
  <c r="C369" i="48"/>
  <c r="B369" i="48"/>
  <c r="A369" i="48"/>
  <c r="G368" i="48"/>
  <c r="F368" i="48"/>
  <c r="E368" i="48"/>
  <c r="D368" i="48"/>
  <c r="C368" i="48"/>
  <c r="B368" i="48"/>
  <c r="A368" i="48"/>
  <c r="G367" i="48"/>
  <c r="F367" i="48"/>
  <c r="E367" i="48"/>
  <c r="D367" i="48"/>
  <c r="C367" i="48"/>
  <c r="B367" i="48"/>
  <c r="A367" i="48"/>
  <c r="G366" i="48"/>
  <c r="F366" i="48"/>
  <c r="E366" i="48"/>
  <c r="D366" i="48"/>
  <c r="C366" i="48"/>
  <c r="B366" i="48"/>
  <c r="A366" i="48"/>
  <c r="G365" i="48"/>
  <c r="F365" i="48"/>
  <c r="E365" i="48"/>
  <c r="D365" i="48"/>
  <c r="C365" i="48"/>
  <c r="B365" i="48"/>
  <c r="A365" i="48"/>
  <c r="G364" i="48"/>
  <c r="F364" i="48"/>
  <c r="E364" i="48"/>
  <c r="D364" i="48"/>
  <c r="C364" i="48"/>
  <c r="B364" i="48"/>
  <c r="A364" i="48"/>
  <c r="G363" i="48"/>
  <c r="F363" i="48"/>
  <c r="E363" i="48"/>
  <c r="D363" i="48"/>
  <c r="C363" i="48"/>
  <c r="B363" i="48"/>
  <c r="A363" i="48"/>
  <c r="G362" i="48"/>
  <c r="F362" i="48"/>
  <c r="E362" i="48"/>
  <c r="D362" i="48"/>
  <c r="C362" i="48"/>
  <c r="B362" i="48"/>
  <c r="A362" i="48"/>
  <c r="G361" i="48"/>
  <c r="F361" i="48"/>
  <c r="E361" i="48"/>
  <c r="D361" i="48"/>
  <c r="C361" i="48"/>
  <c r="B361" i="48"/>
  <c r="A361" i="48"/>
  <c r="G360" i="48"/>
  <c r="F360" i="48"/>
  <c r="E360" i="48"/>
  <c r="D360" i="48"/>
  <c r="C360" i="48"/>
  <c r="B360" i="48"/>
  <c r="A360" i="48"/>
  <c r="G359" i="48"/>
  <c r="F359" i="48"/>
  <c r="E359" i="48"/>
  <c r="D359" i="48"/>
  <c r="C359" i="48"/>
  <c r="B359" i="48"/>
  <c r="A359" i="48"/>
  <c r="G358" i="48"/>
  <c r="F358" i="48"/>
  <c r="E358" i="48"/>
  <c r="D358" i="48"/>
  <c r="C358" i="48"/>
  <c r="B358" i="48"/>
  <c r="A358" i="48"/>
  <c r="G357" i="48"/>
  <c r="F357" i="48"/>
  <c r="E357" i="48"/>
  <c r="D357" i="48"/>
  <c r="C357" i="48"/>
  <c r="B357" i="48"/>
  <c r="A357" i="48"/>
  <c r="G356" i="48"/>
  <c r="F356" i="48"/>
  <c r="E356" i="48"/>
  <c r="D356" i="48"/>
  <c r="C356" i="48"/>
  <c r="B356" i="48"/>
  <c r="A356" i="48"/>
  <c r="G355" i="48"/>
  <c r="F355" i="48"/>
  <c r="E355" i="48"/>
  <c r="D355" i="48"/>
  <c r="C355" i="48"/>
  <c r="B355" i="48"/>
  <c r="A355" i="48"/>
  <c r="G354" i="48"/>
  <c r="F354" i="48"/>
  <c r="E354" i="48"/>
  <c r="D354" i="48"/>
  <c r="C354" i="48"/>
  <c r="B354" i="48"/>
  <c r="A354" i="48"/>
  <c r="G353" i="48"/>
  <c r="F353" i="48"/>
  <c r="E353" i="48"/>
  <c r="D353" i="48"/>
  <c r="C353" i="48"/>
  <c r="B353" i="48"/>
  <c r="A353" i="48"/>
  <c r="G352" i="48"/>
  <c r="F352" i="48"/>
  <c r="E352" i="48"/>
  <c r="D352" i="48"/>
  <c r="C352" i="48"/>
  <c r="B352" i="48"/>
  <c r="A352" i="48"/>
  <c r="G351" i="48"/>
  <c r="F351" i="48"/>
  <c r="E351" i="48"/>
  <c r="D351" i="48"/>
  <c r="C351" i="48"/>
  <c r="B351" i="48"/>
  <c r="A351" i="48"/>
  <c r="G350" i="48"/>
  <c r="F350" i="48"/>
  <c r="E350" i="48"/>
  <c r="D350" i="48"/>
  <c r="C350" i="48"/>
  <c r="B350" i="48"/>
  <c r="A350" i="48"/>
  <c r="G349" i="48"/>
  <c r="F349" i="48"/>
  <c r="E349" i="48"/>
  <c r="D349" i="48"/>
  <c r="C349" i="48"/>
  <c r="B349" i="48"/>
  <c r="A349" i="48"/>
  <c r="G348" i="48"/>
  <c r="F348" i="48"/>
  <c r="E348" i="48"/>
  <c r="D348" i="48"/>
  <c r="C348" i="48"/>
  <c r="B348" i="48"/>
  <c r="A348" i="48"/>
  <c r="G347" i="48"/>
  <c r="F347" i="48"/>
  <c r="E347" i="48"/>
  <c r="D347" i="48"/>
  <c r="C347" i="48"/>
  <c r="B347" i="48"/>
  <c r="A347" i="48"/>
  <c r="G346" i="48"/>
  <c r="F346" i="48"/>
  <c r="E346" i="48"/>
  <c r="D346" i="48"/>
  <c r="C346" i="48"/>
  <c r="B346" i="48"/>
  <c r="A346" i="48"/>
  <c r="G345" i="48"/>
  <c r="F345" i="48"/>
  <c r="E345" i="48"/>
  <c r="D345" i="48"/>
  <c r="C345" i="48"/>
  <c r="B345" i="48"/>
  <c r="A345" i="48"/>
  <c r="G344" i="48"/>
  <c r="F344" i="48"/>
  <c r="E344" i="48"/>
  <c r="D344" i="48"/>
  <c r="C344" i="48"/>
  <c r="B344" i="48"/>
  <c r="A344" i="48"/>
  <c r="G343" i="48"/>
  <c r="F343" i="48"/>
  <c r="E343" i="48"/>
  <c r="D343" i="48"/>
  <c r="C343" i="48"/>
  <c r="B343" i="48"/>
  <c r="A343" i="48"/>
  <c r="G342" i="48"/>
  <c r="F342" i="48"/>
  <c r="E342" i="48"/>
  <c r="D342" i="48"/>
  <c r="C342" i="48"/>
  <c r="B342" i="48"/>
  <c r="A342" i="48"/>
  <c r="G341" i="48"/>
  <c r="F341" i="48"/>
  <c r="E341" i="48"/>
  <c r="D341" i="48"/>
  <c r="C341" i="48"/>
  <c r="B341" i="48"/>
  <c r="A341" i="48"/>
  <c r="G340" i="48"/>
  <c r="F340" i="48"/>
  <c r="E340" i="48"/>
  <c r="D340" i="48"/>
  <c r="C340" i="48"/>
  <c r="B340" i="48"/>
  <c r="A340" i="48"/>
  <c r="G339" i="48"/>
  <c r="F339" i="48"/>
  <c r="E339" i="48"/>
  <c r="D339" i="48"/>
  <c r="C339" i="48"/>
  <c r="B339" i="48"/>
  <c r="A339" i="48"/>
  <c r="G338" i="48"/>
  <c r="F338" i="48"/>
  <c r="E338" i="48"/>
  <c r="D338" i="48"/>
  <c r="C338" i="48"/>
  <c r="B338" i="48"/>
  <c r="A338" i="48"/>
  <c r="G337" i="48"/>
  <c r="F337" i="48"/>
  <c r="E337" i="48"/>
  <c r="D337" i="48"/>
  <c r="C337" i="48"/>
  <c r="B337" i="48"/>
  <c r="A337" i="48"/>
  <c r="G336" i="48"/>
  <c r="F336" i="48"/>
  <c r="E336" i="48"/>
  <c r="D336" i="48"/>
  <c r="C336" i="48"/>
  <c r="B336" i="48"/>
  <c r="A336" i="48"/>
  <c r="G335" i="48"/>
  <c r="F335" i="48"/>
  <c r="E335" i="48"/>
  <c r="D335" i="48"/>
  <c r="C335" i="48"/>
  <c r="B335" i="48"/>
  <c r="A335" i="48"/>
  <c r="G334" i="48"/>
  <c r="F334" i="48"/>
  <c r="E334" i="48"/>
  <c r="D334" i="48"/>
  <c r="C334" i="48"/>
  <c r="B334" i="48"/>
  <c r="A334" i="48"/>
  <c r="G333" i="48"/>
  <c r="F333" i="48"/>
  <c r="E333" i="48"/>
  <c r="D333" i="48"/>
  <c r="C333" i="48"/>
  <c r="B333" i="48"/>
  <c r="A333" i="48"/>
  <c r="G332" i="48"/>
  <c r="F332" i="48"/>
  <c r="E332" i="48"/>
  <c r="D332" i="48"/>
  <c r="C332" i="48"/>
  <c r="B332" i="48"/>
  <c r="A332" i="48"/>
  <c r="G331" i="48"/>
  <c r="F331" i="48"/>
  <c r="E331" i="48"/>
  <c r="D331" i="48"/>
  <c r="C331" i="48"/>
  <c r="B331" i="48"/>
  <c r="A331" i="48"/>
  <c r="G330" i="48"/>
  <c r="F330" i="48"/>
  <c r="E330" i="48"/>
  <c r="D330" i="48"/>
  <c r="C330" i="48"/>
  <c r="B330" i="48"/>
  <c r="A330" i="48"/>
  <c r="G329" i="48"/>
  <c r="F329" i="48"/>
  <c r="E329" i="48"/>
  <c r="D329" i="48"/>
  <c r="C329" i="48"/>
  <c r="B329" i="48"/>
  <c r="A329" i="48"/>
  <c r="G328" i="48"/>
  <c r="F328" i="48"/>
  <c r="E328" i="48"/>
  <c r="D328" i="48"/>
  <c r="C328" i="48"/>
  <c r="B328" i="48"/>
  <c r="A328" i="48"/>
  <c r="G327" i="48"/>
  <c r="F327" i="48"/>
  <c r="E327" i="48"/>
  <c r="D327" i="48"/>
  <c r="C327" i="48"/>
  <c r="B327" i="48"/>
  <c r="A327" i="48"/>
  <c r="G326" i="48"/>
  <c r="F326" i="48"/>
  <c r="E326" i="48"/>
  <c r="D326" i="48"/>
  <c r="C326" i="48"/>
  <c r="B326" i="48"/>
  <c r="A326" i="48"/>
  <c r="G325" i="48"/>
  <c r="F325" i="48"/>
  <c r="E325" i="48"/>
  <c r="D325" i="48"/>
  <c r="C325" i="48"/>
  <c r="B325" i="48"/>
  <c r="A325" i="48"/>
  <c r="G324" i="48"/>
  <c r="F324" i="48"/>
  <c r="E324" i="48"/>
  <c r="D324" i="48"/>
  <c r="C324" i="48"/>
  <c r="B324" i="48"/>
  <c r="A324" i="48"/>
  <c r="G323" i="48"/>
  <c r="F323" i="48"/>
  <c r="E323" i="48"/>
  <c r="D323" i="48"/>
  <c r="C323" i="48"/>
  <c r="B323" i="48"/>
  <c r="A323" i="48"/>
  <c r="G322" i="48"/>
  <c r="F322" i="48"/>
  <c r="E322" i="48"/>
  <c r="D322" i="48"/>
  <c r="C322" i="48"/>
  <c r="B322" i="48"/>
  <c r="A322" i="48"/>
  <c r="G321" i="48"/>
  <c r="F321" i="48"/>
  <c r="E321" i="48"/>
  <c r="D321" i="48"/>
  <c r="C321" i="48"/>
  <c r="B321" i="48"/>
  <c r="A321" i="48"/>
  <c r="G320" i="48"/>
  <c r="F320" i="48"/>
  <c r="E320" i="48"/>
  <c r="D320" i="48"/>
  <c r="C320" i="48"/>
  <c r="B320" i="48"/>
  <c r="A320" i="48"/>
  <c r="G319" i="48"/>
  <c r="F319" i="48"/>
  <c r="E319" i="48"/>
  <c r="D319" i="48"/>
  <c r="C319" i="48"/>
  <c r="B319" i="48"/>
  <c r="A319" i="48"/>
  <c r="G318" i="48"/>
  <c r="F318" i="48"/>
  <c r="E318" i="48"/>
  <c r="D318" i="48"/>
  <c r="C318" i="48"/>
  <c r="B318" i="48"/>
  <c r="A318" i="48"/>
  <c r="G317" i="48"/>
  <c r="F317" i="48"/>
  <c r="E317" i="48"/>
  <c r="D317" i="48"/>
  <c r="C317" i="48"/>
  <c r="B317" i="48"/>
  <c r="A317" i="48"/>
  <c r="G316" i="48"/>
  <c r="F316" i="48"/>
  <c r="E316" i="48"/>
  <c r="D316" i="48"/>
  <c r="C316" i="48"/>
  <c r="B316" i="48"/>
  <c r="A316" i="48"/>
  <c r="G315" i="48"/>
  <c r="F315" i="48"/>
  <c r="E315" i="48"/>
  <c r="D315" i="48"/>
  <c r="C315" i="48"/>
  <c r="B315" i="48"/>
  <c r="A315" i="48"/>
  <c r="G314" i="48"/>
  <c r="F314" i="48"/>
  <c r="E314" i="48"/>
  <c r="D314" i="48"/>
  <c r="C314" i="48"/>
  <c r="B314" i="48"/>
  <c r="A314" i="48"/>
  <c r="G313" i="48"/>
  <c r="F313" i="48"/>
  <c r="E313" i="48"/>
  <c r="D313" i="48"/>
  <c r="C313" i="48"/>
  <c r="B313" i="48"/>
  <c r="A313" i="48"/>
  <c r="G312" i="48"/>
  <c r="F312" i="48"/>
  <c r="E312" i="48"/>
  <c r="D312" i="48"/>
  <c r="C312" i="48"/>
  <c r="B312" i="48"/>
  <c r="A312" i="48"/>
  <c r="G311" i="48"/>
  <c r="F311" i="48"/>
  <c r="E311" i="48"/>
  <c r="D311" i="48"/>
  <c r="C311" i="48"/>
  <c r="B311" i="48"/>
  <c r="A311" i="48"/>
  <c r="G310" i="48"/>
  <c r="F310" i="48"/>
  <c r="E310" i="48"/>
  <c r="D310" i="48"/>
  <c r="C310" i="48"/>
  <c r="B310" i="48"/>
  <c r="A310" i="48"/>
  <c r="G309" i="48"/>
  <c r="F309" i="48"/>
  <c r="E309" i="48"/>
  <c r="D309" i="48"/>
  <c r="C309" i="48"/>
  <c r="B309" i="48"/>
  <c r="A309" i="48"/>
  <c r="G308" i="48"/>
  <c r="F308" i="48"/>
  <c r="E308" i="48"/>
  <c r="D308" i="48"/>
  <c r="C308" i="48"/>
  <c r="B308" i="48"/>
  <c r="A308" i="48"/>
  <c r="G307" i="48"/>
  <c r="F307" i="48"/>
  <c r="E307" i="48"/>
  <c r="D307" i="48"/>
  <c r="C307" i="48"/>
  <c r="B307" i="48"/>
  <c r="A307" i="48"/>
  <c r="G306" i="48"/>
  <c r="F306" i="48"/>
  <c r="E306" i="48"/>
  <c r="D306" i="48"/>
  <c r="C306" i="48"/>
  <c r="B306" i="48"/>
  <c r="A306" i="48"/>
  <c r="G305" i="48"/>
  <c r="F305" i="48"/>
  <c r="E305" i="48"/>
  <c r="D305" i="48"/>
  <c r="C305" i="48"/>
  <c r="B305" i="48"/>
  <c r="A305" i="48"/>
  <c r="G304" i="48"/>
  <c r="F304" i="48"/>
  <c r="E304" i="48"/>
  <c r="D304" i="48"/>
  <c r="C304" i="48"/>
  <c r="B304" i="48"/>
  <c r="A304" i="48"/>
  <c r="G303" i="48"/>
  <c r="F303" i="48"/>
  <c r="E303" i="48"/>
  <c r="D303" i="48"/>
  <c r="C303" i="48"/>
  <c r="B303" i="48"/>
  <c r="A303" i="48"/>
  <c r="G302" i="48"/>
  <c r="F302" i="48"/>
  <c r="E302" i="48"/>
  <c r="D302" i="48"/>
  <c r="C302" i="48"/>
  <c r="B302" i="48"/>
  <c r="A302" i="48"/>
  <c r="G301" i="48"/>
  <c r="F301" i="48"/>
  <c r="E301" i="48"/>
  <c r="D301" i="48"/>
  <c r="C301" i="48"/>
  <c r="B301" i="48"/>
  <c r="A301" i="48"/>
  <c r="G300" i="48"/>
  <c r="F300" i="48"/>
  <c r="E300" i="48"/>
  <c r="D300" i="48"/>
  <c r="C300" i="48"/>
  <c r="B300" i="48"/>
  <c r="A300" i="48"/>
  <c r="G299" i="48"/>
  <c r="F299" i="48"/>
  <c r="E299" i="48"/>
  <c r="D299" i="48"/>
  <c r="C299" i="48"/>
  <c r="B299" i="48"/>
  <c r="A299" i="48"/>
  <c r="G298" i="48"/>
  <c r="F298" i="48"/>
  <c r="E298" i="48"/>
  <c r="D298" i="48"/>
  <c r="C298" i="48"/>
  <c r="B298" i="48"/>
  <c r="A298" i="48"/>
  <c r="G297" i="48"/>
  <c r="F297" i="48"/>
  <c r="E297" i="48"/>
  <c r="D297" i="48"/>
  <c r="C297" i="48"/>
  <c r="B297" i="48"/>
  <c r="A297" i="48"/>
  <c r="G296" i="48"/>
  <c r="F296" i="48"/>
  <c r="E296" i="48"/>
  <c r="D296" i="48"/>
  <c r="C296" i="48"/>
  <c r="B296" i="48"/>
  <c r="A296" i="48"/>
  <c r="G295" i="48"/>
  <c r="F295" i="48"/>
  <c r="E295" i="48"/>
  <c r="D295" i="48"/>
  <c r="C295" i="48"/>
  <c r="B295" i="48"/>
  <c r="A295" i="48"/>
  <c r="G294" i="48"/>
  <c r="F294" i="48"/>
  <c r="E294" i="48"/>
  <c r="D294" i="48"/>
  <c r="C294" i="48"/>
  <c r="B294" i="48"/>
  <c r="A294" i="48"/>
  <c r="G293" i="48"/>
  <c r="F293" i="48"/>
  <c r="E293" i="48"/>
  <c r="D293" i="48"/>
  <c r="C293" i="48"/>
  <c r="B293" i="48"/>
  <c r="A293" i="48"/>
  <c r="G292" i="48"/>
  <c r="F292" i="48"/>
  <c r="E292" i="48"/>
  <c r="D292" i="48"/>
  <c r="C292" i="48"/>
  <c r="B292" i="48"/>
  <c r="A292" i="48"/>
  <c r="G291" i="48"/>
  <c r="F291" i="48"/>
  <c r="E291" i="48"/>
  <c r="D291" i="48"/>
  <c r="C291" i="48"/>
  <c r="B291" i="48"/>
  <c r="A291" i="48"/>
  <c r="G290" i="48"/>
  <c r="F290" i="48"/>
  <c r="E290" i="48"/>
  <c r="D290" i="48"/>
  <c r="C290" i="48"/>
  <c r="B290" i="48"/>
  <c r="A290" i="48"/>
  <c r="G289" i="48"/>
  <c r="F289" i="48"/>
  <c r="E289" i="48"/>
  <c r="D289" i="48"/>
  <c r="C289" i="48"/>
  <c r="B289" i="48"/>
  <c r="A289" i="48"/>
  <c r="G288" i="48"/>
  <c r="F288" i="48"/>
  <c r="E288" i="48"/>
  <c r="D288" i="48"/>
  <c r="C288" i="48"/>
  <c r="B288" i="48"/>
  <c r="A288" i="48"/>
  <c r="G287" i="48"/>
  <c r="F287" i="48"/>
  <c r="E287" i="48"/>
  <c r="D287" i="48"/>
  <c r="C287" i="48"/>
  <c r="B287" i="48"/>
  <c r="A287" i="48"/>
  <c r="G286" i="48"/>
  <c r="F286" i="48"/>
  <c r="E286" i="48"/>
  <c r="D286" i="48"/>
  <c r="C286" i="48"/>
  <c r="B286" i="48"/>
  <c r="A286" i="48"/>
  <c r="G285" i="48"/>
  <c r="F285" i="48"/>
  <c r="E285" i="48"/>
  <c r="D285" i="48"/>
  <c r="C285" i="48"/>
  <c r="B285" i="48"/>
  <c r="A285" i="48"/>
  <c r="G284" i="48"/>
  <c r="F284" i="48"/>
  <c r="E284" i="48"/>
  <c r="D284" i="48"/>
  <c r="C284" i="48"/>
  <c r="B284" i="48"/>
  <c r="A284" i="48"/>
  <c r="G283" i="48"/>
  <c r="F283" i="48"/>
  <c r="E283" i="48"/>
  <c r="D283" i="48"/>
  <c r="C283" i="48"/>
  <c r="B283" i="48"/>
  <c r="A283" i="48"/>
  <c r="G282" i="48"/>
  <c r="F282" i="48"/>
  <c r="E282" i="48"/>
  <c r="D282" i="48"/>
  <c r="C282" i="48"/>
  <c r="B282" i="48"/>
  <c r="A282" i="48"/>
  <c r="G281" i="48"/>
  <c r="F281" i="48"/>
  <c r="E281" i="48"/>
  <c r="D281" i="48"/>
  <c r="C281" i="48"/>
  <c r="B281" i="48"/>
  <c r="A281" i="48"/>
  <c r="G280" i="48"/>
  <c r="F280" i="48"/>
  <c r="E280" i="48"/>
  <c r="D280" i="48"/>
  <c r="C280" i="48"/>
  <c r="B280" i="48"/>
  <c r="A280" i="48"/>
  <c r="G279" i="48"/>
  <c r="F279" i="48"/>
  <c r="E279" i="48"/>
  <c r="D279" i="48"/>
  <c r="C279" i="48"/>
  <c r="B279" i="48"/>
  <c r="A279" i="48"/>
  <c r="G278" i="48"/>
  <c r="F278" i="48"/>
  <c r="E278" i="48"/>
  <c r="D278" i="48"/>
  <c r="C278" i="48"/>
  <c r="B278" i="48"/>
  <c r="A278" i="48"/>
  <c r="G277" i="48"/>
  <c r="F277" i="48"/>
  <c r="E277" i="48"/>
  <c r="D277" i="48"/>
  <c r="C277" i="48"/>
  <c r="B277" i="48"/>
  <c r="A277" i="48"/>
  <c r="G276" i="48"/>
  <c r="F276" i="48"/>
  <c r="E276" i="48"/>
  <c r="D276" i="48"/>
  <c r="C276" i="48"/>
  <c r="B276" i="48"/>
  <c r="A276" i="48"/>
  <c r="G275" i="48"/>
  <c r="F275" i="48"/>
  <c r="E275" i="48"/>
  <c r="D275" i="48"/>
  <c r="C275" i="48"/>
  <c r="B275" i="48"/>
  <c r="A275" i="48"/>
  <c r="G274" i="48"/>
  <c r="F274" i="48"/>
  <c r="E274" i="48"/>
  <c r="D274" i="48"/>
  <c r="C274" i="48"/>
  <c r="B274" i="48"/>
  <c r="A274" i="48"/>
  <c r="G273" i="48"/>
  <c r="F273" i="48"/>
  <c r="E273" i="48"/>
  <c r="D273" i="48"/>
  <c r="C273" i="48"/>
  <c r="B273" i="48"/>
  <c r="A273" i="48"/>
  <c r="G272" i="48"/>
  <c r="F272" i="48"/>
  <c r="E272" i="48"/>
  <c r="D272" i="48"/>
  <c r="C272" i="48"/>
  <c r="B272" i="48"/>
  <c r="A272" i="48"/>
  <c r="G271" i="48"/>
  <c r="F271" i="48"/>
  <c r="E271" i="48"/>
  <c r="D271" i="48"/>
  <c r="C271" i="48"/>
  <c r="B271" i="48"/>
  <c r="A271" i="48"/>
  <c r="G270" i="48"/>
  <c r="F270" i="48"/>
  <c r="E270" i="48"/>
  <c r="D270" i="48"/>
  <c r="C270" i="48"/>
  <c r="B270" i="48"/>
  <c r="A270" i="48"/>
  <c r="G269" i="48"/>
  <c r="F269" i="48"/>
  <c r="E269" i="48"/>
  <c r="D269" i="48"/>
  <c r="C269" i="48"/>
  <c r="B269" i="48"/>
  <c r="A269" i="48"/>
  <c r="G268" i="48"/>
  <c r="F268" i="48"/>
  <c r="E268" i="48"/>
  <c r="D268" i="48"/>
  <c r="C268" i="48"/>
  <c r="B268" i="48"/>
  <c r="A268" i="48"/>
  <c r="G267" i="48"/>
  <c r="F267" i="48"/>
  <c r="E267" i="48"/>
  <c r="D267" i="48"/>
  <c r="C267" i="48"/>
  <c r="B267" i="48"/>
  <c r="A267" i="48"/>
  <c r="G266" i="48"/>
  <c r="F266" i="48"/>
  <c r="E266" i="48"/>
  <c r="D266" i="48"/>
  <c r="C266" i="48"/>
  <c r="B266" i="48"/>
  <c r="A266" i="48"/>
  <c r="G265" i="48"/>
  <c r="F265" i="48"/>
  <c r="E265" i="48"/>
  <c r="D265" i="48"/>
  <c r="C265" i="48"/>
  <c r="B265" i="48"/>
  <c r="A265" i="48"/>
  <c r="G264" i="48"/>
  <c r="F264" i="48"/>
  <c r="E264" i="48"/>
  <c r="D264" i="48"/>
  <c r="C264" i="48"/>
  <c r="B264" i="48"/>
  <c r="A264" i="48"/>
  <c r="G263" i="48"/>
  <c r="F263" i="48"/>
  <c r="E263" i="48"/>
  <c r="D263" i="48"/>
  <c r="C263" i="48"/>
  <c r="B263" i="48"/>
  <c r="A263" i="48"/>
  <c r="G262" i="48"/>
  <c r="F262" i="48"/>
  <c r="E262" i="48"/>
  <c r="D262" i="48"/>
  <c r="C262" i="48"/>
  <c r="B262" i="48"/>
  <c r="A262" i="48"/>
  <c r="G261" i="48"/>
  <c r="F261" i="48"/>
  <c r="E261" i="48"/>
  <c r="D261" i="48"/>
  <c r="C261" i="48"/>
  <c r="B261" i="48"/>
  <c r="A261" i="48"/>
  <c r="G260" i="48"/>
  <c r="F260" i="48"/>
  <c r="E260" i="48"/>
  <c r="D260" i="48"/>
  <c r="C260" i="48"/>
  <c r="B260" i="48"/>
  <c r="A260" i="48"/>
  <c r="G259" i="48"/>
  <c r="F259" i="48"/>
  <c r="E259" i="48"/>
  <c r="D259" i="48"/>
  <c r="C259" i="48"/>
  <c r="B259" i="48"/>
  <c r="A259" i="48"/>
  <c r="G258" i="48"/>
  <c r="F258" i="48"/>
  <c r="E258" i="48"/>
  <c r="D258" i="48"/>
  <c r="C258" i="48"/>
  <c r="B258" i="48"/>
  <c r="A258" i="48"/>
  <c r="G257" i="48"/>
  <c r="F257" i="48"/>
  <c r="E257" i="48"/>
  <c r="D257" i="48"/>
  <c r="C257" i="48"/>
  <c r="B257" i="48"/>
  <c r="A257" i="48"/>
  <c r="G256" i="48"/>
  <c r="F256" i="48"/>
  <c r="E256" i="48"/>
  <c r="D256" i="48"/>
  <c r="C256" i="48"/>
  <c r="B256" i="48"/>
  <c r="A256" i="48"/>
  <c r="G255" i="48"/>
  <c r="F255" i="48"/>
  <c r="E255" i="48"/>
  <c r="D255" i="48"/>
  <c r="C255" i="48"/>
  <c r="B255" i="48"/>
  <c r="A255" i="48"/>
  <c r="G254" i="48"/>
  <c r="F254" i="48"/>
  <c r="E254" i="48"/>
  <c r="D254" i="48"/>
  <c r="C254" i="48"/>
  <c r="B254" i="48"/>
  <c r="A254" i="48"/>
  <c r="G253" i="48"/>
  <c r="F253" i="48"/>
  <c r="E253" i="48"/>
  <c r="D253" i="48"/>
  <c r="C253" i="48"/>
  <c r="B253" i="48"/>
  <c r="A253" i="48"/>
  <c r="G252" i="48"/>
  <c r="F252" i="48"/>
  <c r="E252" i="48"/>
  <c r="D252" i="48"/>
  <c r="C252" i="48"/>
  <c r="B252" i="48"/>
  <c r="A252" i="48"/>
  <c r="G251" i="48"/>
  <c r="F251" i="48"/>
  <c r="E251" i="48"/>
  <c r="D251" i="48"/>
  <c r="C251" i="48"/>
  <c r="B251" i="48"/>
  <c r="A251" i="48"/>
  <c r="G250" i="48"/>
  <c r="F250" i="48"/>
  <c r="E250" i="48"/>
  <c r="D250" i="48"/>
  <c r="C250" i="48"/>
  <c r="B250" i="48"/>
  <c r="A250" i="48"/>
  <c r="G249" i="48"/>
  <c r="F249" i="48"/>
  <c r="E249" i="48"/>
  <c r="D249" i="48"/>
  <c r="C249" i="48"/>
  <c r="B249" i="48"/>
  <c r="A249" i="48"/>
  <c r="G248" i="48"/>
  <c r="F248" i="48"/>
  <c r="E248" i="48"/>
  <c r="D248" i="48"/>
  <c r="C248" i="48"/>
  <c r="B248" i="48"/>
  <c r="A248" i="48"/>
  <c r="G247" i="48"/>
  <c r="F247" i="48"/>
  <c r="E247" i="48"/>
  <c r="D247" i="48"/>
  <c r="C247" i="48"/>
  <c r="B247" i="48"/>
  <c r="A247" i="48"/>
  <c r="G246" i="48"/>
  <c r="F246" i="48"/>
  <c r="E246" i="48"/>
  <c r="D246" i="48"/>
  <c r="C246" i="48"/>
  <c r="B246" i="48"/>
  <c r="A246" i="48"/>
  <c r="G245" i="48"/>
  <c r="F245" i="48"/>
  <c r="E245" i="48"/>
  <c r="D245" i="48"/>
  <c r="C245" i="48"/>
  <c r="B245" i="48"/>
  <c r="A245" i="48"/>
  <c r="G244" i="48"/>
  <c r="F244" i="48"/>
  <c r="E244" i="48"/>
  <c r="D244" i="48"/>
  <c r="C244" i="48"/>
  <c r="B244" i="48"/>
  <c r="A244" i="48"/>
  <c r="G243" i="48"/>
  <c r="F243" i="48"/>
  <c r="E243" i="48"/>
  <c r="D243" i="48"/>
  <c r="C243" i="48"/>
  <c r="B243" i="48"/>
  <c r="A243" i="48"/>
  <c r="G242" i="48"/>
  <c r="F242" i="48"/>
  <c r="E242" i="48"/>
  <c r="D242" i="48"/>
  <c r="C242" i="48"/>
  <c r="B242" i="48"/>
  <c r="A242" i="48"/>
  <c r="G241" i="48"/>
  <c r="F241" i="48"/>
  <c r="E241" i="48"/>
  <c r="D241" i="48"/>
  <c r="C241" i="48"/>
  <c r="B241" i="48"/>
  <c r="A241" i="48"/>
  <c r="G240" i="48"/>
  <c r="F240" i="48"/>
  <c r="E240" i="48"/>
  <c r="D240" i="48"/>
  <c r="C240" i="48"/>
  <c r="B240" i="48"/>
  <c r="A240" i="48"/>
  <c r="G239" i="48"/>
  <c r="F239" i="48"/>
  <c r="E239" i="48"/>
  <c r="D239" i="48"/>
  <c r="C239" i="48"/>
  <c r="B239" i="48"/>
  <c r="A239" i="48"/>
  <c r="G238" i="48"/>
  <c r="F238" i="48"/>
  <c r="E238" i="48"/>
  <c r="D238" i="48"/>
  <c r="C238" i="48"/>
  <c r="B238" i="48"/>
  <c r="A238" i="48"/>
  <c r="G237" i="48"/>
  <c r="F237" i="48"/>
  <c r="E237" i="48"/>
  <c r="D237" i="48"/>
  <c r="C237" i="48"/>
  <c r="B237" i="48"/>
  <c r="A237" i="48"/>
  <c r="G236" i="48"/>
  <c r="F236" i="48"/>
  <c r="E236" i="48"/>
  <c r="D236" i="48"/>
  <c r="C236" i="48"/>
  <c r="B236" i="48"/>
  <c r="A236" i="48"/>
  <c r="G235" i="48"/>
  <c r="F235" i="48"/>
  <c r="E235" i="48"/>
  <c r="D235" i="48"/>
  <c r="C235" i="48"/>
  <c r="B235" i="48"/>
  <c r="A235" i="48"/>
  <c r="G234" i="48"/>
  <c r="F234" i="48"/>
  <c r="E234" i="48"/>
  <c r="D234" i="48"/>
  <c r="C234" i="48"/>
  <c r="B234" i="48"/>
  <c r="A234" i="48"/>
  <c r="G233" i="48"/>
  <c r="F233" i="48"/>
  <c r="E233" i="48"/>
  <c r="D233" i="48"/>
  <c r="C233" i="48"/>
  <c r="B233" i="48"/>
  <c r="A233" i="48"/>
  <c r="G232" i="48"/>
  <c r="F232" i="48"/>
  <c r="E232" i="48"/>
  <c r="D232" i="48"/>
  <c r="C232" i="48"/>
  <c r="B232" i="48"/>
  <c r="A232" i="48"/>
  <c r="G231" i="48"/>
  <c r="F231" i="48"/>
  <c r="E231" i="48"/>
  <c r="D231" i="48"/>
  <c r="C231" i="48"/>
  <c r="B231" i="48"/>
  <c r="A231" i="48"/>
  <c r="G230" i="48"/>
  <c r="F230" i="48"/>
  <c r="E230" i="48"/>
  <c r="D230" i="48"/>
  <c r="C230" i="48"/>
  <c r="B230" i="48"/>
  <c r="A230" i="48"/>
  <c r="G229" i="48"/>
  <c r="F229" i="48"/>
  <c r="E229" i="48"/>
  <c r="D229" i="48"/>
  <c r="C229" i="48"/>
  <c r="B229" i="48"/>
  <c r="A229" i="48"/>
  <c r="G228" i="48"/>
  <c r="F228" i="48"/>
  <c r="E228" i="48"/>
  <c r="D228" i="48"/>
  <c r="C228" i="48"/>
  <c r="B228" i="48"/>
  <c r="A228" i="48"/>
  <c r="G227" i="48"/>
  <c r="F227" i="48"/>
  <c r="E227" i="48"/>
  <c r="D227" i="48"/>
  <c r="C227" i="48"/>
  <c r="B227" i="48"/>
  <c r="A227" i="48"/>
  <c r="G226" i="48"/>
  <c r="F226" i="48"/>
  <c r="E226" i="48"/>
  <c r="D226" i="48"/>
  <c r="C226" i="48"/>
  <c r="B226" i="48"/>
  <c r="A226" i="48"/>
  <c r="G225" i="48"/>
  <c r="F225" i="48"/>
  <c r="E225" i="48"/>
  <c r="D225" i="48"/>
  <c r="C225" i="48"/>
  <c r="B225" i="48"/>
  <c r="A225" i="48"/>
  <c r="G224" i="48"/>
  <c r="F224" i="48"/>
  <c r="E224" i="48"/>
  <c r="D224" i="48"/>
  <c r="C224" i="48"/>
  <c r="B224" i="48"/>
  <c r="A224" i="48"/>
  <c r="G223" i="48"/>
  <c r="F223" i="48"/>
  <c r="E223" i="48"/>
  <c r="D223" i="48"/>
  <c r="C223" i="48"/>
  <c r="B223" i="48"/>
  <c r="A223" i="48"/>
  <c r="G222" i="48"/>
  <c r="F222" i="48"/>
  <c r="E222" i="48"/>
  <c r="D222" i="48"/>
  <c r="C222" i="48"/>
  <c r="B222" i="48"/>
  <c r="A222" i="48"/>
  <c r="G221" i="48"/>
  <c r="F221" i="48"/>
  <c r="E221" i="48"/>
  <c r="D221" i="48"/>
  <c r="C221" i="48"/>
  <c r="B221" i="48"/>
  <c r="A221" i="48"/>
  <c r="G220" i="48"/>
  <c r="F220" i="48"/>
  <c r="E220" i="48"/>
  <c r="D220" i="48"/>
  <c r="C220" i="48"/>
  <c r="B220" i="48"/>
  <c r="A220" i="48"/>
  <c r="G219" i="48"/>
  <c r="F219" i="48"/>
  <c r="E219" i="48"/>
  <c r="D219" i="48"/>
  <c r="C219" i="48"/>
  <c r="B219" i="48"/>
  <c r="A219" i="48"/>
  <c r="G218" i="48"/>
  <c r="F218" i="48"/>
  <c r="E218" i="48"/>
  <c r="D218" i="48"/>
  <c r="C218" i="48"/>
  <c r="B218" i="48"/>
  <c r="A218" i="48"/>
  <c r="G217" i="48"/>
  <c r="F217" i="48"/>
  <c r="E217" i="48"/>
  <c r="D217" i="48"/>
  <c r="C217" i="48"/>
  <c r="B217" i="48"/>
  <c r="A217" i="48"/>
  <c r="G216" i="48"/>
  <c r="F216" i="48"/>
  <c r="E216" i="48"/>
  <c r="D216" i="48"/>
  <c r="C216" i="48"/>
  <c r="B216" i="48"/>
  <c r="A216" i="48"/>
  <c r="G215" i="48"/>
  <c r="F215" i="48"/>
  <c r="E215" i="48"/>
  <c r="D215" i="48"/>
  <c r="C215" i="48"/>
  <c r="B215" i="48"/>
  <c r="A215" i="48"/>
  <c r="G214" i="48"/>
  <c r="F214" i="48"/>
  <c r="E214" i="48"/>
  <c r="D214" i="48"/>
  <c r="C214" i="48"/>
  <c r="B214" i="48"/>
  <c r="A214" i="48"/>
  <c r="G213" i="48"/>
  <c r="F213" i="48"/>
  <c r="E213" i="48"/>
  <c r="D213" i="48"/>
  <c r="C213" i="48"/>
  <c r="B213" i="48"/>
  <c r="A213" i="48"/>
  <c r="G212" i="48"/>
  <c r="F212" i="48"/>
  <c r="E212" i="48"/>
  <c r="D212" i="48"/>
  <c r="C212" i="48"/>
  <c r="B212" i="48"/>
  <c r="A212" i="48"/>
  <c r="G211" i="48"/>
  <c r="F211" i="48"/>
  <c r="E211" i="48"/>
  <c r="D211" i="48"/>
  <c r="C211" i="48"/>
  <c r="B211" i="48"/>
  <c r="A211" i="48"/>
  <c r="G210" i="48"/>
  <c r="F210" i="48"/>
  <c r="E210" i="48"/>
  <c r="D210" i="48"/>
  <c r="C210" i="48"/>
  <c r="B210" i="48"/>
  <c r="A210" i="48"/>
  <c r="G209" i="48"/>
  <c r="F209" i="48"/>
  <c r="E209" i="48"/>
  <c r="D209" i="48"/>
  <c r="C209" i="48"/>
  <c r="B209" i="48"/>
  <c r="A209" i="48"/>
  <c r="G208" i="48"/>
  <c r="F208" i="48"/>
  <c r="E208" i="48"/>
  <c r="D208" i="48"/>
  <c r="C208" i="48"/>
  <c r="B208" i="48"/>
  <c r="A208" i="48"/>
  <c r="G207" i="48"/>
  <c r="F207" i="48"/>
  <c r="E207" i="48"/>
  <c r="D207" i="48"/>
  <c r="C207" i="48"/>
  <c r="B207" i="48"/>
  <c r="A207" i="48"/>
  <c r="G206" i="48"/>
  <c r="F206" i="48"/>
  <c r="E206" i="48"/>
  <c r="D206" i="48"/>
  <c r="C206" i="48"/>
  <c r="B206" i="48"/>
  <c r="A206" i="48"/>
  <c r="G205" i="48"/>
  <c r="F205" i="48"/>
  <c r="E205" i="48"/>
  <c r="D205" i="48"/>
  <c r="C205" i="48"/>
  <c r="B205" i="48"/>
  <c r="A205" i="48"/>
  <c r="G204" i="48"/>
  <c r="F204" i="48"/>
  <c r="E204" i="48"/>
  <c r="D204" i="48"/>
  <c r="C204" i="48"/>
  <c r="B204" i="48"/>
  <c r="A204" i="48"/>
  <c r="G203" i="48"/>
  <c r="F203" i="48"/>
  <c r="E203" i="48"/>
  <c r="D203" i="48"/>
  <c r="C203" i="48"/>
  <c r="B203" i="48"/>
  <c r="A203" i="48"/>
  <c r="G202" i="48"/>
  <c r="F202" i="48"/>
  <c r="E202" i="48"/>
  <c r="D202" i="48"/>
  <c r="C202" i="48"/>
  <c r="B202" i="48"/>
  <c r="A202" i="48"/>
  <c r="G201" i="48"/>
  <c r="F201" i="48"/>
  <c r="E201" i="48"/>
  <c r="D201" i="48"/>
  <c r="C201" i="48"/>
  <c r="B201" i="48"/>
  <c r="A201" i="48"/>
  <c r="G200" i="48"/>
  <c r="F200" i="48"/>
  <c r="E200" i="48"/>
  <c r="D200" i="48"/>
  <c r="C200" i="48"/>
  <c r="B200" i="48"/>
  <c r="A200" i="48"/>
  <c r="G199" i="48"/>
  <c r="F199" i="48"/>
  <c r="E199" i="48"/>
  <c r="D199" i="48"/>
  <c r="C199" i="48"/>
  <c r="B199" i="48"/>
  <c r="A199" i="48"/>
  <c r="G198" i="48"/>
  <c r="F198" i="48"/>
  <c r="E198" i="48"/>
  <c r="D198" i="48"/>
  <c r="C198" i="48"/>
  <c r="B198" i="48"/>
  <c r="A198" i="48"/>
  <c r="G197" i="48"/>
  <c r="F197" i="48"/>
  <c r="E197" i="48"/>
  <c r="D197" i="48"/>
  <c r="C197" i="48"/>
  <c r="B197" i="48"/>
  <c r="A197" i="48"/>
  <c r="G196" i="48"/>
  <c r="F196" i="48"/>
  <c r="E196" i="48"/>
  <c r="D196" i="48"/>
  <c r="C196" i="48"/>
  <c r="B196" i="48"/>
  <c r="A196" i="48"/>
  <c r="G195" i="48"/>
  <c r="F195" i="48"/>
  <c r="E195" i="48"/>
  <c r="D195" i="48"/>
  <c r="C195" i="48"/>
  <c r="B195" i="48"/>
  <c r="A195" i="48"/>
  <c r="G194" i="48"/>
  <c r="F194" i="48"/>
  <c r="E194" i="48"/>
  <c r="D194" i="48"/>
  <c r="C194" i="48"/>
  <c r="B194" i="48"/>
  <c r="A194" i="48"/>
  <c r="G193" i="48"/>
  <c r="F193" i="48"/>
  <c r="E193" i="48"/>
  <c r="D193" i="48"/>
  <c r="C193" i="48"/>
  <c r="B193" i="48"/>
  <c r="A193" i="48"/>
  <c r="G192" i="48"/>
  <c r="F192" i="48"/>
  <c r="E192" i="48"/>
  <c r="D192" i="48"/>
  <c r="C192" i="48"/>
  <c r="B192" i="48"/>
  <c r="A192" i="48"/>
  <c r="G191" i="48"/>
  <c r="F191" i="48"/>
  <c r="E191" i="48"/>
  <c r="D191" i="48"/>
  <c r="C191" i="48"/>
  <c r="B191" i="48"/>
  <c r="A191" i="48"/>
  <c r="G190" i="48"/>
  <c r="F190" i="48"/>
  <c r="E190" i="48"/>
  <c r="D190" i="48"/>
  <c r="C190" i="48"/>
  <c r="B190" i="48"/>
  <c r="A190" i="48"/>
  <c r="G189" i="48"/>
  <c r="F189" i="48"/>
  <c r="E189" i="48"/>
  <c r="D189" i="48"/>
  <c r="C189" i="48"/>
  <c r="B189" i="48"/>
  <c r="A189" i="48"/>
  <c r="G188" i="48"/>
  <c r="F188" i="48"/>
  <c r="E188" i="48"/>
  <c r="D188" i="48"/>
  <c r="C188" i="48"/>
  <c r="B188" i="48"/>
  <c r="A188" i="48"/>
  <c r="G187" i="48"/>
  <c r="F187" i="48"/>
  <c r="E187" i="48"/>
  <c r="D187" i="48"/>
  <c r="C187" i="48"/>
  <c r="B187" i="48"/>
  <c r="A187" i="48"/>
  <c r="G186" i="48"/>
  <c r="F186" i="48"/>
  <c r="E186" i="48"/>
  <c r="D186" i="48"/>
  <c r="C186" i="48"/>
  <c r="B186" i="48"/>
  <c r="A186" i="48"/>
  <c r="G185" i="48"/>
  <c r="F185" i="48"/>
  <c r="E185" i="48"/>
  <c r="D185" i="48"/>
  <c r="C185" i="48"/>
  <c r="B185" i="48"/>
  <c r="A185" i="48"/>
  <c r="G184" i="48"/>
  <c r="F184" i="48"/>
  <c r="E184" i="48"/>
  <c r="D184" i="48"/>
  <c r="C184" i="48"/>
  <c r="B184" i="48"/>
  <c r="A184" i="48"/>
  <c r="G183" i="48"/>
  <c r="F183" i="48"/>
  <c r="E183" i="48"/>
  <c r="D183" i="48"/>
  <c r="C183" i="48"/>
  <c r="B183" i="48"/>
  <c r="A183" i="48"/>
  <c r="G182" i="48"/>
  <c r="F182" i="48"/>
  <c r="E182" i="48"/>
  <c r="D182" i="48"/>
  <c r="C182" i="48"/>
  <c r="B182" i="48"/>
  <c r="A182" i="48"/>
  <c r="G181" i="48"/>
  <c r="F181" i="48"/>
  <c r="E181" i="48"/>
  <c r="D181" i="48"/>
  <c r="C181" i="48"/>
  <c r="B181" i="48"/>
  <c r="A181" i="48"/>
  <c r="G180" i="48"/>
  <c r="F180" i="48"/>
  <c r="E180" i="48"/>
  <c r="D180" i="48"/>
  <c r="C180" i="48"/>
  <c r="B180" i="48"/>
  <c r="A180" i="48"/>
  <c r="G179" i="48"/>
  <c r="F179" i="48"/>
  <c r="E179" i="48"/>
  <c r="D179" i="48"/>
  <c r="C179" i="48"/>
  <c r="B179" i="48"/>
  <c r="A179" i="48"/>
  <c r="G178" i="48"/>
  <c r="F178" i="48"/>
  <c r="E178" i="48"/>
  <c r="D178" i="48"/>
  <c r="C178" i="48"/>
  <c r="B178" i="48"/>
  <c r="A178" i="48"/>
  <c r="G177" i="48"/>
  <c r="F177" i="48"/>
  <c r="E177" i="48"/>
  <c r="D177" i="48"/>
  <c r="C177" i="48"/>
  <c r="B177" i="48"/>
  <c r="A177" i="48"/>
  <c r="G176" i="48"/>
  <c r="F176" i="48"/>
  <c r="E176" i="48"/>
  <c r="D176" i="48"/>
  <c r="C176" i="48"/>
  <c r="B176" i="48"/>
  <c r="A176" i="48"/>
  <c r="G175" i="48"/>
  <c r="F175" i="48"/>
  <c r="E175" i="48"/>
  <c r="D175" i="48"/>
  <c r="C175" i="48"/>
  <c r="B175" i="48"/>
  <c r="A175" i="48"/>
  <c r="G174" i="48"/>
  <c r="F174" i="48"/>
  <c r="E174" i="48"/>
  <c r="D174" i="48"/>
  <c r="C174" i="48"/>
  <c r="B174" i="48"/>
  <c r="A174" i="48"/>
  <c r="G173" i="48"/>
  <c r="F173" i="48"/>
  <c r="E173" i="48"/>
  <c r="D173" i="48"/>
  <c r="C173" i="48"/>
  <c r="B173" i="48"/>
  <c r="A173" i="48"/>
  <c r="G172" i="48"/>
  <c r="F172" i="48"/>
  <c r="E172" i="48"/>
  <c r="D172" i="48"/>
  <c r="C172" i="48"/>
  <c r="B172" i="48"/>
  <c r="A172" i="48"/>
  <c r="G171" i="48"/>
  <c r="F171" i="48"/>
  <c r="E171" i="48"/>
  <c r="D171" i="48"/>
  <c r="C171" i="48"/>
  <c r="B171" i="48"/>
  <c r="A171" i="48"/>
  <c r="G170" i="48"/>
  <c r="F170" i="48"/>
  <c r="E170" i="48"/>
  <c r="D170" i="48"/>
  <c r="C170" i="48"/>
  <c r="B170" i="48"/>
  <c r="A170" i="48"/>
  <c r="G169" i="48"/>
  <c r="F169" i="48"/>
  <c r="E169" i="48"/>
  <c r="D169" i="48"/>
  <c r="C169" i="48"/>
  <c r="B169" i="48"/>
  <c r="A169" i="48"/>
  <c r="G168" i="48"/>
  <c r="F168" i="48"/>
  <c r="E168" i="48"/>
  <c r="D168" i="48"/>
  <c r="C168" i="48"/>
  <c r="B168" i="48"/>
  <c r="A168" i="48"/>
  <c r="G167" i="48"/>
  <c r="F167" i="48"/>
  <c r="E167" i="48"/>
  <c r="D167" i="48"/>
  <c r="C167" i="48"/>
  <c r="B167" i="48"/>
  <c r="A167" i="48"/>
  <c r="G166" i="48"/>
  <c r="F166" i="48"/>
  <c r="E166" i="48"/>
  <c r="D166" i="48"/>
  <c r="C166" i="48"/>
  <c r="B166" i="48"/>
  <c r="A166" i="48"/>
  <c r="G165" i="48"/>
  <c r="F165" i="48"/>
  <c r="E165" i="48"/>
  <c r="D165" i="48"/>
  <c r="C165" i="48"/>
  <c r="B165" i="48"/>
  <c r="A165" i="48"/>
  <c r="G164" i="48"/>
  <c r="F164" i="48"/>
  <c r="E164" i="48"/>
  <c r="D164" i="48"/>
  <c r="C164" i="48"/>
  <c r="B164" i="48"/>
  <c r="A164" i="48"/>
  <c r="G163" i="48"/>
  <c r="F163" i="48"/>
  <c r="E163" i="48"/>
  <c r="D163" i="48"/>
  <c r="C163" i="48"/>
  <c r="B163" i="48"/>
  <c r="A163" i="48"/>
  <c r="G162" i="48"/>
  <c r="F162" i="48"/>
  <c r="E162" i="48"/>
  <c r="D162" i="48"/>
  <c r="C162" i="48"/>
  <c r="B162" i="48"/>
  <c r="A162" i="48"/>
  <c r="G161" i="48"/>
  <c r="F161" i="48"/>
  <c r="E161" i="48"/>
  <c r="D161" i="48"/>
  <c r="C161" i="48"/>
  <c r="B161" i="48"/>
  <c r="A161" i="48"/>
  <c r="G160" i="48"/>
  <c r="F160" i="48"/>
  <c r="E160" i="48"/>
  <c r="D160" i="48"/>
  <c r="C160" i="48"/>
  <c r="B160" i="48"/>
  <c r="A160" i="48"/>
  <c r="G159" i="48"/>
  <c r="F159" i="48"/>
  <c r="E159" i="48"/>
  <c r="D159" i="48"/>
  <c r="C159" i="48"/>
  <c r="B159" i="48"/>
  <c r="A159" i="48"/>
  <c r="G158" i="48"/>
  <c r="F158" i="48"/>
  <c r="E158" i="48"/>
  <c r="D158" i="48"/>
  <c r="C158" i="48"/>
  <c r="B158" i="48"/>
  <c r="A158" i="48"/>
  <c r="G157" i="48"/>
  <c r="F157" i="48"/>
  <c r="E157" i="48"/>
  <c r="D157" i="48"/>
  <c r="C157" i="48"/>
  <c r="B157" i="48"/>
  <c r="A157" i="48"/>
  <c r="G156" i="48"/>
  <c r="F156" i="48"/>
  <c r="E156" i="48"/>
  <c r="D156" i="48"/>
  <c r="C156" i="48"/>
  <c r="B156" i="48"/>
  <c r="A156" i="48"/>
  <c r="G155" i="48"/>
  <c r="F155" i="48"/>
  <c r="E155" i="48"/>
  <c r="D155" i="48"/>
  <c r="C155" i="48"/>
  <c r="B155" i="48"/>
  <c r="A155" i="48"/>
  <c r="G154" i="48"/>
  <c r="F154" i="48"/>
  <c r="E154" i="48"/>
  <c r="D154" i="48"/>
  <c r="C154" i="48"/>
  <c r="B154" i="48"/>
  <c r="A154" i="48"/>
  <c r="G153" i="48"/>
  <c r="F153" i="48"/>
  <c r="E153" i="48"/>
  <c r="D153" i="48"/>
  <c r="C153" i="48"/>
  <c r="B153" i="48"/>
  <c r="A153" i="48"/>
  <c r="G152" i="48"/>
  <c r="F152" i="48"/>
  <c r="E152" i="48"/>
  <c r="D152" i="48"/>
  <c r="C152" i="48"/>
  <c r="B152" i="48"/>
  <c r="A152" i="48"/>
  <c r="G151" i="48"/>
  <c r="F151" i="48"/>
  <c r="E151" i="48"/>
  <c r="D151" i="48"/>
  <c r="C151" i="48"/>
  <c r="B151" i="48"/>
  <c r="A151" i="48"/>
  <c r="G150" i="48"/>
  <c r="F150" i="48"/>
  <c r="E150" i="48"/>
  <c r="D150" i="48"/>
  <c r="C150" i="48"/>
  <c r="B150" i="48"/>
  <c r="A150" i="48"/>
  <c r="G149" i="48"/>
  <c r="F149" i="48"/>
  <c r="E149" i="48"/>
  <c r="D149" i="48"/>
  <c r="C149" i="48"/>
  <c r="B149" i="48"/>
  <c r="A149" i="48"/>
  <c r="G148" i="48"/>
  <c r="F148" i="48"/>
  <c r="E148" i="48"/>
  <c r="D148" i="48"/>
  <c r="C148" i="48"/>
  <c r="B148" i="48"/>
  <c r="A148" i="48"/>
  <c r="G147" i="48"/>
  <c r="F147" i="48"/>
  <c r="E147" i="48"/>
  <c r="D147" i="48"/>
  <c r="C147" i="48"/>
  <c r="B147" i="48"/>
  <c r="A147" i="48"/>
  <c r="G146" i="48"/>
  <c r="F146" i="48"/>
  <c r="E146" i="48"/>
  <c r="D146" i="48"/>
  <c r="C146" i="48"/>
  <c r="B146" i="48"/>
  <c r="A146" i="48"/>
  <c r="G145" i="48"/>
  <c r="F145" i="48"/>
  <c r="E145" i="48"/>
  <c r="D145" i="48"/>
  <c r="C145" i="48"/>
  <c r="B145" i="48"/>
  <c r="A145" i="48"/>
  <c r="G144" i="48"/>
  <c r="F144" i="48"/>
  <c r="E144" i="48"/>
  <c r="D144" i="48"/>
  <c r="C144" i="48"/>
  <c r="B144" i="48"/>
  <c r="A144" i="48"/>
  <c r="G143" i="48"/>
  <c r="F143" i="48"/>
  <c r="E143" i="48"/>
  <c r="D143" i="48"/>
  <c r="C143" i="48"/>
  <c r="B143" i="48"/>
  <c r="A143" i="48"/>
  <c r="G142" i="48"/>
  <c r="F142" i="48"/>
  <c r="E142" i="48"/>
  <c r="D142" i="48"/>
  <c r="C142" i="48"/>
  <c r="B142" i="48"/>
  <c r="A142" i="48"/>
  <c r="G141" i="48"/>
  <c r="F141" i="48"/>
  <c r="E141" i="48"/>
  <c r="D141" i="48"/>
  <c r="C141" i="48"/>
  <c r="B141" i="48"/>
  <c r="A141" i="48"/>
  <c r="G140" i="48"/>
  <c r="F140" i="48"/>
  <c r="E140" i="48"/>
  <c r="D140" i="48"/>
  <c r="C140" i="48"/>
  <c r="B140" i="48"/>
  <c r="A140" i="48"/>
  <c r="G139" i="48"/>
  <c r="F139" i="48"/>
  <c r="E139" i="48"/>
  <c r="D139" i="48"/>
  <c r="C139" i="48"/>
  <c r="B139" i="48"/>
  <c r="A139" i="48"/>
  <c r="G138" i="48"/>
  <c r="F138" i="48"/>
  <c r="E138" i="48"/>
  <c r="D138" i="48"/>
  <c r="C138" i="48"/>
  <c r="B138" i="48"/>
  <c r="A138" i="48"/>
  <c r="G137" i="48"/>
  <c r="F137" i="48"/>
  <c r="E137" i="48"/>
  <c r="D137" i="48"/>
  <c r="C137" i="48"/>
  <c r="B137" i="48"/>
  <c r="A137" i="48"/>
  <c r="G136" i="48"/>
  <c r="F136" i="48"/>
  <c r="E136" i="48"/>
  <c r="D136" i="48"/>
  <c r="C136" i="48"/>
  <c r="B136" i="48"/>
  <c r="A136" i="48"/>
  <c r="G135" i="48"/>
  <c r="F135" i="48"/>
  <c r="E135" i="48"/>
  <c r="D135" i="48"/>
  <c r="C135" i="48"/>
  <c r="B135" i="48"/>
  <c r="A135" i="48"/>
  <c r="G134" i="48"/>
  <c r="F134" i="48"/>
  <c r="E134" i="48"/>
  <c r="D134" i="48"/>
  <c r="C134" i="48"/>
  <c r="B134" i="48"/>
  <c r="A134" i="48"/>
  <c r="G133" i="48"/>
  <c r="F133" i="48"/>
  <c r="E133" i="48"/>
  <c r="D133" i="48"/>
  <c r="C133" i="48"/>
  <c r="B133" i="48"/>
  <c r="A133" i="48"/>
  <c r="G132" i="48"/>
  <c r="F132" i="48"/>
  <c r="E132" i="48"/>
  <c r="D132" i="48"/>
  <c r="C132" i="48"/>
  <c r="B132" i="48"/>
  <c r="A132" i="48"/>
  <c r="G131" i="48"/>
  <c r="F131" i="48"/>
  <c r="E131" i="48"/>
  <c r="D131" i="48"/>
  <c r="C131" i="48"/>
  <c r="B131" i="48"/>
  <c r="A131" i="48"/>
  <c r="G130" i="48"/>
  <c r="F130" i="48"/>
  <c r="E130" i="48"/>
  <c r="D130" i="48"/>
  <c r="C130" i="48"/>
  <c r="B130" i="48"/>
  <c r="A130" i="48"/>
  <c r="G129" i="48"/>
  <c r="F129" i="48"/>
  <c r="E129" i="48"/>
  <c r="D129" i="48"/>
  <c r="C129" i="48"/>
  <c r="B129" i="48"/>
  <c r="A129" i="48"/>
  <c r="G128" i="48"/>
  <c r="F128" i="48"/>
  <c r="E128" i="48"/>
  <c r="D128" i="48"/>
  <c r="C128" i="48"/>
  <c r="B128" i="48"/>
  <c r="A128" i="48"/>
  <c r="G127" i="48"/>
  <c r="F127" i="48"/>
  <c r="E127" i="48"/>
  <c r="D127" i="48"/>
  <c r="C127" i="48"/>
  <c r="B127" i="48"/>
  <c r="A127" i="48"/>
  <c r="G126" i="48"/>
  <c r="F126" i="48"/>
  <c r="E126" i="48"/>
  <c r="D126" i="48"/>
  <c r="C126" i="48"/>
  <c r="B126" i="48"/>
  <c r="A126" i="48"/>
  <c r="G125" i="48"/>
  <c r="F125" i="48"/>
  <c r="E125" i="48"/>
  <c r="D125" i="48"/>
  <c r="C125" i="48"/>
  <c r="B125" i="48"/>
  <c r="A125" i="48"/>
  <c r="G124" i="48"/>
  <c r="F124" i="48"/>
  <c r="E124" i="48"/>
  <c r="D124" i="48"/>
  <c r="C124" i="48"/>
  <c r="B124" i="48"/>
  <c r="A124" i="48"/>
  <c r="G123" i="48"/>
  <c r="F123" i="48"/>
  <c r="E123" i="48"/>
  <c r="D123" i="48"/>
  <c r="C123" i="48"/>
  <c r="B123" i="48"/>
  <c r="A123" i="48"/>
  <c r="G122" i="48"/>
  <c r="F122" i="48"/>
  <c r="E122" i="48"/>
  <c r="D122" i="48"/>
  <c r="C122" i="48"/>
  <c r="B122" i="48"/>
  <c r="A122" i="48"/>
  <c r="G121" i="48"/>
  <c r="F121" i="48"/>
  <c r="E121" i="48"/>
  <c r="D121" i="48"/>
  <c r="C121" i="48"/>
  <c r="B121" i="48"/>
  <c r="A121" i="48"/>
  <c r="G120" i="48"/>
  <c r="F120" i="48"/>
  <c r="E120" i="48"/>
  <c r="D120" i="48"/>
  <c r="C120" i="48"/>
  <c r="B120" i="48"/>
  <c r="A120" i="48"/>
  <c r="G119" i="48"/>
  <c r="F119" i="48"/>
  <c r="E119" i="48"/>
  <c r="D119" i="48"/>
  <c r="C119" i="48"/>
  <c r="B119" i="48"/>
  <c r="A119" i="48"/>
  <c r="G118" i="48"/>
  <c r="F118" i="48"/>
  <c r="E118" i="48"/>
  <c r="D118" i="48"/>
  <c r="C118" i="48"/>
  <c r="B118" i="48"/>
  <c r="A118" i="48"/>
  <c r="G117" i="48"/>
  <c r="F117" i="48"/>
  <c r="E117" i="48"/>
  <c r="D117" i="48"/>
  <c r="C117" i="48"/>
  <c r="B117" i="48"/>
  <c r="A117" i="48"/>
  <c r="G116" i="48"/>
  <c r="F116" i="48"/>
  <c r="E116" i="48"/>
  <c r="D116" i="48"/>
  <c r="C116" i="48"/>
  <c r="B116" i="48"/>
  <c r="A116" i="48"/>
  <c r="G115" i="48"/>
  <c r="F115" i="48"/>
  <c r="E115" i="48"/>
  <c r="D115" i="48"/>
  <c r="C115" i="48"/>
  <c r="B115" i="48"/>
  <c r="A115" i="48"/>
  <c r="G114" i="48"/>
  <c r="F114" i="48"/>
  <c r="E114" i="48"/>
  <c r="D114" i="48"/>
  <c r="C114" i="48"/>
  <c r="B114" i="48"/>
  <c r="A114" i="48"/>
  <c r="G113" i="48"/>
  <c r="F113" i="48"/>
  <c r="E113" i="48"/>
  <c r="D113" i="48"/>
  <c r="C113" i="48"/>
  <c r="B113" i="48"/>
  <c r="A113" i="48"/>
  <c r="G112" i="48"/>
  <c r="F112" i="48"/>
  <c r="E112" i="48"/>
  <c r="D112" i="48"/>
  <c r="C112" i="48"/>
  <c r="B112" i="48"/>
  <c r="A112" i="48"/>
  <c r="G111" i="48"/>
  <c r="F111" i="48"/>
  <c r="E111" i="48"/>
  <c r="D111" i="48"/>
  <c r="C111" i="48"/>
  <c r="B111" i="48"/>
  <c r="A111" i="48"/>
  <c r="G110" i="48"/>
  <c r="F110" i="48"/>
  <c r="E110" i="48"/>
  <c r="D110" i="48"/>
  <c r="C110" i="48"/>
  <c r="B110" i="48"/>
  <c r="A110" i="48"/>
  <c r="G109" i="48"/>
  <c r="F109" i="48"/>
  <c r="E109" i="48"/>
  <c r="D109" i="48"/>
  <c r="C109" i="48"/>
  <c r="B109" i="48"/>
  <c r="A109" i="48"/>
  <c r="G108" i="48"/>
  <c r="F108" i="48"/>
  <c r="E108" i="48"/>
  <c r="D108" i="48"/>
  <c r="C108" i="48"/>
  <c r="B108" i="48"/>
  <c r="A108" i="48"/>
  <c r="G107" i="48"/>
  <c r="F107" i="48"/>
  <c r="E107" i="48"/>
  <c r="D107" i="48"/>
  <c r="C107" i="48"/>
  <c r="B107" i="48"/>
  <c r="A107" i="48"/>
  <c r="G106" i="48"/>
  <c r="F106" i="48"/>
  <c r="E106" i="48"/>
  <c r="D106" i="48"/>
  <c r="C106" i="48"/>
  <c r="B106" i="48"/>
  <c r="A106" i="48"/>
  <c r="G105" i="48"/>
  <c r="F105" i="48"/>
  <c r="E105" i="48"/>
  <c r="D105" i="48"/>
  <c r="C105" i="48"/>
  <c r="B105" i="48"/>
  <c r="A105" i="48"/>
  <c r="G104" i="48"/>
  <c r="F104" i="48"/>
  <c r="E104" i="48"/>
  <c r="D104" i="48"/>
  <c r="C104" i="48"/>
  <c r="B104" i="48"/>
  <c r="A104" i="48"/>
  <c r="G103" i="48"/>
  <c r="F103" i="48"/>
  <c r="E103" i="48"/>
  <c r="D103" i="48"/>
  <c r="C103" i="48"/>
  <c r="B103" i="48"/>
  <c r="A103" i="48"/>
  <c r="G102" i="48"/>
  <c r="F102" i="48"/>
  <c r="E102" i="48"/>
  <c r="D102" i="48"/>
  <c r="C102" i="48"/>
  <c r="B102" i="48"/>
  <c r="A102" i="48"/>
  <c r="G101" i="48"/>
  <c r="F101" i="48"/>
  <c r="E101" i="48"/>
  <c r="D101" i="48"/>
  <c r="C101" i="48"/>
  <c r="B101" i="48"/>
  <c r="A101" i="48"/>
  <c r="G100" i="48"/>
  <c r="F100" i="48"/>
  <c r="E100" i="48"/>
  <c r="D100" i="48"/>
  <c r="C100" i="48"/>
  <c r="B100" i="48"/>
  <c r="A100" i="48"/>
  <c r="G99" i="48"/>
  <c r="F99" i="48"/>
  <c r="E99" i="48"/>
  <c r="D99" i="48"/>
  <c r="C99" i="48"/>
  <c r="B99" i="48"/>
  <c r="A99" i="48"/>
  <c r="G98" i="48"/>
  <c r="F98" i="48"/>
  <c r="E98" i="48"/>
  <c r="D98" i="48"/>
  <c r="C98" i="48"/>
  <c r="B98" i="48"/>
  <c r="A98" i="48"/>
  <c r="G97" i="48"/>
  <c r="F97" i="48"/>
  <c r="E97" i="48"/>
  <c r="D97" i="48"/>
  <c r="C97" i="48"/>
  <c r="B97" i="48"/>
  <c r="A97" i="48"/>
  <c r="G96" i="48"/>
  <c r="F96" i="48"/>
  <c r="E96" i="48"/>
  <c r="D96" i="48"/>
  <c r="C96" i="48"/>
  <c r="B96" i="48"/>
  <c r="A96" i="48"/>
  <c r="G95" i="48"/>
  <c r="F95" i="48"/>
  <c r="E95" i="48"/>
  <c r="D95" i="48"/>
  <c r="C95" i="48"/>
  <c r="B95" i="48"/>
  <c r="A95" i="48"/>
  <c r="G94" i="48"/>
  <c r="F94" i="48"/>
  <c r="E94" i="48"/>
  <c r="D94" i="48"/>
  <c r="C94" i="48"/>
  <c r="B94" i="48"/>
  <c r="A94" i="48"/>
  <c r="G93" i="48"/>
  <c r="F93" i="48"/>
  <c r="E93" i="48"/>
  <c r="D93" i="48"/>
  <c r="C93" i="48"/>
  <c r="B93" i="48"/>
  <c r="A93" i="48"/>
  <c r="G92" i="48"/>
  <c r="F92" i="48"/>
  <c r="E92" i="48"/>
  <c r="D92" i="48"/>
  <c r="C92" i="48"/>
  <c r="B92" i="48"/>
  <c r="A92" i="48"/>
  <c r="G91" i="48"/>
  <c r="F91" i="48"/>
  <c r="E91" i="48"/>
  <c r="D91" i="48"/>
  <c r="C91" i="48"/>
  <c r="B91" i="48"/>
  <c r="A91" i="48"/>
  <c r="G90" i="48"/>
  <c r="F90" i="48"/>
  <c r="E90" i="48"/>
  <c r="D90" i="48"/>
  <c r="C90" i="48"/>
  <c r="B90" i="48"/>
  <c r="A90" i="48"/>
  <c r="G89" i="48"/>
  <c r="F89" i="48"/>
  <c r="E89" i="48"/>
  <c r="D89" i="48"/>
  <c r="C89" i="48"/>
  <c r="B89" i="48"/>
  <c r="A89" i="48"/>
  <c r="G88" i="48"/>
  <c r="F88" i="48"/>
  <c r="E88" i="48"/>
  <c r="D88" i="48"/>
  <c r="C88" i="48"/>
  <c r="B88" i="48"/>
  <c r="A88" i="48"/>
  <c r="G87" i="48"/>
  <c r="F87" i="48"/>
  <c r="E87" i="48"/>
  <c r="D87" i="48"/>
  <c r="C87" i="48"/>
  <c r="B87" i="48"/>
  <c r="A87" i="48"/>
  <c r="G86" i="48"/>
  <c r="F86" i="48"/>
  <c r="E86" i="48"/>
  <c r="D86" i="48"/>
  <c r="C86" i="48"/>
  <c r="B86" i="48"/>
  <c r="A86" i="48"/>
  <c r="G85" i="48"/>
  <c r="F85" i="48"/>
  <c r="E85" i="48"/>
  <c r="D85" i="48"/>
  <c r="C85" i="48"/>
  <c r="B85" i="48"/>
  <c r="A85" i="48"/>
  <c r="G84" i="48"/>
  <c r="F84" i="48"/>
  <c r="E84" i="48"/>
  <c r="D84" i="48"/>
  <c r="C84" i="48"/>
  <c r="B84" i="48"/>
  <c r="A84" i="48"/>
  <c r="G83" i="48"/>
  <c r="F83" i="48"/>
  <c r="E83" i="48"/>
  <c r="D83" i="48"/>
  <c r="C83" i="48"/>
  <c r="B83" i="48"/>
  <c r="A83" i="48"/>
  <c r="G82" i="48"/>
  <c r="F82" i="48"/>
  <c r="E82" i="48"/>
  <c r="D82" i="48"/>
  <c r="C82" i="48"/>
  <c r="B82" i="48"/>
  <c r="A82" i="48"/>
  <c r="G81" i="48"/>
  <c r="F81" i="48"/>
  <c r="E81" i="48"/>
  <c r="D81" i="48"/>
  <c r="C81" i="48"/>
  <c r="B81" i="48"/>
  <c r="A81" i="48"/>
  <c r="G80" i="48"/>
  <c r="F80" i="48"/>
  <c r="E80" i="48"/>
  <c r="D80" i="48"/>
  <c r="C80" i="48"/>
  <c r="B80" i="48"/>
  <c r="A80" i="48"/>
  <c r="G79" i="48"/>
  <c r="F79" i="48"/>
  <c r="E79" i="48"/>
  <c r="D79" i="48"/>
  <c r="C79" i="48"/>
  <c r="B79" i="48"/>
  <c r="A79" i="48"/>
  <c r="G78" i="48"/>
  <c r="F78" i="48"/>
  <c r="E78" i="48"/>
  <c r="D78" i="48"/>
  <c r="C78" i="48"/>
  <c r="B78" i="48"/>
  <c r="A78" i="48"/>
  <c r="G77" i="48"/>
  <c r="F77" i="48"/>
  <c r="E77" i="48"/>
  <c r="D77" i="48"/>
  <c r="C77" i="48"/>
  <c r="B77" i="48"/>
  <c r="A77" i="48"/>
  <c r="G76" i="48"/>
  <c r="F76" i="48"/>
  <c r="E76" i="48"/>
  <c r="D76" i="48"/>
  <c r="C76" i="48"/>
  <c r="B76" i="48"/>
  <c r="A76" i="48"/>
  <c r="G75" i="48"/>
  <c r="F75" i="48"/>
  <c r="E75" i="48"/>
  <c r="D75" i="48"/>
  <c r="C75" i="48"/>
  <c r="B75" i="48"/>
  <c r="A75" i="48"/>
  <c r="G74" i="48"/>
  <c r="F74" i="48"/>
  <c r="E74" i="48"/>
  <c r="D74" i="48"/>
  <c r="C74" i="48"/>
  <c r="B74" i="48"/>
  <c r="A74" i="48"/>
  <c r="G73" i="48"/>
  <c r="F73" i="48"/>
  <c r="E73" i="48"/>
  <c r="D73" i="48"/>
  <c r="C73" i="48"/>
  <c r="B73" i="48"/>
  <c r="A73" i="48"/>
  <c r="G72" i="48"/>
  <c r="F72" i="48"/>
  <c r="E72" i="48"/>
  <c r="D72" i="48"/>
  <c r="C72" i="48"/>
  <c r="B72" i="48"/>
  <c r="A72" i="48"/>
  <c r="G71" i="48"/>
  <c r="F71" i="48"/>
  <c r="E71" i="48"/>
  <c r="D71" i="48"/>
  <c r="C71" i="48"/>
  <c r="B71" i="48"/>
  <c r="A71" i="48"/>
  <c r="G70" i="48"/>
  <c r="F70" i="48"/>
  <c r="E70" i="48"/>
  <c r="D70" i="48"/>
  <c r="C70" i="48"/>
  <c r="B70" i="48"/>
  <c r="A70" i="48"/>
  <c r="G69" i="48"/>
  <c r="F69" i="48"/>
  <c r="E69" i="48"/>
  <c r="D69" i="48"/>
  <c r="C69" i="48"/>
  <c r="B69" i="48"/>
  <c r="A69" i="48"/>
  <c r="G68" i="48"/>
  <c r="F68" i="48"/>
  <c r="E68" i="48"/>
  <c r="D68" i="48"/>
  <c r="C68" i="48"/>
  <c r="B68" i="48"/>
  <c r="A68" i="48"/>
  <c r="G67" i="48"/>
  <c r="F67" i="48"/>
  <c r="E67" i="48"/>
  <c r="D67" i="48"/>
  <c r="C67" i="48"/>
  <c r="B67" i="48"/>
  <c r="A67" i="48"/>
  <c r="G66" i="48"/>
  <c r="F66" i="48"/>
  <c r="E66" i="48"/>
  <c r="D66" i="48"/>
  <c r="C66" i="48"/>
  <c r="B66" i="48"/>
  <c r="A66" i="48"/>
  <c r="G65" i="48"/>
  <c r="F65" i="48"/>
  <c r="E65" i="48"/>
  <c r="D65" i="48"/>
  <c r="C65" i="48"/>
  <c r="B65" i="48"/>
  <c r="A65" i="48"/>
  <c r="G64" i="48"/>
  <c r="F64" i="48"/>
  <c r="E64" i="48"/>
  <c r="D64" i="48"/>
  <c r="C64" i="48"/>
  <c r="B64" i="48"/>
  <c r="A64" i="48"/>
  <c r="G63" i="48"/>
  <c r="F63" i="48"/>
  <c r="E63" i="48"/>
  <c r="D63" i="48"/>
  <c r="C63" i="48"/>
  <c r="B63" i="48"/>
  <c r="A63" i="48"/>
  <c r="G62" i="48"/>
  <c r="F62" i="48"/>
  <c r="E62" i="48"/>
  <c r="D62" i="48"/>
  <c r="C62" i="48"/>
  <c r="B62" i="48"/>
  <c r="A62" i="48"/>
  <c r="G61" i="48"/>
  <c r="F61" i="48"/>
  <c r="E61" i="48"/>
  <c r="D61" i="48"/>
  <c r="C61" i="48"/>
  <c r="B61" i="48"/>
  <c r="A61" i="48"/>
  <c r="G60" i="48"/>
  <c r="F60" i="48"/>
  <c r="E60" i="48"/>
  <c r="D60" i="48"/>
  <c r="C60" i="48"/>
  <c r="B60" i="48"/>
  <c r="A60" i="48"/>
  <c r="G59" i="48"/>
  <c r="F59" i="48"/>
  <c r="E59" i="48"/>
  <c r="D59" i="48"/>
  <c r="C59" i="48"/>
  <c r="B59" i="48"/>
  <c r="A59" i="48"/>
  <c r="G58" i="48"/>
  <c r="F58" i="48"/>
  <c r="E58" i="48"/>
  <c r="D58" i="48"/>
  <c r="C58" i="48"/>
  <c r="B58" i="48"/>
  <c r="A58" i="48"/>
  <c r="G57" i="48"/>
  <c r="F57" i="48"/>
  <c r="E57" i="48"/>
  <c r="D57" i="48"/>
  <c r="C57" i="48"/>
  <c r="B57" i="48"/>
  <c r="A57" i="48"/>
  <c r="G56" i="48"/>
  <c r="F56" i="48"/>
  <c r="E56" i="48"/>
  <c r="D56" i="48"/>
  <c r="C56" i="48"/>
  <c r="B56" i="48"/>
  <c r="A56" i="48"/>
  <c r="G55" i="48"/>
  <c r="F55" i="48"/>
  <c r="E55" i="48"/>
  <c r="D55" i="48"/>
  <c r="C55" i="48"/>
  <c r="B55" i="48"/>
  <c r="A55" i="48"/>
  <c r="G54" i="48"/>
  <c r="F54" i="48"/>
  <c r="E54" i="48"/>
  <c r="D54" i="48"/>
  <c r="C54" i="48"/>
  <c r="B54" i="48"/>
  <c r="A54" i="48"/>
  <c r="G53" i="48"/>
  <c r="F53" i="48"/>
  <c r="E53" i="48"/>
  <c r="D53" i="48"/>
  <c r="C53" i="48"/>
  <c r="B53" i="48"/>
  <c r="A53" i="48"/>
  <c r="G52" i="48"/>
  <c r="F52" i="48"/>
  <c r="E52" i="48"/>
  <c r="D52" i="48"/>
  <c r="C52" i="48"/>
  <c r="B52" i="48"/>
  <c r="A52" i="48"/>
  <c r="G51" i="48"/>
  <c r="F51" i="48"/>
  <c r="E51" i="48"/>
  <c r="D51" i="48"/>
  <c r="C51" i="48"/>
  <c r="B51" i="48"/>
  <c r="A51" i="48"/>
  <c r="G50" i="48"/>
  <c r="F50" i="48"/>
  <c r="E50" i="48"/>
  <c r="D50" i="48"/>
  <c r="C50" i="48"/>
  <c r="B50" i="48"/>
  <c r="A50" i="48"/>
  <c r="G49" i="48"/>
  <c r="F49" i="48"/>
  <c r="E49" i="48"/>
  <c r="D49" i="48"/>
  <c r="C49" i="48"/>
  <c r="B49" i="48"/>
  <c r="A49" i="48"/>
  <c r="G48" i="48"/>
  <c r="F48" i="48"/>
  <c r="E48" i="48"/>
  <c r="D48" i="48"/>
  <c r="C48" i="48"/>
  <c r="B48" i="48"/>
  <c r="A48" i="48"/>
  <c r="G47" i="48"/>
  <c r="F47" i="48"/>
  <c r="E47" i="48"/>
  <c r="D47" i="48"/>
  <c r="C47" i="48"/>
  <c r="B47" i="48"/>
  <c r="A47" i="48"/>
  <c r="G46" i="48"/>
  <c r="F46" i="48"/>
  <c r="E46" i="48"/>
  <c r="D46" i="48"/>
  <c r="C46" i="48"/>
  <c r="B46" i="48"/>
  <c r="A46" i="48"/>
  <c r="G45" i="48"/>
  <c r="F45" i="48"/>
  <c r="E45" i="48"/>
  <c r="D45" i="48"/>
  <c r="C45" i="48"/>
  <c r="B45" i="48"/>
  <c r="A45" i="48"/>
  <c r="G44" i="48"/>
  <c r="F44" i="48"/>
  <c r="E44" i="48"/>
  <c r="D44" i="48"/>
  <c r="C44" i="48"/>
  <c r="B44" i="48"/>
  <c r="A44" i="48"/>
  <c r="G43" i="48"/>
  <c r="F43" i="48"/>
  <c r="E43" i="48"/>
  <c r="D43" i="48"/>
  <c r="C43" i="48"/>
  <c r="B43" i="48"/>
  <c r="A43" i="48"/>
  <c r="G42" i="48"/>
  <c r="F42" i="48"/>
  <c r="E42" i="48"/>
  <c r="D42" i="48"/>
  <c r="C42" i="48"/>
  <c r="B42" i="48"/>
  <c r="A42" i="48"/>
  <c r="G41" i="48"/>
  <c r="F41" i="48"/>
  <c r="E41" i="48"/>
  <c r="D41" i="48"/>
  <c r="C41" i="48"/>
  <c r="B41" i="48"/>
  <c r="A41" i="48"/>
  <c r="G40" i="48"/>
  <c r="F40" i="48"/>
  <c r="E40" i="48"/>
  <c r="D40" i="48"/>
  <c r="C40" i="48"/>
  <c r="B40" i="48"/>
  <c r="A40" i="48"/>
  <c r="G39" i="48"/>
  <c r="F39" i="48"/>
  <c r="E39" i="48"/>
  <c r="D39" i="48"/>
  <c r="C39" i="48"/>
  <c r="B39" i="48"/>
  <c r="A39" i="48"/>
  <c r="G38" i="48"/>
  <c r="F38" i="48"/>
  <c r="E38" i="48"/>
  <c r="D38" i="48"/>
  <c r="C38" i="48"/>
  <c r="B38" i="48"/>
  <c r="A38" i="48"/>
  <c r="G37" i="48"/>
  <c r="F37" i="48"/>
  <c r="E37" i="48"/>
  <c r="D37" i="48"/>
  <c r="C37" i="48"/>
  <c r="B37" i="48"/>
  <c r="A37" i="48"/>
  <c r="G36" i="48"/>
  <c r="F36" i="48"/>
  <c r="E36" i="48"/>
  <c r="D36" i="48"/>
  <c r="C36" i="48"/>
  <c r="B36" i="48"/>
  <c r="A36" i="48"/>
  <c r="G35" i="48"/>
  <c r="F35" i="48"/>
  <c r="E35" i="48"/>
  <c r="D35" i="48"/>
  <c r="C35" i="48"/>
  <c r="B35" i="48"/>
  <c r="A35" i="48"/>
  <c r="G34" i="48"/>
  <c r="F34" i="48"/>
  <c r="E34" i="48"/>
  <c r="D34" i="48"/>
  <c r="C34" i="48"/>
  <c r="B34" i="48"/>
  <c r="A34" i="48"/>
  <c r="G33" i="48"/>
  <c r="F33" i="48"/>
  <c r="E33" i="48"/>
  <c r="D33" i="48"/>
  <c r="C33" i="48"/>
  <c r="B33" i="48"/>
  <c r="A33" i="48"/>
  <c r="G32" i="48"/>
  <c r="F32" i="48"/>
  <c r="E32" i="48"/>
  <c r="D32" i="48"/>
  <c r="C32" i="48"/>
  <c r="B32" i="48"/>
  <c r="A32" i="48"/>
  <c r="G31" i="48"/>
  <c r="F31" i="48"/>
  <c r="E31" i="48"/>
  <c r="D31" i="48"/>
  <c r="C31" i="48"/>
  <c r="B31" i="48"/>
  <c r="A31" i="48"/>
  <c r="G30" i="48"/>
  <c r="F30" i="48"/>
  <c r="E30" i="48"/>
  <c r="D30" i="48"/>
  <c r="C30" i="48"/>
  <c r="B30" i="48"/>
  <c r="A30" i="48"/>
  <c r="G29" i="48"/>
  <c r="F29" i="48"/>
  <c r="E29" i="48"/>
  <c r="D29" i="48"/>
  <c r="C29" i="48"/>
  <c r="B29" i="48"/>
  <c r="A29" i="48"/>
  <c r="G28" i="48"/>
  <c r="F28" i="48"/>
  <c r="E28" i="48"/>
  <c r="D28" i="48"/>
  <c r="C28" i="48"/>
  <c r="B28" i="48"/>
  <c r="A28" i="48"/>
  <c r="G27" i="48"/>
  <c r="F27" i="48"/>
  <c r="E27" i="48"/>
  <c r="D27" i="48"/>
  <c r="C27" i="48"/>
  <c r="B27" i="48"/>
  <c r="A27" i="48"/>
  <c r="G26" i="48"/>
  <c r="F26" i="48"/>
  <c r="E26" i="48"/>
  <c r="D26" i="48"/>
  <c r="C26" i="48"/>
  <c r="B26" i="48"/>
  <c r="A26" i="48"/>
  <c r="G25" i="48"/>
  <c r="F25" i="48"/>
  <c r="E25" i="48"/>
  <c r="D25" i="48"/>
  <c r="C25" i="48"/>
  <c r="B25" i="48"/>
  <c r="A25" i="48"/>
  <c r="G24" i="48"/>
  <c r="F24" i="48"/>
  <c r="E24" i="48"/>
  <c r="D24" i="48"/>
  <c r="C24" i="48"/>
  <c r="B24" i="48"/>
  <c r="A24" i="48"/>
  <c r="G23" i="48"/>
  <c r="F23" i="48"/>
  <c r="E23" i="48"/>
  <c r="D23" i="48"/>
  <c r="C23" i="48"/>
  <c r="B23" i="48"/>
  <c r="A23" i="48"/>
  <c r="G22" i="48"/>
  <c r="F22" i="48"/>
  <c r="E22" i="48"/>
  <c r="D22" i="48"/>
  <c r="C22" i="48"/>
  <c r="B22" i="48"/>
  <c r="A22" i="48"/>
  <c r="G21" i="48"/>
  <c r="F21" i="48"/>
  <c r="E21" i="48"/>
  <c r="D21" i="48"/>
  <c r="C21" i="48"/>
  <c r="B21" i="48"/>
  <c r="A21" i="48"/>
  <c r="G20" i="48"/>
  <c r="F20" i="48"/>
  <c r="E20" i="48"/>
  <c r="D20" i="48"/>
  <c r="C20" i="48"/>
  <c r="B20" i="48"/>
  <c r="A20" i="48"/>
  <c r="G19" i="48"/>
  <c r="F19" i="48"/>
  <c r="E19" i="48"/>
  <c r="D19" i="48"/>
  <c r="C19" i="48"/>
  <c r="B19" i="48"/>
  <c r="A19" i="48"/>
  <c r="G18" i="48"/>
  <c r="F18" i="48"/>
  <c r="E18" i="48"/>
  <c r="D18" i="48"/>
  <c r="C18" i="48"/>
  <c r="B18" i="48"/>
  <c r="A18" i="48"/>
  <c r="G17" i="48"/>
  <c r="F17" i="48"/>
  <c r="E17" i="48"/>
  <c r="D17" i="48"/>
  <c r="C17" i="48"/>
  <c r="B17" i="48"/>
  <c r="A17" i="48"/>
  <c r="G16" i="48"/>
  <c r="F16" i="48"/>
  <c r="E16" i="48"/>
  <c r="D16" i="48"/>
  <c r="C16" i="48"/>
  <c r="B16" i="48"/>
  <c r="A16" i="48"/>
  <c r="G15" i="48"/>
  <c r="F15" i="48"/>
  <c r="E15" i="48"/>
  <c r="D15" i="48"/>
  <c r="C15" i="48"/>
  <c r="B15" i="48"/>
  <c r="A15" i="48"/>
  <c r="G14" i="48"/>
  <c r="F14" i="48"/>
  <c r="E14" i="48"/>
  <c r="D14" i="48"/>
  <c r="C14" i="48"/>
  <c r="B14" i="48"/>
  <c r="A14" i="48"/>
  <c r="G13" i="48"/>
  <c r="F13" i="48"/>
  <c r="E13" i="48"/>
  <c r="D13" i="48"/>
  <c r="C13" i="48"/>
  <c r="B13" i="48"/>
  <c r="A13" i="48"/>
  <c r="G12" i="48"/>
  <c r="F12" i="48"/>
  <c r="E12" i="48"/>
  <c r="D12" i="48"/>
  <c r="C12" i="48"/>
  <c r="B12" i="48"/>
  <c r="A12" i="48"/>
  <c r="G11" i="48"/>
  <c r="F11" i="48"/>
  <c r="E11" i="48"/>
  <c r="D11" i="48"/>
  <c r="C11" i="48"/>
  <c r="B11" i="48"/>
  <c r="A11" i="48"/>
  <c r="G10" i="48"/>
  <c r="F10" i="48"/>
  <c r="E10" i="48"/>
  <c r="D10" i="48"/>
  <c r="C10" i="48"/>
  <c r="B10" i="48"/>
  <c r="A10" i="48"/>
  <c r="G9" i="48"/>
  <c r="F9" i="48"/>
  <c r="E9" i="48"/>
  <c r="D9" i="48"/>
  <c r="C9" i="48"/>
  <c r="B9" i="48"/>
  <c r="A9" i="48"/>
  <c r="G8" i="48"/>
  <c r="F8" i="48"/>
  <c r="E8" i="48"/>
  <c r="D8" i="48"/>
  <c r="C8" i="48"/>
  <c r="B8" i="48"/>
  <c r="A8" i="48"/>
  <c r="G7" i="48"/>
  <c r="F7" i="48"/>
  <c r="E7" i="48"/>
  <c r="D7" i="48"/>
  <c r="C7" i="48"/>
  <c r="B7" i="48"/>
  <c r="A7" i="48"/>
  <c r="G6" i="48"/>
  <c r="F6" i="48"/>
  <c r="E6" i="48"/>
  <c r="D6" i="48"/>
  <c r="C6" i="48"/>
  <c r="B6" i="48"/>
  <c r="A6" i="48"/>
  <c r="G5" i="48"/>
  <c r="F5" i="48"/>
  <c r="E5" i="48"/>
  <c r="D5" i="48"/>
  <c r="C5" i="48"/>
  <c r="B5" i="48"/>
  <c r="A5" i="48"/>
  <c r="G4" i="48"/>
  <c r="F4" i="48"/>
  <c r="E4" i="48"/>
  <c r="D4" i="48"/>
  <c r="C4" i="48"/>
  <c r="B4" i="48"/>
  <c r="A4" i="48"/>
  <c r="G3" i="48"/>
  <c r="F3" i="48"/>
  <c r="E3" i="48"/>
  <c r="D3" i="48"/>
  <c r="C3" i="48"/>
  <c r="B3" i="48"/>
  <c r="A3" i="48"/>
  <c r="G2" i="48"/>
  <c r="F2" i="48"/>
  <c r="E2" i="48"/>
  <c r="D2" i="48"/>
  <c r="C2" i="48"/>
  <c r="B2" i="48"/>
  <c r="A2" i="48"/>
  <c r="M2" i="52" l="1"/>
  <c r="R2" i="52" s="1"/>
  <c r="L2" i="52"/>
  <c r="M326" i="52"/>
  <c r="L3" i="52"/>
  <c r="O4" i="52"/>
  <c r="M6" i="52"/>
  <c r="P7" i="52"/>
  <c r="N9" i="52"/>
  <c r="L11" i="52"/>
  <c r="O12" i="52"/>
  <c r="M14" i="52"/>
  <c r="P15" i="52"/>
  <c r="N17" i="52"/>
  <c r="L19" i="52"/>
  <c r="O20" i="52"/>
  <c r="M22" i="52"/>
  <c r="P23" i="52"/>
  <c r="N25" i="52"/>
  <c r="L27" i="52"/>
  <c r="O28" i="52"/>
  <c r="M30" i="52"/>
  <c r="P31" i="52"/>
  <c r="N33" i="52"/>
  <c r="L35" i="52"/>
  <c r="O36" i="52"/>
  <c r="M38" i="52"/>
  <c r="P39" i="52"/>
  <c r="N41" i="52"/>
  <c r="L43" i="52"/>
  <c r="O44" i="52"/>
  <c r="M46" i="52"/>
  <c r="P47" i="52"/>
  <c r="N49" i="52"/>
  <c r="L51" i="52"/>
  <c r="O52" i="52"/>
  <c r="M54" i="52"/>
  <c r="P55" i="52"/>
  <c r="N57" i="52"/>
  <c r="L59" i="52"/>
  <c r="O60" i="52"/>
  <c r="M62" i="52"/>
  <c r="P63" i="52"/>
  <c r="N65" i="52"/>
  <c r="L67" i="52"/>
  <c r="O68" i="52"/>
  <c r="M70" i="52"/>
  <c r="P71" i="52"/>
  <c r="N73" i="52"/>
  <c r="L75" i="52"/>
  <c r="O76" i="52"/>
  <c r="M78" i="52"/>
  <c r="P79" i="52"/>
  <c r="N81" i="52"/>
  <c r="L83" i="52"/>
  <c r="O84" i="52"/>
  <c r="M86" i="52"/>
  <c r="P87" i="52"/>
  <c r="N89" i="52"/>
  <c r="L91" i="52"/>
  <c r="O92" i="52"/>
  <c r="M94" i="52"/>
  <c r="P95" i="52"/>
  <c r="N97" i="52"/>
  <c r="L99" i="52"/>
  <c r="O100" i="52"/>
  <c r="M102" i="52"/>
  <c r="P103" i="52"/>
  <c r="N105" i="52"/>
  <c r="L107" i="52"/>
  <c r="O108" i="52"/>
  <c r="M110" i="52"/>
  <c r="P111" i="52"/>
  <c r="N113" i="52"/>
  <c r="L115" i="52"/>
  <c r="O116" i="52"/>
  <c r="M118" i="52"/>
  <c r="P119" i="52"/>
  <c r="N121" i="52"/>
  <c r="L123" i="52"/>
  <c r="O124" i="52"/>
  <c r="M126" i="52"/>
  <c r="P127" i="52"/>
  <c r="N129" i="52"/>
  <c r="L131" i="52"/>
  <c r="O132" i="52"/>
  <c r="M134" i="52"/>
  <c r="P135" i="52"/>
  <c r="N137" i="52"/>
  <c r="L139" i="52"/>
  <c r="O140" i="52"/>
  <c r="M142" i="52"/>
  <c r="P143" i="52"/>
  <c r="N145" i="52"/>
  <c r="L147" i="52"/>
  <c r="O148" i="52"/>
  <c r="M150" i="52"/>
  <c r="P151" i="52"/>
  <c r="N153" i="52"/>
  <c r="L155" i="52"/>
  <c r="O156" i="52"/>
  <c r="M158" i="52"/>
  <c r="P159" i="52"/>
  <c r="N161" i="52"/>
  <c r="L163" i="52"/>
  <c r="O164" i="52"/>
  <c r="M166" i="52"/>
  <c r="P167" i="52"/>
  <c r="N169" i="52"/>
  <c r="L171" i="52"/>
  <c r="O172" i="52"/>
  <c r="M174" i="52"/>
  <c r="P175" i="52"/>
  <c r="N177" i="52"/>
  <c r="L179" i="52"/>
  <c r="O180" i="52"/>
  <c r="M182" i="52"/>
  <c r="P183" i="52"/>
  <c r="N185" i="52"/>
  <c r="L187" i="52"/>
  <c r="O188" i="52"/>
  <c r="M190" i="52"/>
  <c r="P191" i="52"/>
  <c r="N193" i="52"/>
  <c r="L195" i="52"/>
  <c r="O196" i="52"/>
  <c r="M198" i="52"/>
  <c r="P199" i="52"/>
  <c r="N201" i="52"/>
  <c r="L203" i="52"/>
  <c r="O204" i="52"/>
  <c r="M206" i="52"/>
  <c r="P207" i="52"/>
  <c r="N209" i="52"/>
  <c r="L211" i="52"/>
  <c r="O212" i="52"/>
  <c r="M214" i="52"/>
  <c r="P215" i="52"/>
  <c r="N217" i="52"/>
  <c r="L219" i="52"/>
  <c r="O220" i="52"/>
  <c r="M222" i="52"/>
  <c r="P223" i="52"/>
  <c r="N225" i="52"/>
  <c r="L227" i="52"/>
  <c r="O228" i="52"/>
  <c r="M230" i="52"/>
  <c r="P231" i="52"/>
  <c r="N233" i="52"/>
  <c r="L235" i="52"/>
  <c r="O236" i="52"/>
  <c r="M238" i="52"/>
  <c r="P239" i="52"/>
  <c r="N241" i="52"/>
  <c r="L243" i="52"/>
  <c r="O244" i="52"/>
  <c r="M246" i="52"/>
  <c r="P247" i="52"/>
  <c r="N249" i="52"/>
  <c r="L251" i="52"/>
  <c r="O252" i="52"/>
  <c r="M254" i="52"/>
  <c r="P255" i="52"/>
  <c r="N257" i="52"/>
  <c r="L259" i="52"/>
  <c r="O260" i="52"/>
  <c r="M262" i="52"/>
  <c r="P263" i="52"/>
  <c r="N265" i="52"/>
  <c r="L267" i="52"/>
  <c r="O268" i="52"/>
  <c r="M270" i="52"/>
  <c r="P271" i="52"/>
  <c r="N273" i="52"/>
  <c r="L275" i="52"/>
  <c r="O276" i="52"/>
  <c r="M278" i="52"/>
  <c r="P279" i="52"/>
  <c r="N281" i="52"/>
  <c r="L283" i="52"/>
  <c r="O284" i="52"/>
  <c r="M286" i="52"/>
  <c r="P287" i="52"/>
  <c r="N289" i="52"/>
  <c r="L291" i="52"/>
  <c r="O292" i="52"/>
  <c r="M294" i="52"/>
  <c r="P295" i="52"/>
  <c r="N297" i="52"/>
  <c r="L299" i="52"/>
  <c r="O300" i="52"/>
  <c r="M302" i="52"/>
  <c r="P303" i="52"/>
  <c r="N305" i="52"/>
  <c r="L307" i="52"/>
  <c r="O308" i="52"/>
  <c r="M310" i="52"/>
  <c r="P311" i="52"/>
  <c r="N313" i="52"/>
  <c r="L315" i="52"/>
  <c r="O316" i="52"/>
  <c r="M318" i="52"/>
  <c r="P319" i="52"/>
  <c r="N321" i="52"/>
  <c r="L323" i="52"/>
  <c r="O324" i="52"/>
  <c r="O3" i="52"/>
  <c r="M5" i="52"/>
  <c r="P6" i="52"/>
  <c r="P327" i="52"/>
  <c r="N326" i="52"/>
  <c r="M3" i="52"/>
  <c r="P4" i="52"/>
  <c r="N6" i="52"/>
  <c r="L8" i="52"/>
  <c r="O9" i="52"/>
  <c r="M11" i="52"/>
  <c r="P12" i="52"/>
  <c r="N14" i="52"/>
  <c r="L16" i="52"/>
  <c r="O17" i="52"/>
  <c r="M19" i="52"/>
  <c r="P20" i="52"/>
  <c r="N22" i="52"/>
  <c r="L24" i="52"/>
  <c r="O25" i="52"/>
  <c r="M27" i="52"/>
  <c r="P28" i="52"/>
  <c r="N30" i="52"/>
  <c r="L32" i="52"/>
  <c r="O33" i="52"/>
  <c r="M35" i="52"/>
  <c r="P36" i="52"/>
  <c r="N38" i="52"/>
  <c r="L40" i="52"/>
  <c r="O41" i="52"/>
  <c r="M43" i="52"/>
  <c r="P44" i="52"/>
  <c r="N46" i="52"/>
  <c r="L48" i="52"/>
  <c r="O49" i="52"/>
  <c r="M51" i="52"/>
  <c r="P52" i="52"/>
  <c r="N54" i="52"/>
  <c r="L56" i="52"/>
  <c r="O57" i="52"/>
  <c r="M59" i="52"/>
  <c r="P60" i="52"/>
  <c r="M457" i="52"/>
  <c r="L327" i="52"/>
  <c r="N8" i="52"/>
  <c r="M13" i="52"/>
  <c r="L18" i="52"/>
  <c r="P22" i="52"/>
  <c r="O27" i="52"/>
  <c r="N32" i="52"/>
  <c r="M37" i="52"/>
  <c r="L42" i="52"/>
  <c r="P46" i="52"/>
  <c r="O51" i="52"/>
  <c r="N56" i="52"/>
  <c r="M61" i="52"/>
  <c r="L66" i="52"/>
  <c r="P70" i="52"/>
  <c r="N72" i="52"/>
  <c r="M77" i="52"/>
  <c r="N80" i="52"/>
  <c r="M85" i="52"/>
  <c r="L90" i="52"/>
  <c r="P94" i="52"/>
  <c r="O99" i="52"/>
  <c r="N104" i="52"/>
  <c r="P110" i="52"/>
  <c r="O115" i="52"/>
  <c r="N120" i="52"/>
  <c r="M125" i="52"/>
  <c r="N128" i="52"/>
  <c r="M133" i="52"/>
  <c r="L138" i="52"/>
  <c r="N144" i="52"/>
  <c r="M149" i="52"/>
  <c r="L154" i="52"/>
  <c r="P158" i="52"/>
  <c r="O163" i="52"/>
  <c r="N168" i="52"/>
  <c r="M173" i="52"/>
  <c r="L178" i="52"/>
  <c r="P182" i="52"/>
  <c r="O187" i="52"/>
  <c r="N192" i="52"/>
  <c r="P198" i="52"/>
  <c r="O203" i="52"/>
  <c r="N208" i="52"/>
  <c r="M213" i="52"/>
  <c r="L218" i="52"/>
  <c r="P222" i="52"/>
  <c r="O227" i="52"/>
  <c r="N232" i="52"/>
  <c r="P238" i="52"/>
  <c r="L242" i="52"/>
  <c r="P246" i="52"/>
  <c r="O251" i="52"/>
  <c r="N256" i="52"/>
  <c r="M261" i="52"/>
  <c r="N264" i="52"/>
  <c r="M269" i="52"/>
  <c r="L274" i="52"/>
  <c r="P278" i="52"/>
  <c r="O283" i="52"/>
  <c r="N288" i="52"/>
  <c r="M293" i="52"/>
  <c r="L298" i="52"/>
  <c r="P302" i="52"/>
  <c r="O307" i="52"/>
  <c r="N312" i="52"/>
  <c r="M317" i="52"/>
  <c r="L322" i="52"/>
  <c r="P326" i="52"/>
  <c r="O331" i="52"/>
  <c r="N336" i="52"/>
  <c r="M341" i="52"/>
  <c r="L346" i="52"/>
  <c r="P350" i="52"/>
  <c r="O355" i="52"/>
  <c r="N360" i="52"/>
  <c r="M365" i="52"/>
  <c r="L370" i="52"/>
  <c r="P374" i="52"/>
  <c r="O378" i="52"/>
  <c r="N383" i="52"/>
  <c r="M385" i="52"/>
  <c r="L390" i="52"/>
  <c r="P394" i="52"/>
  <c r="O399" i="52"/>
  <c r="N404" i="52"/>
  <c r="M409" i="52"/>
  <c r="L414" i="52"/>
  <c r="P418" i="52"/>
  <c r="O423" i="52"/>
  <c r="P426" i="52"/>
  <c r="O431" i="52"/>
  <c r="N436" i="52"/>
  <c r="M441" i="52"/>
  <c r="L446" i="52"/>
  <c r="P450" i="52"/>
  <c r="N452" i="52"/>
  <c r="L7" i="52"/>
  <c r="P11" i="52"/>
  <c r="O16" i="52"/>
  <c r="N21" i="52"/>
  <c r="M26" i="52"/>
  <c r="L31" i="52"/>
  <c r="P35" i="52"/>
  <c r="O40" i="52"/>
  <c r="N45" i="52"/>
  <c r="M50" i="52"/>
  <c r="L55" i="52"/>
  <c r="P59" i="52"/>
  <c r="O64" i="52"/>
  <c r="N69" i="52"/>
  <c r="P75" i="52"/>
  <c r="O80" i="52"/>
  <c r="N85" i="52"/>
  <c r="M90" i="52"/>
  <c r="L95" i="52"/>
  <c r="P99" i="52"/>
  <c r="L103" i="52"/>
  <c r="P107" i="52"/>
  <c r="O112" i="52"/>
  <c r="N117" i="52"/>
  <c r="M122" i="52"/>
  <c r="L127" i="52"/>
  <c r="P131" i="52"/>
  <c r="O136" i="52"/>
  <c r="N141" i="52"/>
  <c r="M146" i="52"/>
  <c r="L151" i="52"/>
  <c r="P155" i="52"/>
  <c r="O160" i="52"/>
  <c r="N165" i="52"/>
  <c r="M170" i="52"/>
  <c r="L175" i="52"/>
  <c r="P179" i="52"/>
  <c r="O184" i="52"/>
  <c r="N189" i="52"/>
  <c r="M194" i="52"/>
  <c r="L199" i="52"/>
  <c r="P203" i="52"/>
  <c r="O208" i="52"/>
  <c r="N213" i="52"/>
  <c r="M218" i="52"/>
  <c r="L223" i="52"/>
  <c r="M226" i="52"/>
  <c r="O232" i="52"/>
  <c r="N237" i="52"/>
  <c r="M242" i="52"/>
  <c r="L247" i="52"/>
  <c r="P251" i="52"/>
  <c r="M258" i="52"/>
  <c r="L263" i="52"/>
  <c r="N269" i="52"/>
  <c r="M282" i="52"/>
  <c r="P323" i="52"/>
  <c r="L10" i="52"/>
  <c r="P14" i="52"/>
  <c r="O19" i="52"/>
  <c r="N24" i="52"/>
  <c r="M29" i="52"/>
  <c r="L34" i="52"/>
  <c r="P38" i="52"/>
  <c r="O43" i="52"/>
  <c r="N48" i="52"/>
  <c r="M53" i="52"/>
  <c r="L58" i="52"/>
  <c r="P62" i="52"/>
  <c r="O67" i="52"/>
  <c r="O75" i="52"/>
  <c r="L82" i="52"/>
  <c r="P86" i="52"/>
  <c r="O91" i="52"/>
  <c r="N96" i="52"/>
  <c r="M101" i="52"/>
  <c r="L106" i="52"/>
  <c r="M109" i="52"/>
  <c r="L114" i="52"/>
  <c r="P118" i="52"/>
  <c r="O123" i="52"/>
  <c r="L130" i="52"/>
  <c r="P134" i="52"/>
  <c r="O139" i="52"/>
  <c r="P142" i="52"/>
  <c r="O147" i="52"/>
  <c r="N152" i="52"/>
  <c r="M157" i="52"/>
  <c r="L162" i="52"/>
  <c r="P166" i="52"/>
  <c r="O171" i="52"/>
  <c r="N176" i="52"/>
  <c r="M181" i="52"/>
  <c r="L186" i="52"/>
  <c r="P190" i="52"/>
  <c r="O195" i="52"/>
  <c r="N200" i="52"/>
  <c r="M205" i="52"/>
  <c r="L210" i="52"/>
  <c r="P214" i="52"/>
  <c r="O219" i="52"/>
  <c r="N224" i="52"/>
  <c r="M229" i="52"/>
  <c r="L234" i="52"/>
  <c r="M237" i="52"/>
  <c r="O243" i="52"/>
  <c r="N248" i="52"/>
  <c r="M253" i="52"/>
  <c r="L258" i="52"/>
  <c r="P262" i="52"/>
  <c r="O267" i="52"/>
  <c r="N272" i="52"/>
  <c r="M277" i="52"/>
  <c r="L282" i="52"/>
  <c r="P286" i="52"/>
  <c r="O291" i="52"/>
  <c r="N296" i="52"/>
  <c r="M301" i="52"/>
  <c r="L306" i="52"/>
  <c r="P310" i="52"/>
  <c r="O315" i="52"/>
  <c r="N320" i="52"/>
  <c r="M325" i="52"/>
  <c r="L330" i="52"/>
  <c r="P334" i="52"/>
  <c r="O339" i="52"/>
  <c r="N344" i="52"/>
  <c r="M349" i="52"/>
  <c r="L354" i="52"/>
  <c r="P358" i="52"/>
  <c r="O363" i="52"/>
  <c r="N368" i="52"/>
  <c r="M373" i="52"/>
  <c r="P381" i="52"/>
  <c r="N388" i="52"/>
  <c r="M393" i="52"/>
  <c r="L398" i="52"/>
  <c r="P402" i="52"/>
  <c r="O407" i="52"/>
  <c r="N412" i="52"/>
  <c r="M417" i="52"/>
  <c r="L422" i="52"/>
  <c r="N428" i="52"/>
  <c r="M433" i="52"/>
  <c r="L438" i="52"/>
  <c r="P442" i="52"/>
  <c r="O447" i="52"/>
  <c r="O455" i="52"/>
  <c r="N5" i="52"/>
  <c r="M10" i="52"/>
  <c r="L15" i="52"/>
  <c r="P19" i="52"/>
  <c r="O24" i="52"/>
  <c r="N29" i="52"/>
  <c r="M34" i="52"/>
  <c r="L39" i="52"/>
  <c r="P43" i="52"/>
  <c r="O48" i="52"/>
  <c r="N53" i="52"/>
  <c r="M58" i="52"/>
  <c r="L63" i="52"/>
  <c r="P67" i="52"/>
  <c r="M74" i="52"/>
  <c r="L79" i="52"/>
  <c r="P83" i="52"/>
  <c r="O88" i="52"/>
  <c r="N93" i="52"/>
  <c r="M98" i="52"/>
  <c r="O104" i="52"/>
  <c r="N109" i="52"/>
  <c r="M114" i="52"/>
  <c r="L119" i="52"/>
  <c r="P123" i="52"/>
  <c r="O128" i="52"/>
  <c r="N133" i="52"/>
  <c r="M138" i="52"/>
  <c r="L143" i="52"/>
  <c r="P147" i="52"/>
  <c r="O152" i="52"/>
  <c r="N157" i="52"/>
  <c r="M162" i="52"/>
  <c r="L167" i="52"/>
  <c r="P171" i="52"/>
  <c r="M178" i="52"/>
  <c r="L183" i="52"/>
  <c r="P187" i="52"/>
  <c r="O192" i="52"/>
  <c r="P195" i="52"/>
  <c r="O200" i="52"/>
  <c r="N205" i="52"/>
  <c r="M210" i="52"/>
  <c r="L215" i="52"/>
  <c r="P219" i="52"/>
  <c r="O224" i="52"/>
  <c r="N229" i="52"/>
  <c r="M234" i="52"/>
  <c r="L239" i="52"/>
  <c r="P243" i="52"/>
  <c r="O248" i="52"/>
  <c r="N253" i="52"/>
  <c r="O256" i="52"/>
  <c r="N261" i="52"/>
  <c r="M266" i="52"/>
  <c r="L271" i="52"/>
  <c r="M274" i="52"/>
  <c r="N277" i="52"/>
  <c r="O280" i="52"/>
  <c r="N285" i="52"/>
  <c r="O288" i="52"/>
  <c r="P291" i="52"/>
  <c r="L295" i="52"/>
  <c r="M298" i="52"/>
  <c r="N301" i="52"/>
  <c r="O304" i="52"/>
  <c r="P307" i="52"/>
  <c r="L311" i="52"/>
  <c r="M314" i="52"/>
  <c r="N317" i="52"/>
  <c r="O320" i="52"/>
  <c r="M322" i="52"/>
  <c r="O11" i="52"/>
  <c r="N16" i="52"/>
  <c r="M21" i="52"/>
  <c r="L26" i="52"/>
  <c r="P30" i="52"/>
  <c r="O35" i="52"/>
  <c r="N40" i="52"/>
  <c r="M45" i="52"/>
  <c r="L50" i="52"/>
  <c r="P54" i="52"/>
  <c r="O59" i="52"/>
  <c r="N64" i="52"/>
  <c r="M69" i="52"/>
  <c r="L74" i="52"/>
  <c r="P78" i="52"/>
  <c r="O83" i="52"/>
  <c r="N88" i="52"/>
  <c r="M93" i="52"/>
  <c r="L98" i="52"/>
  <c r="P102" i="52"/>
  <c r="O107" i="52"/>
  <c r="N112" i="52"/>
  <c r="M117" i="52"/>
  <c r="L122" i="52"/>
  <c r="P126" i="52"/>
  <c r="O131" i="52"/>
  <c r="N136" i="52"/>
  <c r="M141" i="52"/>
  <c r="L146" i="52"/>
  <c r="P150" i="52"/>
  <c r="O155" i="52"/>
  <c r="N160" i="52"/>
  <c r="M165" i="52"/>
  <c r="L170" i="52"/>
  <c r="P174" i="52"/>
  <c r="O179" i="52"/>
  <c r="N184" i="52"/>
  <c r="M189" i="52"/>
  <c r="L194" i="52"/>
  <c r="M197" i="52"/>
  <c r="L202" i="52"/>
  <c r="P206" i="52"/>
  <c r="O211" i="52"/>
  <c r="N216" i="52"/>
  <c r="M221" i="52"/>
  <c r="L226" i="52"/>
  <c r="P230" i="52"/>
  <c r="O235" i="52"/>
  <c r="N240" i="52"/>
  <c r="M245" i="52"/>
  <c r="L250" i="52"/>
  <c r="P254" i="52"/>
  <c r="O259" i="52"/>
  <c r="L266" i="52"/>
  <c r="P270" i="52"/>
  <c r="O275" i="52"/>
  <c r="N280" i="52"/>
  <c r="M285" i="52"/>
  <c r="L290" i="52"/>
  <c r="P294" i="52"/>
  <c r="O299" i="52"/>
  <c r="N304" i="52"/>
  <c r="M309" i="52"/>
  <c r="L314" i="52"/>
  <c r="P318" i="52"/>
  <c r="O323" i="52"/>
  <c r="N328" i="52"/>
  <c r="M333" i="52"/>
  <c r="L338" i="52"/>
  <c r="P342" i="52"/>
  <c r="O347" i="52"/>
  <c r="N352" i="52"/>
  <c r="M357" i="52"/>
  <c r="L362" i="52"/>
  <c r="P366" i="52"/>
  <c r="O371" i="52"/>
  <c r="N376" i="52"/>
  <c r="M380" i="52"/>
  <c r="P386" i="52"/>
  <c r="O391" i="52"/>
  <c r="N396" i="52"/>
  <c r="M401" i="52"/>
  <c r="L406" i="52"/>
  <c r="P410" i="52"/>
  <c r="O415" i="52"/>
  <c r="N420" i="52"/>
  <c r="M425" i="52"/>
  <c r="L430" i="52"/>
  <c r="P434" i="52"/>
  <c r="O439" i="52"/>
  <c r="N444" i="52"/>
  <c r="M449" i="52"/>
  <c r="L454" i="52"/>
  <c r="P3" i="52"/>
  <c r="O8" i="52"/>
  <c r="N13" i="52"/>
  <c r="M18" i="52"/>
  <c r="L23" i="52"/>
  <c r="P27" i="52"/>
  <c r="O32" i="52"/>
  <c r="N37" i="52"/>
  <c r="M42" i="52"/>
  <c r="L47" i="52"/>
  <c r="P51" i="52"/>
  <c r="O56" i="52"/>
  <c r="N61" i="52"/>
  <c r="M66" i="52"/>
  <c r="L71" i="52"/>
  <c r="O72" i="52"/>
  <c r="N77" i="52"/>
  <c r="M82" i="52"/>
  <c r="L87" i="52"/>
  <c r="P91" i="52"/>
  <c r="O96" i="52"/>
  <c r="N101" i="52"/>
  <c r="M106" i="52"/>
  <c r="L111" i="52"/>
  <c r="P115" i="52"/>
  <c r="O120" i="52"/>
  <c r="N125" i="52"/>
  <c r="M130" i="52"/>
  <c r="L135" i="52"/>
  <c r="P139" i="52"/>
  <c r="O144" i="52"/>
  <c r="N149" i="52"/>
  <c r="M154" i="52"/>
  <c r="L159" i="52"/>
  <c r="P163" i="52"/>
  <c r="O168" i="52"/>
  <c r="N173" i="52"/>
  <c r="O176" i="52"/>
  <c r="N181" i="52"/>
  <c r="M186" i="52"/>
  <c r="L191" i="52"/>
  <c r="N197" i="52"/>
  <c r="M202" i="52"/>
  <c r="L207" i="52"/>
  <c r="P211" i="52"/>
  <c r="O216" i="52"/>
  <c r="N221" i="52"/>
  <c r="P227" i="52"/>
  <c r="L231" i="52"/>
  <c r="P235" i="52"/>
  <c r="O240" i="52"/>
  <c r="N245" i="52"/>
  <c r="M250" i="52"/>
  <c r="L255" i="52"/>
  <c r="P259" i="52"/>
  <c r="O264" i="52"/>
  <c r="P267" i="52"/>
  <c r="O272" i="52"/>
  <c r="P275" i="52"/>
  <c r="L279" i="52"/>
  <c r="P283" i="52"/>
  <c r="L287" i="52"/>
  <c r="M290" i="52"/>
  <c r="N293" i="52"/>
  <c r="O296" i="52"/>
  <c r="P299" i="52"/>
  <c r="L303" i="52"/>
  <c r="M306" i="52"/>
  <c r="N309" i="52"/>
  <c r="O312" i="52"/>
  <c r="P315" i="52"/>
  <c r="L319" i="52"/>
  <c r="N325" i="52"/>
  <c r="N62" i="52"/>
  <c r="L64" i="52"/>
  <c r="O65" i="52"/>
  <c r="M67" i="52"/>
  <c r="P68" i="52"/>
  <c r="N70" i="52"/>
  <c r="L72" i="52"/>
  <c r="O73" i="52"/>
  <c r="M75" i="52"/>
  <c r="P76" i="52"/>
  <c r="N78" i="52"/>
  <c r="L80" i="52"/>
  <c r="O81" i="52"/>
  <c r="M83" i="52"/>
  <c r="P84" i="52"/>
  <c r="N86" i="52"/>
  <c r="L88" i="52"/>
  <c r="O89" i="52"/>
  <c r="M91" i="52"/>
  <c r="P92" i="52"/>
  <c r="N94" i="52"/>
  <c r="L96" i="52"/>
  <c r="O97" i="52"/>
  <c r="M99" i="52"/>
  <c r="P100" i="52"/>
  <c r="N102" i="52"/>
  <c r="L104" i="52"/>
  <c r="O105" i="52"/>
  <c r="M107" i="52"/>
  <c r="P108" i="52"/>
  <c r="N110" i="52"/>
  <c r="L112" i="52"/>
  <c r="O113" i="52"/>
  <c r="M115" i="52"/>
  <c r="P116" i="52"/>
  <c r="N118" i="52"/>
  <c r="L120" i="52"/>
  <c r="O121" i="52"/>
  <c r="M123" i="52"/>
  <c r="P124" i="52"/>
  <c r="N126" i="52"/>
  <c r="L128" i="52"/>
  <c r="O129" i="52"/>
  <c r="M131" i="52"/>
  <c r="P132" i="52"/>
  <c r="N134" i="52"/>
  <c r="L136" i="52"/>
  <c r="O137" i="52"/>
  <c r="M139" i="52"/>
  <c r="P140" i="52"/>
  <c r="N142" i="52"/>
  <c r="L144" i="52"/>
  <c r="O145" i="52"/>
  <c r="M147" i="52"/>
  <c r="P148" i="52"/>
  <c r="N150" i="52"/>
  <c r="L152" i="52"/>
  <c r="O153" i="52"/>
  <c r="M155" i="52"/>
  <c r="P156" i="52"/>
  <c r="N158" i="52"/>
  <c r="L160" i="52"/>
  <c r="O161" i="52"/>
  <c r="M163" i="52"/>
  <c r="P164" i="52"/>
  <c r="N166" i="52"/>
  <c r="L168" i="52"/>
  <c r="O169" i="52"/>
  <c r="M171" i="52"/>
  <c r="P172" i="52"/>
  <c r="N174" i="52"/>
  <c r="L176" i="52"/>
  <c r="O177" i="52"/>
  <c r="M179" i="52"/>
  <c r="P180" i="52"/>
  <c r="N182" i="52"/>
  <c r="L184" i="52"/>
  <c r="O185" i="52"/>
  <c r="M187" i="52"/>
  <c r="P188" i="52"/>
  <c r="N190" i="52"/>
  <c r="L192" i="52"/>
  <c r="O193" i="52"/>
  <c r="M195" i="52"/>
  <c r="P196" i="52"/>
  <c r="N198" i="52"/>
  <c r="L200" i="52"/>
  <c r="O201" i="52"/>
  <c r="M203" i="52"/>
  <c r="P204" i="52"/>
  <c r="N206" i="52"/>
  <c r="L208" i="52"/>
  <c r="O209" i="52"/>
  <c r="M211" i="52"/>
  <c r="P212" i="52"/>
  <c r="N214" i="52"/>
  <c r="L216" i="52"/>
  <c r="O217" i="52"/>
  <c r="M219" i="52"/>
  <c r="P220" i="52"/>
  <c r="N222" i="52"/>
  <c r="L224" i="52"/>
  <c r="O225" i="52"/>
  <c r="M227" i="52"/>
  <c r="P228" i="52"/>
  <c r="N230" i="52"/>
  <c r="L232" i="52"/>
  <c r="O233" i="52"/>
  <c r="M235" i="52"/>
  <c r="P236" i="52"/>
  <c r="N238" i="52"/>
  <c r="L240" i="52"/>
  <c r="O241" i="52"/>
  <c r="M243" i="52"/>
  <c r="P244" i="52"/>
  <c r="N246" i="52"/>
  <c r="L248" i="52"/>
  <c r="O249" i="52"/>
  <c r="M251" i="52"/>
  <c r="P252" i="52"/>
  <c r="N254" i="52"/>
  <c r="L256" i="52"/>
  <c r="O257" i="52"/>
  <c r="M259" i="52"/>
  <c r="P260" i="52"/>
  <c r="N262" i="52"/>
  <c r="L264" i="52"/>
  <c r="O265" i="52"/>
  <c r="M267" i="52"/>
  <c r="P268" i="52"/>
  <c r="N270" i="52"/>
  <c r="L272" i="52"/>
  <c r="O273" i="52"/>
  <c r="M275" i="52"/>
  <c r="P276" i="52"/>
  <c r="N278" i="52"/>
  <c r="L280" i="52"/>
  <c r="O281" i="52"/>
  <c r="M283" i="52"/>
  <c r="P284" i="52"/>
  <c r="N286" i="52"/>
  <c r="L288" i="52"/>
  <c r="O289" i="52"/>
  <c r="M291" i="52"/>
  <c r="P292" i="52"/>
  <c r="N294" i="52"/>
  <c r="L296" i="52"/>
  <c r="O297" i="52"/>
  <c r="M299" i="52"/>
  <c r="P300" i="52"/>
  <c r="N302" i="52"/>
  <c r="L304" i="52"/>
  <c r="O305" i="52"/>
  <c r="M307" i="52"/>
  <c r="P308" i="52"/>
  <c r="N310" i="52"/>
  <c r="L312" i="52"/>
  <c r="O313" i="52"/>
  <c r="M315" i="52"/>
  <c r="P316" i="52"/>
  <c r="N318" i="52"/>
  <c r="L320" i="52"/>
  <c r="O321" i="52"/>
  <c r="M323" i="52"/>
  <c r="P324" i="52"/>
  <c r="N2" i="52"/>
  <c r="L4" i="52"/>
  <c r="O5" i="52"/>
  <c r="M7" i="52"/>
  <c r="P8" i="52"/>
  <c r="N10" i="52"/>
  <c r="L12" i="52"/>
  <c r="O13" i="52"/>
  <c r="M15" i="52"/>
  <c r="P16" i="52"/>
  <c r="N18" i="52"/>
  <c r="L20" i="52"/>
  <c r="O21" i="52"/>
  <c r="M23" i="52"/>
  <c r="P24" i="52"/>
  <c r="N26" i="52"/>
  <c r="L28" i="52"/>
  <c r="O29" i="52"/>
  <c r="M31" i="52"/>
  <c r="P32" i="52"/>
  <c r="N34" i="52"/>
  <c r="L36" i="52"/>
  <c r="O37" i="52"/>
  <c r="M39" i="52"/>
  <c r="P40" i="52"/>
  <c r="N42" i="52"/>
  <c r="L44" i="52"/>
  <c r="O45" i="52"/>
  <c r="M47" i="52"/>
  <c r="P48" i="52"/>
  <c r="N50" i="52"/>
  <c r="L52" i="52"/>
  <c r="O53" i="52"/>
  <c r="M55" i="52"/>
  <c r="P56" i="52"/>
  <c r="N58" i="52"/>
  <c r="L60" i="52"/>
  <c r="O61" i="52"/>
  <c r="M63" i="52"/>
  <c r="P64" i="52"/>
  <c r="N66" i="52"/>
  <c r="L68" i="52"/>
  <c r="O69" i="52"/>
  <c r="M71" i="52"/>
  <c r="P72" i="52"/>
  <c r="N74" i="52"/>
  <c r="L76" i="52"/>
  <c r="O77" i="52"/>
  <c r="M79" i="52"/>
  <c r="P80" i="52"/>
  <c r="N82" i="52"/>
  <c r="L84" i="52"/>
  <c r="O85" i="52"/>
  <c r="M87" i="52"/>
  <c r="P88" i="52"/>
  <c r="N90" i="52"/>
  <c r="L92" i="52"/>
  <c r="O93" i="52"/>
  <c r="M95" i="52"/>
  <c r="P96" i="52"/>
  <c r="N98" i="52"/>
  <c r="L100" i="52"/>
  <c r="O101" i="52"/>
  <c r="M103" i="52"/>
  <c r="P104" i="52"/>
  <c r="N106" i="52"/>
  <c r="L108" i="52"/>
  <c r="O109" i="52"/>
  <c r="M111" i="52"/>
  <c r="P112" i="52"/>
  <c r="N114" i="52"/>
  <c r="L116" i="52"/>
  <c r="O117" i="52"/>
  <c r="M119" i="52"/>
  <c r="P120" i="52"/>
  <c r="N122" i="52"/>
  <c r="L124" i="52"/>
  <c r="O125" i="52"/>
  <c r="M127" i="52"/>
  <c r="P128" i="52"/>
  <c r="N130" i="52"/>
  <c r="L132" i="52"/>
  <c r="O133" i="52"/>
  <c r="M135" i="52"/>
  <c r="P136" i="52"/>
  <c r="N138" i="52"/>
  <c r="L140" i="52"/>
  <c r="O141" i="52"/>
  <c r="M143" i="52"/>
  <c r="P144" i="52"/>
  <c r="N146" i="52"/>
  <c r="L148" i="52"/>
  <c r="O149" i="52"/>
  <c r="M151" i="52"/>
  <c r="P152" i="52"/>
  <c r="N154" i="52"/>
  <c r="L156" i="52"/>
  <c r="O157" i="52"/>
  <c r="M159" i="52"/>
  <c r="P160" i="52"/>
  <c r="N162" i="52"/>
  <c r="L164" i="52"/>
  <c r="O165" i="52"/>
  <c r="M167" i="52"/>
  <c r="P168" i="52"/>
  <c r="N170" i="52"/>
  <c r="L172" i="52"/>
  <c r="O173" i="52"/>
  <c r="M175" i="52"/>
  <c r="P176" i="52"/>
  <c r="N178" i="52"/>
  <c r="L180" i="52"/>
  <c r="O181" i="52"/>
  <c r="M183" i="52"/>
  <c r="P184" i="52"/>
  <c r="N186" i="52"/>
  <c r="L188" i="52"/>
  <c r="O189" i="52"/>
  <c r="M191" i="52"/>
  <c r="P192" i="52"/>
  <c r="N194" i="52"/>
  <c r="L196" i="52"/>
  <c r="O197" i="52"/>
  <c r="M199" i="52"/>
  <c r="N329" i="52"/>
  <c r="L331" i="52"/>
  <c r="O332" i="52"/>
  <c r="M334" i="52"/>
  <c r="P335" i="52"/>
  <c r="N337" i="52"/>
  <c r="L339" i="52"/>
  <c r="O340" i="52"/>
  <c r="M342" i="52"/>
  <c r="P343" i="52"/>
  <c r="N345" i="52"/>
  <c r="L347" i="52"/>
  <c r="O348" i="52"/>
  <c r="M350" i="52"/>
  <c r="P351" i="52"/>
  <c r="N353" i="52"/>
  <c r="L355" i="52"/>
  <c r="O356" i="52"/>
  <c r="M358" i="52"/>
  <c r="P359" i="52"/>
  <c r="N361" i="52"/>
  <c r="L363" i="52"/>
  <c r="O364" i="52"/>
  <c r="M366" i="52"/>
  <c r="P367" i="52"/>
  <c r="N369" i="52"/>
  <c r="L371" i="52"/>
  <c r="O372" i="52"/>
  <c r="M374" i="52"/>
  <c r="P375" i="52"/>
  <c r="N377" i="52"/>
  <c r="L378" i="52"/>
  <c r="O379" i="52"/>
  <c r="M381" i="52"/>
  <c r="P382" i="52"/>
  <c r="N384" i="52"/>
  <c r="M386" i="52"/>
  <c r="P387" i="52"/>
  <c r="N389" i="52"/>
  <c r="L391" i="52"/>
  <c r="O392" i="52"/>
  <c r="M394" i="52"/>
  <c r="P395" i="52"/>
  <c r="N397" i="52"/>
  <c r="L399" i="52"/>
  <c r="O400" i="52"/>
  <c r="M402" i="52"/>
  <c r="P403" i="52"/>
  <c r="N405" i="52"/>
  <c r="L407" i="52"/>
  <c r="O408" i="52"/>
  <c r="M410" i="52"/>
  <c r="P411" i="52"/>
  <c r="N413" i="52"/>
  <c r="L415" i="52"/>
  <c r="O416" i="52"/>
  <c r="M418" i="52"/>
  <c r="P419" i="52"/>
  <c r="N421" i="52"/>
  <c r="L423" i="52"/>
  <c r="O424" i="52"/>
  <c r="M426" i="52"/>
  <c r="P427" i="52"/>
  <c r="N429" i="52"/>
  <c r="L431" i="52"/>
  <c r="O432" i="52"/>
  <c r="M434" i="52"/>
  <c r="P435" i="52"/>
  <c r="N437" i="52"/>
  <c r="L439" i="52"/>
  <c r="O440" i="52"/>
  <c r="M442" i="52"/>
  <c r="P443" i="52"/>
  <c r="N445" i="52"/>
  <c r="L447" i="52"/>
  <c r="O448" i="52"/>
  <c r="M450" i="52"/>
  <c r="P451" i="52"/>
  <c r="N453" i="52"/>
  <c r="L455" i="52"/>
  <c r="O456" i="52"/>
  <c r="M458" i="52"/>
  <c r="P459" i="52"/>
  <c r="L328" i="52"/>
  <c r="P458" i="52"/>
  <c r="O328" i="52"/>
  <c r="P200" i="52"/>
  <c r="N202" i="52"/>
  <c r="L204" i="52"/>
  <c r="O205" i="52"/>
  <c r="M207" i="52"/>
  <c r="P208" i="52"/>
  <c r="N210" i="52"/>
  <c r="L212" i="52"/>
  <c r="O213" i="52"/>
  <c r="M215" i="52"/>
  <c r="P216" i="52"/>
  <c r="N218" i="52"/>
  <c r="L220" i="52"/>
  <c r="O221" i="52"/>
  <c r="M223" i="52"/>
  <c r="P224" i="52"/>
  <c r="N226" i="52"/>
  <c r="L228" i="52"/>
  <c r="O229" i="52"/>
  <c r="M231" i="52"/>
  <c r="P232" i="52"/>
  <c r="N234" i="52"/>
  <c r="L236" i="52"/>
  <c r="O237" i="52"/>
  <c r="M239" i="52"/>
  <c r="P240" i="52"/>
  <c r="N242" i="52"/>
  <c r="L244" i="52"/>
  <c r="O245" i="52"/>
  <c r="M247" i="52"/>
  <c r="P248" i="52"/>
  <c r="N250" i="52"/>
  <c r="L252" i="52"/>
  <c r="O253" i="52"/>
  <c r="M255" i="52"/>
  <c r="P256" i="52"/>
  <c r="N258" i="52"/>
  <c r="L260" i="52"/>
  <c r="O261" i="52"/>
  <c r="M263" i="52"/>
  <c r="P264" i="52"/>
  <c r="N266" i="52"/>
  <c r="L268" i="52"/>
  <c r="O269" i="52"/>
  <c r="M271" i="52"/>
  <c r="P272" i="52"/>
  <c r="N274" i="52"/>
  <c r="L276" i="52"/>
  <c r="O277" i="52"/>
  <c r="M279" i="52"/>
  <c r="P280" i="52"/>
  <c r="N282" i="52"/>
  <c r="L284" i="52"/>
  <c r="O285" i="52"/>
  <c r="M287" i="52"/>
  <c r="P288" i="52"/>
  <c r="N290" i="52"/>
  <c r="L292" i="52"/>
  <c r="O293" i="52"/>
  <c r="M295" i="52"/>
  <c r="P296" i="52"/>
  <c r="N298" i="52"/>
  <c r="L300" i="52"/>
  <c r="O301" i="52"/>
  <c r="M303" i="52"/>
  <c r="P304" i="52"/>
  <c r="N306" i="52"/>
  <c r="L308" i="52"/>
  <c r="O309" i="52"/>
  <c r="M311" i="52"/>
  <c r="P312" i="52"/>
  <c r="N314" i="52"/>
  <c r="L316" i="52"/>
  <c r="O317" i="52"/>
  <c r="M319" i="52"/>
  <c r="P320" i="52"/>
  <c r="N322" i="52"/>
  <c r="L324" i="52"/>
  <c r="O325" i="52"/>
  <c r="M327" i="52"/>
  <c r="P328" i="52"/>
  <c r="N3" i="52"/>
  <c r="L5" i="52"/>
  <c r="O6" i="52"/>
  <c r="M8" i="52"/>
  <c r="P9" i="52"/>
  <c r="N11" i="52"/>
  <c r="L13" i="52"/>
  <c r="O14" i="52"/>
  <c r="M16" i="52"/>
  <c r="P17" i="52"/>
  <c r="N19" i="52"/>
  <c r="L21" i="52"/>
  <c r="O22" i="52"/>
  <c r="M24" i="52"/>
  <c r="P25" i="52"/>
  <c r="N27" i="52"/>
  <c r="L29" i="52"/>
  <c r="O30" i="52"/>
  <c r="M32" i="52"/>
  <c r="P33" i="52"/>
  <c r="N35" i="52"/>
  <c r="L37" i="52"/>
  <c r="O38" i="52"/>
  <c r="M40" i="52"/>
  <c r="P41" i="52"/>
  <c r="N43" i="52"/>
  <c r="L45" i="52"/>
  <c r="O46" i="52"/>
  <c r="M48" i="52"/>
  <c r="P49" i="52"/>
  <c r="N51" i="52"/>
  <c r="L53" i="52"/>
  <c r="O54" i="52"/>
  <c r="M56" i="52"/>
  <c r="P57" i="52"/>
  <c r="N59" i="52"/>
  <c r="L61" i="52"/>
  <c r="O62" i="52"/>
  <c r="M64" i="52"/>
  <c r="P65" i="52"/>
  <c r="N67" i="52"/>
  <c r="L69" i="52"/>
  <c r="O70" i="52"/>
  <c r="M72" i="52"/>
  <c r="P73" i="52"/>
  <c r="N75" i="52"/>
  <c r="L77" i="52"/>
  <c r="O78" i="52"/>
  <c r="M80" i="52"/>
  <c r="P81" i="52"/>
  <c r="N83" i="52"/>
  <c r="L85" i="52"/>
  <c r="O86" i="52"/>
  <c r="M88" i="52"/>
  <c r="P89" i="52"/>
  <c r="N91" i="52"/>
  <c r="L93" i="52"/>
  <c r="O94" i="52"/>
  <c r="M96" i="52"/>
  <c r="P97" i="52"/>
  <c r="N99" i="52"/>
  <c r="L101" i="52"/>
  <c r="O102" i="52"/>
  <c r="M104" i="52"/>
  <c r="P105" i="52"/>
  <c r="N107" i="52"/>
  <c r="L109" i="52"/>
  <c r="O110" i="52"/>
  <c r="M112" i="52"/>
  <c r="P113" i="52"/>
  <c r="N115" i="52"/>
  <c r="L117" i="52"/>
  <c r="O118" i="52"/>
  <c r="M120" i="52"/>
  <c r="P121" i="52"/>
  <c r="N123" i="52"/>
  <c r="L125" i="52"/>
  <c r="O126" i="52"/>
  <c r="M128" i="52"/>
  <c r="P129" i="52"/>
  <c r="N131" i="52"/>
  <c r="L133" i="52"/>
  <c r="O134" i="52"/>
  <c r="M136" i="52"/>
  <c r="P137" i="52"/>
  <c r="N139" i="52"/>
  <c r="L141" i="52"/>
  <c r="O142" i="52"/>
  <c r="M144" i="52"/>
  <c r="P145" i="52"/>
  <c r="N147" i="52"/>
  <c r="L149" i="52"/>
  <c r="O150" i="52"/>
  <c r="M152" i="52"/>
  <c r="P153" i="52"/>
  <c r="N155" i="52"/>
  <c r="L157" i="52"/>
  <c r="O158" i="52"/>
  <c r="M160" i="52"/>
  <c r="P161" i="52"/>
  <c r="N163" i="52"/>
  <c r="L165" i="52"/>
  <c r="O166" i="52"/>
  <c r="M168" i="52"/>
  <c r="P169" i="52"/>
  <c r="N171" i="52"/>
  <c r="L173" i="52"/>
  <c r="N330" i="52"/>
  <c r="L332" i="52"/>
  <c r="O333" i="52"/>
  <c r="M335" i="52"/>
  <c r="P336" i="52"/>
  <c r="N338" i="52"/>
  <c r="L340" i="52"/>
  <c r="O341" i="52"/>
  <c r="M343" i="52"/>
  <c r="P344" i="52"/>
  <c r="N346" i="52"/>
  <c r="L348" i="52"/>
  <c r="O349" i="52"/>
  <c r="M351" i="52"/>
  <c r="P352" i="52"/>
  <c r="N354" i="52"/>
  <c r="L356" i="52"/>
  <c r="O357" i="52"/>
  <c r="M359" i="52"/>
  <c r="P360" i="52"/>
  <c r="N362" i="52"/>
  <c r="L364" i="52"/>
  <c r="O365" i="52"/>
  <c r="M367" i="52"/>
  <c r="P368" i="52"/>
  <c r="N370" i="52"/>
  <c r="L372" i="52"/>
  <c r="O373" i="52"/>
  <c r="M375" i="52"/>
  <c r="P376" i="52"/>
  <c r="L379" i="52"/>
  <c r="O380" i="52"/>
  <c r="M382" i="52"/>
  <c r="P383" i="52"/>
  <c r="O385" i="52"/>
  <c r="M387" i="52"/>
  <c r="P388" i="52"/>
  <c r="N390" i="52"/>
  <c r="L392" i="52"/>
  <c r="O393" i="52"/>
  <c r="M395" i="52"/>
  <c r="P396" i="52"/>
  <c r="N398" i="52"/>
  <c r="L400" i="52"/>
  <c r="O401" i="52"/>
  <c r="M403" i="52"/>
  <c r="P404" i="52"/>
  <c r="N406" i="52"/>
  <c r="L408" i="52"/>
  <c r="O409" i="52"/>
  <c r="M411" i="52"/>
  <c r="P412" i="52"/>
  <c r="N414" i="52"/>
  <c r="L416" i="52"/>
  <c r="O417" i="52"/>
  <c r="M419" i="52"/>
  <c r="P420" i="52"/>
  <c r="N422" i="52"/>
  <c r="L424" i="52"/>
  <c r="O425" i="52"/>
  <c r="M427" i="52"/>
  <c r="P428" i="52"/>
  <c r="N430" i="52"/>
  <c r="L432" i="52"/>
  <c r="O433" i="52"/>
  <c r="M435" i="52"/>
  <c r="P436" i="52"/>
  <c r="N438" i="52"/>
  <c r="L440" i="52"/>
  <c r="O441" i="52"/>
  <c r="M443" i="52"/>
  <c r="P444" i="52"/>
  <c r="N446" i="52"/>
  <c r="L448" i="52"/>
  <c r="O449" i="52"/>
  <c r="M451" i="52"/>
  <c r="P452" i="52"/>
  <c r="N454" i="52"/>
  <c r="L456" i="52"/>
  <c r="O457" i="52"/>
  <c r="M459" i="52"/>
  <c r="P460" i="52"/>
  <c r="M4" i="52"/>
  <c r="P5" i="52"/>
  <c r="N7" i="52"/>
  <c r="L9" i="52"/>
  <c r="O10" i="52"/>
  <c r="M12" i="52"/>
  <c r="P13" i="52"/>
  <c r="N15" i="52"/>
  <c r="L17" i="52"/>
  <c r="O18" i="52"/>
  <c r="M20" i="52"/>
  <c r="P21" i="52"/>
  <c r="N23" i="52"/>
  <c r="L25" i="52"/>
  <c r="O26" i="52"/>
  <c r="M28" i="52"/>
  <c r="P29" i="52"/>
  <c r="N31" i="52"/>
  <c r="L33" i="52"/>
  <c r="O34" i="52"/>
  <c r="M36" i="52"/>
  <c r="P37" i="52"/>
  <c r="N39" i="52"/>
  <c r="L41" i="52"/>
  <c r="O42" i="52"/>
  <c r="M44" i="52"/>
  <c r="P45" i="52"/>
  <c r="N47" i="52"/>
  <c r="L49" i="52"/>
  <c r="O50" i="52"/>
  <c r="M52" i="52"/>
  <c r="P53" i="52"/>
  <c r="N55" i="52"/>
  <c r="L57" i="52"/>
  <c r="O58" i="52"/>
  <c r="M60" i="52"/>
  <c r="P61" i="52"/>
  <c r="N63" i="52"/>
  <c r="L65" i="52"/>
  <c r="O66" i="52"/>
  <c r="M68" i="52"/>
  <c r="P69" i="52"/>
  <c r="N71" i="52"/>
  <c r="L73" i="52"/>
  <c r="O74" i="52"/>
  <c r="M76" i="52"/>
  <c r="P77" i="52"/>
  <c r="N79" i="52"/>
  <c r="L81" i="52"/>
  <c r="O82" i="52"/>
  <c r="M84" i="52"/>
  <c r="P85" i="52"/>
  <c r="N87" i="52"/>
  <c r="L89" i="52"/>
  <c r="O90" i="52"/>
  <c r="M92" i="52"/>
  <c r="P93" i="52"/>
  <c r="N95" i="52"/>
  <c r="L97" i="52"/>
  <c r="O98" i="52"/>
  <c r="M100" i="52"/>
  <c r="P101" i="52"/>
  <c r="N103" i="52"/>
  <c r="L105" i="52"/>
  <c r="O106" i="52"/>
  <c r="M108" i="52"/>
  <c r="P109" i="52"/>
  <c r="N111" i="52"/>
  <c r="L113" i="52"/>
  <c r="O114" i="52"/>
  <c r="M116" i="52"/>
  <c r="P117" i="52"/>
  <c r="N119" i="52"/>
  <c r="L121" i="52"/>
  <c r="O122" i="52"/>
  <c r="M124" i="52"/>
  <c r="P125" i="52"/>
  <c r="N127" i="52"/>
  <c r="L129" i="52"/>
  <c r="O130" i="52"/>
  <c r="M132" i="52"/>
  <c r="P133" i="52"/>
  <c r="N135" i="52"/>
  <c r="L137" i="52"/>
  <c r="O138" i="52"/>
  <c r="M140" i="52"/>
  <c r="P141" i="52"/>
  <c r="N143" i="52"/>
  <c r="L145" i="52"/>
  <c r="O146" i="52"/>
  <c r="M148" i="52"/>
  <c r="P149" i="52"/>
  <c r="N151" i="52"/>
  <c r="L153" i="52"/>
  <c r="O154" i="52"/>
  <c r="M156" i="52"/>
  <c r="P157" i="52"/>
  <c r="N159" i="52"/>
  <c r="L161" i="52"/>
  <c r="O162" i="52"/>
  <c r="M164" i="52"/>
  <c r="P165" i="52"/>
  <c r="N167" i="52"/>
  <c r="L169" i="52"/>
  <c r="O170" i="52"/>
  <c r="M172" i="52"/>
  <c r="P173" i="52"/>
  <c r="N175" i="52"/>
  <c r="L177" i="52"/>
  <c r="O178" i="52"/>
  <c r="M180" i="52"/>
  <c r="P181" i="52"/>
  <c r="N183" i="52"/>
  <c r="L185" i="52"/>
  <c r="O186" i="52"/>
  <c r="M188" i="52"/>
  <c r="P189" i="52"/>
  <c r="N191" i="52"/>
  <c r="L193" i="52"/>
  <c r="O194" i="52"/>
  <c r="M196" i="52"/>
  <c r="P197" i="52"/>
  <c r="N199" i="52"/>
  <c r="L201" i="52"/>
  <c r="O202" i="52"/>
  <c r="M204" i="52"/>
  <c r="P205" i="52"/>
  <c r="N207" i="52"/>
  <c r="L209" i="52"/>
  <c r="O210" i="52"/>
  <c r="M212" i="52"/>
  <c r="P213" i="52"/>
  <c r="N215" i="52"/>
  <c r="L217" i="52"/>
  <c r="O218" i="52"/>
  <c r="M220" i="52"/>
  <c r="P221" i="52"/>
  <c r="N223" i="52"/>
  <c r="L225" i="52"/>
  <c r="O226" i="52"/>
  <c r="M228" i="52"/>
  <c r="P229" i="52"/>
  <c r="N231" i="52"/>
  <c r="L233" i="52"/>
  <c r="O234" i="52"/>
  <c r="M236" i="52"/>
  <c r="P237" i="52"/>
  <c r="N239" i="52"/>
  <c r="L241" i="52"/>
  <c r="O242" i="52"/>
  <c r="M244" i="52"/>
  <c r="P245" i="52"/>
  <c r="N247" i="52"/>
  <c r="L249" i="52"/>
  <c r="O250" i="52"/>
  <c r="M252" i="52"/>
  <c r="P253" i="52"/>
  <c r="N255" i="52"/>
  <c r="L257" i="52"/>
  <c r="P2" i="52"/>
  <c r="N4" i="52"/>
  <c r="L6" i="52"/>
  <c r="O7" i="52"/>
  <c r="M9" i="52"/>
  <c r="P10" i="52"/>
  <c r="N12" i="52"/>
  <c r="L14" i="52"/>
  <c r="O15" i="52"/>
  <c r="M17" i="52"/>
  <c r="P18" i="52"/>
  <c r="N20" i="52"/>
  <c r="L22" i="52"/>
  <c r="O23" i="52"/>
  <c r="M25" i="52"/>
  <c r="P26" i="52"/>
  <c r="N28" i="52"/>
  <c r="L30" i="52"/>
  <c r="O31" i="52"/>
  <c r="M33" i="52"/>
  <c r="P34" i="52"/>
  <c r="N36" i="52"/>
  <c r="L38" i="52"/>
  <c r="O39" i="52"/>
  <c r="M41" i="52"/>
  <c r="P42" i="52"/>
  <c r="N44" i="52"/>
  <c r="L46" i="52"/>
  <c r="O47" i="52"/>
  <c r="M49" i="52"/>
  <c r="P50" i="52"/>
  <c r="N52" i="52"/>
  <c r="L54" i="52"/>
  <c r="O55" i="52"/>
  <c r="M57" i="52"/>
  <c r="P58" i="52"/>
  <c r="N60" i="52"/>
  <c r="L62" i="52"/>
  <c r="O63" i="52"/>
  <c r="M65" i="52"/>
  <c r="P66" i="52"/>
  <c r="N68" i="52"/>
  <c r="L70" i="52"/>
  <c r="O71" i="52"/>
  <c r="M73" i="52"/>
  <c r="P74" i="52"/>
  <c r="N76" i="52"/>
  <c r="L78" i="52"/>
  <c r="O79" i="52"/>
  <c r="M81" i="52"/>
  <c r="P82" i="52"/>
  <c r="N84" i="52"/>
  <c r="L86" i="52"/>
  <c r="O87" i="52"/>
  <c r="M89" i="52"/>
  <c r="P90" i="52"/>
  <c r="N92" i="52"/>
  <c r="L94" i="52"/>
  <c r="O95" i="52"/>
  <c r="M97" i="52"/>
  <c r="P98" i="52"/>
  <c r="N100" i="52"/>
  <c r="L102" i="52"/>
  <c r="O103" i="52"/>
  <c r="M105" i="52"/>
  <c r="P106" i="52"/>
  <c r="N108" i="52"/>
  <c r="L110" i="52"/>
  <c r="O111" i="52"/>
  <c r="M113" i="52"/>
  <c r="P114" i="52"/>
  <c r="N116" i="52"/>
  <c r="L118" i="52"/>
  <c r="O119" i="52"/>
  <c r="M121" i="52"/>
  <c r="P122" i="52"/>
  <c r="N124" i="52"/>
  <c r="L126" i="52"/>
  <c r="O127" i="52"/>
  <c r="M129" i="52"/>
  <c r="P130" i="52"/>
  <c r="N132" i="52"/>
  <c r="L134" i="52"/>
  <c r="O135" i="52"/>
  <c r="M137" i="52"/>
  <c r="P138" i="52"/>
  <c r="N140" i="52"/>
  <c r="L142" i="52"/>
  <c r="O143" i="52"/>
  <c r="M145" i="52"/>
  <c r="P146" i="52"/>
  <c r="N148" i="52"/>
  <c r="L150" i="52"/>
  <c r="O151" i="52"/>
  <c r="M153" i="52"/>
  <c r="P154" i="52"/>
  <c r="N156" i="52"/>
  <c r="L158" i="52"/>
  <c r="O159" i="52"/>
  <c r="N461" i="52"/>
  <c r="O329" i="52"/>
  <c r="O174" i="52"/>
  <c r="M176" i="52"/>
  <c r="P177" i="52"/>
  <c r="N179" i="52"/>
  <c r="L181" i="52"/>
  <c r="O182" i="52"/>
  <c r="M184" i="52"/>
  <c r="P185" i="52"/>
  <c r="N187" i="52"/>
  <c r="L189" i="52"/>
  <c r="O190" i="52"/>
  <c r="M192" i="52"/>
  <c r="P193" i="52"/>
  <c r="N195" i="52"/>
  <c r="L197" i="52"/>
  <c r="O198" i="52"/>
  <c r="M200" i="52"/>
  <c r="P201" i="52"/>
  <c r="N203" i="52"/>
  <c r="L205" i="52"/>
  <c r="O206" i="52"/>
  <c r="M208" i="52"/>
  <c r="P209" i="52"/>
  <c r="N211" i="52"/>
  <c r="L213" i="52"/>
  <c r="O214" i="52"/>
  <c r="M216" i="52"/>
  <c r="P217" i="52"/>
  <c r="N219" i="52"/>
  <c r="L221" i="52"/>
  <c r="O222" i="52"/>
  <c r="M224" i="52"/>
  <c r="P225" i="52"/>
  <c r="N227" i="52"/>
  <c r="L229" i="52"/>
  <c r="O230" i="52"/>
  <c r="M232" i="52"/>
  <c r="P233" i="52"/>
  <c r="N235" i="52"/>
  <c r="L237" i="52"/>
  <c r="O238" i="52"/>
  <c r="M240" i="52"/>
  <c r="P241" i="52"/>
  <c r="N243" i="52"/>
  <c r="L245" i="52"/>
  <c r="O246" i="52"/>
  <c r="M248" i="52"/>
  <c r="P249" i="52"/>
  <c r="N251" i="52"/>
  <c r="L253" i="52"/>
  <c r="O254" i="52"/>
  <c r="M256" i="52"/>
  <c r="P257" i="52"/>
  <c r="N259" i="52"/>
  <c r="L261" i="52"/>
  <c r="O262" i="52"/>
  <c r="M264" i="52"/>
  <c r="P265" i="52"/>
  <c r="N267" i="52"/>
  <c r="L269" i="52"/>
  <c r="O270" i="52"/>
  <c r="M272" i="52"/>
  <c r="P273" i="52"/>
  <c r="N275" i="52"/>
  <c r="L277" i="52"/>
  <c r="O278" i="52"/>
  <c r="M280" i="52"/>
  <c r="P281" i="52"/>
  <c r="N283" i="52"/>
  <c r="L285" i="52"/>
  <c r="O286" i="52"/>
  <c r="M288" i="52"/>
  <c r="P289" i="52"/>
  <c r="N291" i="52"/>
  <c r="L293" i="52"/>
  <c r="O294" i="52"/>
  <c r="M296" i="52"/>
  <c r="P297" i="52"/>
  <c r="N299" i="52"/>
  <c r="L301" i="52"/>
  <c r="O302" i="52"/>
  <c r="M304" i="52"/>
  <c r="P305" i="52"/>
  <c r="N307" i="52"/>
  <c r="L309" i="52"/>
  <c r="O310" i="52"/>
  <c r="M312" i="52"/>
  <c r="P313" i="52"/>
  <c r="N315" i="52"/>
  <c r="L317" i="52"/>
  <c r="O318" i="52"/>
  <c r="M320" i="52"/>
  <c r="P321" i="52"/>
  <c r="N323" i="52"/>
  <c r="L325" i="52"/>
  <c r="O326" i="52"/>
  <c r="M328" i="52"/>
  <c r="P329" i="52"/>
  <c r="N460" i="52"/>
  <c r="M330" i="52"/>
  <c r="N462" i="52"/>
  <c r="O258" i="52"/>
  <c r="M260" i="52"/>
  <c r="P261" i="52"/>
  <c r="N263" i="52"/>
  <c r="L265" i="52"/>
  <c r="O266" i="52"/>
  <c r="M268" i="52"/>
  <c r="P269" i="52"/>
  <c r="N271" i="52"/>
  <c r="L273" i="52"/>
  <c r="O274" i="52"/>
  <c r="M276" i="52"/>
  <c r="P277" i="52"/>
  <c r="N279" i="52"/>
  <c r="L281" i="52"/>
  <c r="O282" i="52"/>
  <c r="M284" i="52"/>
  <c r="P285" i="52"/>
  <c r="N287" i="52"/>
  <c r="L289" i="52"/>
  <c r="O290" i="52"/>
  <c r="M292" i="52"/>
  <c r="P293" i="52"/>
  <c r="N295" i="52"/>
  <c r="L297" i="52"/>
  <c r="O298" i="52"/>
  <c r="M300" i="52"/>
  <c r="P301" i="52"/>
  <c r="N303" i="52"/>
  <c r="L305" i="52"/>
  <c r="O306" i="52"/>
  <c r="M308" i="52"/>
  <c r="P309" i="52"/>
  <c r="N311" i="52"/>
  <c r="L313" i="52"/>
  <c r="O314" i="52"/>
  <c r="M316" i="52"/>
  <c r="P317" i="52"/>
  <c r="N319" i="52"/>
  <c r="L321" i="52"/>
  <c r="O322" i="52"/>
  <c r="M324" i="52"/>
  <c r="P325" i="52"/>
  <c r="N327" i="52"/>
  <c r="L329" i="52"/>
  <c r="O330" i="52"/>
  <c r="M332" i="52"/>
  <c r="P333" i="52"/>
  <c r="N335" i="52"/>
  <c r="L337" i="52"/>
  <c r="O338" i="52"/>
  <c r="M340" i="52"/>
  <c r="P341" i="52"/>
  <c r="N343" i="52"/>
  <c r="L345" i="52"/>
  <c r="O346" i="52"/>
  <c r="M348" i="52"/>
  <c r="P349" i="52"/>
  <c r="N351" i="52"/>
  <c r="L353" i="52"/>
  <c r="O354" i="52"/>
  <c r="M356" i="52"/>
  <c r="P357" i="52"/>
  <c r="N359" i="52"/>
  <c r="L361" i="52"/>
  <c r="O362" i="52"/>
  <c r="M364" i="52"/>
  <c r="P365" i="52"/>
  <c r="N367" i="52"/>
  <c r="L369" i="52"/>
  <c r="O370" i="52"/>
  <c r="M372" i="52"/>
  <c r="P373" i="52"/>
  <c r="N375" i="52"/>
  <c r="L377" i="52"/>
  <c r="M379" i="52"/>
  <c r="P380" i="52"/>
  <c r="N382" i="52"/>
  <c r="L384" i="52"/>
  <c r="P385" i="52"/>
  <c r="N387" i="52"/>
  <c r="L389" i="52"/>
  <c r="M161" i="52"/>
  <c r="P162" i="52"/>
  <c r="N164" i="52"/>
  <c r="L166" i="52"/>
  <c r="O167" i="52"/>
  <c r="M169" i="52"/>
  <c r="P170" i="52"/>
  <c r="N172" i="52"/>
  <c r="L174" i="52"/>
  <c r="O175" i="52"/>
  <c r="M177" i="52"/>
  <c r="P178" i="52"/>
  <c r="N180" i="52"/>
  <c r="L182" i="52"/>
  <c r="O183" i="52"/>
  <c r="M185" i="52"/>
  <c r="P186" i="52"/>
  <c r="N188" i="52"/>
  <c r="L190" i="52"/>
  <c r="O191" i="52"/>
  <c r="M193" i="52"/>
  <c r="P194" i="52"/>
  <c r="N196" i="52"/>
  <c r="L198" i="52"/>
  <c r="O199" i="52"/>
  <c r="M201" i="52"/>
  <c r="P202" i="52"/>
  <c r="N204" i="52"/>
  <c r="L206" i="52"/>
  <c r="O207" i="52"/>
  <c r="M209" i="52"/>
  <c r="P210" i="52"/>
  <c r="N212" i="52"/>
  <c r="L214" i="52"/>
  <c r="O215" i="52"/>
  <c r="M217" i="52"/>
  <c r="P218" i="52"/>
  <c r="N220" i="52"/>
  <c r="L222" i="52"/>
  <c r="O223" i="52"/>
  <c r="M225" i="52"/>
  <c r="P226" i="52"/>
  <c r="N228" i="52"/>
  <c r="L230" i="52"/>
  <c r="O231" i="52"/>
  <c r="M233" i="52"/>
  <c r="P234" i="52"/>
  <c r="N236" i="52"/>
  <c r="L238" i="52"/>
  <c r="O239" i="52"/>
  <c r="M241" i="52"/>
  <c r="P242" i="52"/>
  <c r="N244" i="52"/>
  <c r="L246" i="52"/>
  <c r="O247" i="52"/>
  <c r="M249" i="52"/>
  <c r="P250" i="52"/>
  <c r="N252" i="52"/>
  <c r="L254" i="52"/>
  <c r="O255" i="52"/>
  <c r="M257" i="52"/>
  <c r="P258" i="52"/>
  <c r="N260" i="52"/>
  <c r="L262" i="52"/>
  <c r="O263" i="52"/>
  <c r="M265" i="52"/>
  <c r="P266" i="52"/>
  <c r="N268" i="52"/>
  <c r="L270" i="52"/>
  <c r="N331" i="52"/>
  <c r="L333" i="52"/>
  <c r="O334" i="52"/>
  <c r="M336" i="52"/>
  <c r="P337" i="52"/>
  <c r="N339" i="52"/>
  <c r="L341" i="52"/>
  <c r="O342" i="52"/>
  <c r="M344" i="52"/>
  <c r="P345" i="52"/>
  <c r="N347" i="52"/>
  <c r="L349" i="52"/>
  <c r="O350" i="52"/>
  <c r="M352" i="52"/>
  <c r="P353" i="52"/>
  <c r="N355" i="52"/>
  <c r="L357" i="52"/>
  <c r="O358" i="52"/>
  <c r="M360" i="52"/>
  <c r="P361" i="52"/>
  <c r="N363" i="52"/>
  <c r="L365" i="52"/>
  <c r="O366" i="52"/>
  <c r="M368" i="52"/>
  <c r="P369" i="52"/>
  <c r="N371" i="52"/>
  <c r="L373" i="52"/>
  <c r="O374" i="52"/>
  <c r="M376" i="52"/>
  <c r="P377" i="52"/>
  <c r="N378" i="52"/>
  <c r="L380" i="52"/>
  <c r="O381" i="52"/>
  <c r="M383" i="52"/>
  <c r="P384" i="52"/>
  <c r="L385" i="52"/>
  <c r="O386" i="52"/>
  <c r="M388" i="52"/>
  <c r="P389" i="52"/>
  <c r="N391" i="52"/>
  <c r="L393" i="52"/>
  <c r="O394" i="52"/>
  <c r="M396" i="52"/>
  <c r="P397" i="52"/>
  <c r="N399" i="52"/>
  <c r="L401" i="52"/>
  <c r="O402" i="52"/>
  <c r="M404" i="52"/>
  <c r="P405" i="52"/>
  <c r="N407" i="52"/>
  <c r="L409" i="52"/>
  <c r="O410" i="52"/>
  <c r="M412" i="52"/>
  <c r="P413" i="52"/>
  <c r="N415" i="52"/>
  <c r="L417" i="52"/>
  <c r="O418" i="52"/>
  <c r="M420" i="52"/>
  <c r="P421" i="52"/>
  <c r="N423" i="52"/>
  <c r="L425" i="52"/>
  <c r="O426" i="52"/>
  <c r="M428" i="52"/>
  <c r="P429" i="52"/>
  <c r="N431" i="52"/>
  <c r="L433" i="52"/>
  <c r="O434" i="52"/>
  <c r="M436" i="52"/>
  <c r="P437" i="52"/>
  <c r="N439" i="52"/>
  <c r="L441" i="52"/>
  <c r="O442" i="52"/>
  <c r="M444" i="52"/>
  <c r="P445" i="52"/>
  <c r="N447" i="52"/>
  <c r="L449" i="52"/>
  <c r="O450" i="52"/>
  <c r="M452" i="52"/>
  <c r="P453" i="52"/>
  <c r="N455" i="52"/>
  <c r="L457" i="52"/>
  <c r="O458" i="52"/>
  <c r="M460" i="52"/>
  <c r="P461" i="52"/>
  <c r="O390" i="52"/>
  <c r="M392" i="52"/>
  <c r="P393" i="52"/>
  <c r="N395" i="52"/>
  <c r="L397" i="52"/>
  <c r="O398" i="52"/>
  <c r="M400" i="52"/>
  <c r="P401" i="52"/>
  <c r="N403" i="52"/>
  <c r="L405" i="52"/>
  <c r="O406" i="52"/>
  <c r="M408" i="52"/>
  <c r="P409" i="52"/>
  <c r="N411" i="52"/>
  <c r="L413" i="52"/>
  <c r="O414" i="52"/>
  <c r="M416" i="52"/>
  <c r="P417" i="52"/>
  <c r="N419" i="52"/>
  <c r="L421" i="52"/>
  <c r="O422" i="52"/>
  <c r="M424" i="52"/>
  <c r="P425" i="52"/>
  <c r="N427" i="52"/>
  <c r="L429" i="52"/>
  <c r="O430" i="52"/>
  <c r="M432" i="52"/>
  <c r="P433" i="52"/>
  <c r="N435" i="52"/>
  <c r="L437" i="52"/>
  <c r="O438" i="52"/>
  <c r="M440" i="52"/>
  <c r="P441" i="52"/>
  <c r="N443" i="52"/>
  <c r="L445" i="52"/>
  <c r="O446" i="52"/>
  <c r="M448" i="52"/>
  <c r="P449" i="52"/>
  <c r="N451" i="52"/>
  <c r="L453" i="52"/>
  <c r="O454" i="52"/>
  <c r="M456" i="52"/>
  <c r="P457" i="52"/>
  <c r="N459" i="52"/>
  <c r="L461" i="52"/>
  <c r="O271" i="52"/>
  <c r="M273" i="52"/>
  <c r="P274" i="52"/>
  <c r="N276" i="52"/>
  <c r="L278" i="52"/>
  <c r="O279" i="52"/>
  <c r="M281" i="52"/>
  <c r="P282" i="52"/>
  <c r="N284" i="52"/>
  <c r="L286" i="52"/>
  <c r="O287" i="52"/>
  <c r="M289" i="52"/>
  <c r="P290" i="52"/>
  <c r="N292" i="52"/>
  <c r="L294" i="52"/>
  <c r="O295" i="52"/>
  <c r="M297" i="52"/>
  <c r="P298" i="52"/>
  <c r="N300" i="52"/>
  <c r="L302" i="52"/>
  <c r="O303" i="52"/>
  <c r="M305" i="52"/>
  <c r="P306" i="52"/>
  <c r="N308" i="52"/>
  <c r="L310" i="52"/>
  <c r="O311" i="52"/>
  <c r="M313" i="52"/>
  <c r="P314" i="52"/>
  <c r="N316" i="52"/>
  <c r="L318" i="52"/>
  <c r="O319" i="52"/>
  <c r="M321" i="52"/>
  <c r="P322" i="52"/>
  <c r="N324" i="52"/>
  <c r="L326" i="52"/>
  <c r="O327" i="52"/>
  <c r="M329" i="52"/>
  <c r="P330" i="52"/>
  <c r="M331" i="52"/>
  <c r="P332" i="52"/>
  <c r="N334" i="52"/>
  <c r="L336" i="52"/>
  <c r="O337" i="52"/>
  <c r="M339" i="52"/>
  <c r="P340" i="52"/>
  <c r="N342" i="52"/>
  <c r="L344" i="52"/>
  <c r="O345" i="52"/>
  <c r="M347" i="52"/>
  <c r="P348" i="52"/>
  <c r="N350" i="52"/>
  <c r="L352" i="52"/>
  <c r="O353" i="52"/>
  <c r="M355" i="52"/>
  <c r="P356" i="52"/>
  <c r="N358" i="52"/>
  <c r="L360" i="52"/>
  <c r="O361" i="52"/>
  <c r="M363" i="52"/>
  <c r="P364" i="52"/>
  <c r="N366" i="52"/>
  <c r="L368" i="52"/>
  <c r="O369" i="52"/>
  <c r="M371" i="52"/>
  <c r="P372" i="52"/>
  <c r="N374" i="52"/>
  <c r="L376" i="52"/>
  <c r="O377" i="52"/>
  <c r="M378" i="52"/>
  <c r="P379" i="52"/>
  <c r="N381" i="52"/>
  <c r="L383" i="52"/>
  <c r="O384" i="52"/>
  <c r="N386" i="52"/>
  <c r="L388" i="52"/>
  <c r="O389" i="52"/>
  <c r="M391" i="52"/>
  <c r="P392" i="52"/>
  <c r="N394" i="52"/>
  <c r="L396" i="52"/>
  <c r="O397" i="52"/>
  <c r="M399" i="52"/>
  <c r="P400" i="52"/>
  <c r="N402" i="52"/>
  <c r="L404" i="52"/>
  <c r="O405" i="52"/>
  <c r="M407" i="52"/>
  <c r="P408" i="52"/>
  <c r="N410" i="52"/>
  <c r="L412" i="52"/>
  <c r="O413" i="52"/>
  <c r="M415" i="52"/>
  <c r="P416" i="52"/>
  <c r="N418" i="52"/>
  <c r="L420" i="52"/>
  <c r="O421" i="52"/>
  <c r="M423" i="52"/>
  <c r="P424" i="52"/>
  <c r="N426" i="52"/>
  <c r="L428" i="52"/>
  <c r="O429" i="52"/>
  <c r="M431" i="52"/>
  <c r="P432" i="52"/>
  <c r="N434" i="52"/>
  <c r="L436" i="52"/>
  <c r="O437" i="52"/>
  <c r="M439" i="52"/>
  <c r="P440" i="52"/>
  <c r="N442" i="52"/>
  <c r="L444" i="52"/>
  <c r="O445" i="52"/>
  <c r="M447" i="52"/>
  <c r="P448" i="52"/>
  <c r="N450" i="52"/>
  <c r="L452" i="52"/>
  <c r="O453" i="52"/>
  <c r="M455" i="52"/>
  <c r="P456" i="52"/>
  <c r="N458" i="52"/>
  <c r="L460" i="52"/>
  <c r="O461" i="52"/>
  <c r="L462" i="52"/>
  <c r="P331" i="52"/>
  <c r="N333" i="52"/>
  <c r="L335" i="52"/>
  <c r="O336" i="52"/>
  <c r="M338" i="52"/>
  <c r="P339" i="52"/>
  <c r="N341" i="52"/>
  <c r="L343" i="52"/>
  <c r="O344" i="52"/>
  <c r="M346" i="52"/>
  <c r="P347" i="52"/>
  <c r="N349" i="52"/>
  <c r="L351" i="52"/>
  <c r="O352" i="52"/>
  <c r="M354" i="52"/>
  <c r="P355" i="52"/>
  <c r="N357" i="52"/>
  <c r="L359" i="52"/>
  <c r="O360" i="52"/>
  <c r="M362" i="52"/>
  <c r="P363" i="52"/>
  <c r="N365" i="52"/>
  <c r="L367" i="52"/>
  <c r="O368" i="52"/>
  <c r="M370" i="52"/>
  <c r="P371" i="52"/>
  <c r="N373" i="52"/>
  <c r="L375" i="52"/>
  <c r="O376" i="52"/>
  <c r="P378" i="52"/>
  <c r="N380" i="52"/>
  <c r="L382" i="52"/>
  <c r="O383" i="52"/>
  <c r="N385" i="52"/>
  <c r="L387" i="52"/>
  <c r="O388" i="52"/>
  <c r="M390" i="52"/>
  <c r="P391" i="52"/>
  <c r="N393" i="52"/>
  <c r="L395" i="52"/>
  <c r="O396" i="52"/>
  <c r="M398" i="52"/>
  <c r="P399" i="52"/>
  <c r="N401" i="52"/>
  <c r="L403" i="52"/>
  <c r="O404" i="52"/>
  <c r="M406" i="52"/>
  <c r="P407" i="52"/>
  <c r="N409" i="52"/>
  <c r="L411" i="52"/>
  <c r="O412" i="52"/>
  <c r="M414" i="52"/>
  <c r="P415" i="52"/>
  <c r="N417" i="52"/>
  <c r="L419" i="52"/>
  <c r="O420" i="52"/>
  <c r="M422" i="52"/>
  <c r="P423" i="52"/>
  <c r="N425" i="52"/>
  <c r="L427" i="52"/>
  <c r="O428" i="52"/>
  <c r="M430" i="52"/>
  <c r="P431" i="52"/>
  <c r="N433" i="52"/>
  <c r="L435" i="52"/>
  <c r="O436" i="52"/>
  <c r="M438" i="52"/>
  <c r="P439" i="52"/>
  <c r="N441" i="52"/>
  <c r="L443" i="52"/>
  <c r="O444" i="52"/>
  <c r="M446" i="52"/>
  <c r="P447" i="52"/>
  <c r="N449" i="52"/>
  <c r="L451" i="52"/>
  <c r="O452" i="52"/>
  <c r="M454" i="52"/>
  <c r="P455" i="52"/>
  <c r="N457" i="52"/>
  <c r="L459" i="52"/>
  <c r="O460" i="52"/>
  <c r="M462" i="52"/>
  <c r="O462" i="52"/>
  <c r="N332" i="52"/>
  <c r="L334" i="52"/>
  <c r="O335" i="52"/>
  <c r="M337" i="52"/>
  <c r="P338" i="52"/>
  <c r="N340" i="52"/>
  <c r="L342" i="52"/>
  <c r="O343" i="52"/>
  <c r="M345" i="52"/>
  <c r="P346" i="52"/>
  <c r="N348" i="52"/>
  <c r="L350" i="52"/>
  <c r="O351" i="52"/>
  <c r="M353" i="52"/>
  <c r="P354" i="52"/>
  <c r="N356" i="52"/>
  <c r="L358" i="52"/>
  <c r="O359" i="52"/>
  <c r="M361" i="52"/>
  <c r="P362" i="52"/>
  <c r="N364" i="52"/>
  <c r="L366" i="52"/>
  <c r="O367" i="52"/>
  <c r="M369" i="52"/>
  <c r="P370" i="52"/>
  <c r="N372" i="52"/>
  <c r="L374" i="52"/>
  <c r="O375" i="52"/>
  <c r="M377" i="52"/>
  <c r="N379" i="52"/>
  <c r="L381" i="52"/>
  <c r="O382" i="52"/>
  <c r="M384" i="52"/>
  <c r="L386" i="52"/>
  <c r="O387" i="52"/>
  <c r="M389" i="52"/>
  <c r="P390" i="52"/>
  <c r="N392" i="52"/>
  <c r="L394" i="52"/>
  <c r="O395" i="52"/>
  <c r="M397" i="52"/>
  <c r="P398" i="52"/>
  <c r="N400" i="52"/>
  <c r="L402" i="52"/>
  <c r="O403" i="52"/>
  <c r="M405" i="52"/>
  <c r="P406" i="52"/>
  <c r="N408" i="52"/>
  <c r="L410" i="52"/>
  <c r="O411" i="52"/>
  <c r="M413" i="52"/>
  <c r="P414" i="52"/>
  <c r="N416" i="52"/>
  <c r="L418" i="52"/>
  <c r="O419" i="52"/>
  <c r="M421" i="52"/>
  <c r="P422" i="52"/>
  <c r="N424" i="52"/>
  <c r="L426" i="52"/>
  <c r="O427" i="52"/>
  <c r="M429" i="52"/>
  <c r="P430" i="52"/>
  <c r="N432" i="52"/>
  <c r="L434" i="52"/>
  <c r="O435" i="52"/>
  <c r="M437" i="52"/>
  <c r="P438" i="52"/>
  <c r="N440" i="52"/>
  <c r="L442" i="52"/>
  <c r="O443" i="52"/>
  <c r="M445" i="52"/>
  <c r="P446" i="52"/>
  <c r="N448" i="52"/>
  <c r="L450" i="52"/>
  <c r="O451" i="52"/>
  <c r="M453" i="52"/>
  <c r="P454" i="52"/>
  <c r="N456" i="52"/>
  <c r="L458" i="52"/>
  <c r="O459" i="52"/>
  <c r="M461" i="52"/>
  <c r="P462" i="52"/>
  <c r="O2" i="52"/>
  <c r="D29" i="58" l="1"/>
  <c r="Q2" i="52"/>
  <c r="S403" i="52"/>
  <c r="T403" i="52"/>
  <c r="T462" i="52"/>
  <c r="S462" i="52"/>
  <c r="Q438" i="52"/>
  <c r="R438" i="52"/>
  <c r="T352" i="52"/>
  <c r="S352" i="52"/>
  <c r="T374" i="52"/>
  <c r="S374" i="52"/>
  <c r="R336" i="52"/>
  <c r="Q336" i="52"/>
  <c r="S199" i="52"/>
  <c r="T199" i="52"/>
  <c r="S318" i="52"/>
  <c r="T318" i="52"/>
  <c r="S254" i="52"/>
  <c r="T254" i="52"/>
  <c r="R216" i="52"/>
  <c r="Q216" i="52"/>
  <c r="R129" i="52"/>
  <c r="Q129" i="52"/>
  <c r="S47" i="52"/>
  <c r="T47" i="52"/>
  <c r="Q9" i="52"/>
  <c r="R9" i="52"/>
  <c r="S162" i="52"/>
  <c r="T162" i="52"/>
  <c r="R68" i="52"/>
  <c r="Q68" i="52"/>
  <c r="Q411" i="52"/>
  <c r="R411" i="52"/>
  <c r="T385" i="52"/>
  <c r="S385" i="52"/>
  <c r="Q351" i="52"/>
  <c r="R351" i="52"/>
  <c r="R144" i="52"/>
  <c r="Q144" i="52"/>
  <c r="T118" i="52"/>
  <c r="S118" i="52"/>
  <c r="R80" i="52"/>
  <c r="Q80" i="52"/>
  <c r="T62" i="52"/>
  <c r="S62" i="52"/>
  <c r="Q24" i="52"/>
  <c r="R24" i="52"/>
  <c r="T325" i="52"/>
  <c r="S325" i="52"/>
  <c r="Q287" i="52"/>
  <c r="R287" i="52"/>
  <c r="T261" i="52"/>
  <c r="S261" i="52"/>
  <c r="Q223" i="52"/>
  <c r="R223" i="52"/>
  <c r="Q450" i="52"/>
  <c r="R450" i="52"/>
  <c r="T424" i="52"/>
  <c r="S424" i="52"/>
  <c r="Q386" i="52"/>
  <c r="R386" i="52"/>
  <c r="T364" i="52"/>
  <c r="S364" i="52"/>
  <c r="T197" i="52"/>
  <c r="S197" i="52"/>
  <c r="Q159" i="52"/>
  <c r="R159" i="52"/>
  <c r="T133" i="52"/>
  <c r="S133" i="52"/>
  <c r="Q95" i="52"/>
  <c r="R95" i="52"/>
  <c r="R39" i="52"/>
  <c r="Q39" i="52"/>
  <c r="T13" i="52"/>
  <c r="S13" i="52"/>
  <c r="Q299" i="52"/>
  <c r="R299" i="52"/>
  <c r="T273" i="52"/>
  <c r="S273" i="52"/>
  <c r="R235" i="52"/>
  <c r="Q235" i="52"/>
  <c r="T209" i="52"/>
  <c r="S209" i="52"/>
  <c r="R171" i="52"/>
  <c r="Q171" i="52"/>
  <c r="T145" i="52"/>
  <c r="S145" i="52"/>
  <c r="R107" i="52"/>
  <c r="Q107" i="52"/>
  <c r="T81" i="52"/>
  <c r="S81" i="52"/>
  <c r="T240" i="52"/>
  <c r="S240" i="52"/>
  <c r="Q202" i="52"/>
  <c r="R202" i="52"/>
  <c r="S56" i="52"/>
  <c r="T56" i="52"/>
  <c r="Q18" i="52"/>
  <c r="R18" i="52"/>
  <c r="T323" i="52"/>
  <c r="S323" i="52"/>
  <c r="R285" i="52"/>
  <c r="Q285" i="52"/>
  <c r="R245" i="52"/>
  <c r="Q245" i="52"/>
  <c r="T131" i="52"/>
  <c r="S131" i="52"/>
  <c r="Q93" i="52"/>
  <c r="R93" i="52"/>
  <c r="Q178" i="52"/>
  <c r="R178" i="52"/>
  <c r="Q138" i="52"/>
  <c r="R138" i="52"/>
  <c r="R98" i="52"/>
  <c r="Q98" i="52"/>
  <c r="T291" i="52"/>
  <c r="S291" i="52"/>
  <c r="Q253" i="52"/>
  <c r="R253" i="52"/>
  <c r="T139" i="52"/>
  <c r="S139" i="52"/>
  <c r="R101" i="52"/>
  <c r="Q101" i="52"/>
  <c r="T67" i="52"/>
  <c r="S67" i="52"/>
  <c r="R29" i="52"/>
  <c r="Q29" i="52"/>
  <c r="S184" i="52"/>
  <c r="T184" i="52"/>
  <c r="Q146" i="52"/>
  <c r="R146" i="52"/>
  <c r="S40" i="52"/>
  <c r="T40" i="52"/>
  <c r="T307" i="52"/>
  <c r="S307" i="52"/>
  <c r="Q269" i="52"/>
  <c r="R269" i="52"/>
  <c r="T115" i="52"/>
  <c r="S115" i="52"/>
  <c r="R77" i="52"/>
  <c r="Q77" i="52"/>
  <c r="Q27" i="52"/>
  <c r="R27" i="52"/>
  <c r="Q294" i="52"/>
  <c r="R294" i="52"/>
  <c r="T268" i="52"/>
  <c r="S268" i="52"/>
  <c r="R230" i="52"/>
  <c r="Q230" i="52"/>
  <c r="T204" i="52"/>
  <c r="S204" i="52"/>
  <c r="R166" i="52"/>
  <c r="Q166" i="52"/>
  <c r="T140" i="52"/>
  <c r="S140" i="52"/>
  <c r="R102" i="52"/>
  <c r="Q102" i="52"/>
  <c r="T76" i="52"/>
  <c r="S76" i="52"/>
  <c r="R46" i="52"/>
  <c r="Q46" i="52"/>
  <c r="T20" i="52"/>
  <c r="S20" i="52"/>
  <c r="R453" i="52"/>
  <c r="Q453" i="52"/>
  <c r="T427" i="52"/>
  <c r="S427" i="52"/>
  <c r="R389" i="52"/>
  <c r="Q389" i="52"/>
  <c r="T367" i="52"/>
  <c r="S367" i="52"/>
  <c r="R462" i="52"/>
  <c r="Q462" i="52"/>
  <c r="S436" i="52"/>
  <c r="T436" i="52"/>
  <c r="R398" i="52"/>
  <c r="Q398" i="52"/>
  <c r="S376" i="52"/>
  <c r="T376" i="52"/>
  <c r="R338" i="52"/>
  <c r="Q338" i="52"/>
  <c r="T445" i="52"/>
  <c r="S445" i="52"/>
  <c r="R407" i="52"/>
  <c r="Q407" i="52"/>
  <c r="T384" i="52"/>
  <c r="S384" i="52"/>
  <c r="R347" i="52"/>
  <c r="Q347" i="52"/>
  <c r="R297" i="52"/>
  <c r="Q297" i="52"/>
  <c r="T271" i="52"/>
  <c r="S271" i="52"/>
  <c r="R424" i="52"/>
  <c r="Q424" i="52"/>
  <c r="T398" i="52"/>
  <c r="S398" i="52"/>
  <c r="S458" i="52"/>
  <c r="T458" i="52"/>
  <c r="R420" i="52"/>
  <c r="Q420" i="52"/>
  <c r="S394" i="52"/>
  <c r="T394" i="52"/>
  <c r="R360" i="52"/>
  <c r="Q360" i="52"/>
  <c r="S334" i="52"/>
  <c r="T334" i="52"/>
  <c r="R249" i="52"/>
  <c r="Q249" i="52"/>
  <c r="S223" i="52"/>
  <c r="T223" i="52"/>
  <c r="Q185" i="52"/>
  <c r="R185" i="52"/>
  <c r="R379" i="52"/>
  <c r="Q379" i="52"/>
  <c r="T354" i="52"/>
  <c r="S354" i="52"/>
  <c r="R316" i="52"/>
  <c r="Q316" i="52"/>
  <c r="S290" i="52"/>
  <c r="T290" i="52"/>
  <c r="R304" i="52"/>
  <c r="Q304" i="52"/>
  <c r="S278" i="52"/>
  <c r="T278" i="52"/>
  <c r="R240" i="52"/>
  <c r="Q240" i="52"/>
  <c r="S214" i="52"/>
  <c r="T214" i="52"/>
  <c r="R176" i="52"/>
  <c r="Q176" i="52"/>
  <c r="R153" i="52"/>
  <c r="Q153" i="52"/>
  <c r="S127" i="52"/>
  <c r="T127" i="52"/>
  <c r="Q89" i="52"/>
  <c r="R89" i="52"/>
  <c r="T71" i="52"/>
  <c r="S71" i="52"/>
  <c r="R33" i="52"/>
  <c r="Q33" i="52"/>
  <c r="S7" i="52"/>
  <c r="T7" i="52"/>
  <c r="T250" i="52"/>
  <c r="S250" i="52"/>
  <c r="Q212" i="52"/>
  <c r="R212" i="52"/>
  <c r="S186" i="52"/>
  <c r="T186" i="52"/>
  <c r="R148" i="52"/>
  <c r="Q148" i="52"/>
  <c r="S122" i="52"/>
  <c r="T122" i="52"/>
  <c r="R84" i="52"/>
  <c r="Q84" i="52"/>
  <c r="S66" i="52"/>
  <c r="T66" i="52"/>
  <c r="Q28" i="52"/>
  <c r="R28" i="52"/>
  <c r="Q435" i="52"/>
  <c r="R435" i="52"/>
  <c r="S409" i="52"/>
  <c r="T409" i="52"/>
  <c r="Q375" i="52"/>
  <c r="R375" i="52"/>
  <c r="T349" i="52"/>
  <c r="S349" i="52"/>
  <c r="R168" i="52"/>
  <c r="Q168" i="52"/>
  <c r="T142" i="52"/>
  <c r="S142" i="52"/>
  <c r="R104" i="52"/>
  <c r="Q104" i="52"/>
  <c r="S78" i="52"/>
  <c r="T78" i="52"/>
  <c r="R48" i="52"/>
  <c r="Q48" i="52"/>
  <c r="T22" i="52"/>
  <c r="S22" i="52"/>
  <c r="Q311" i="52"/>
  <c r="R311" i="52"/>
  <c r="S285" i="52"/>
  <c r="T285" i="52"/>
  <c r="Q247" i="52"/>
  <c r="R247" i="52"/>
  <c r="T221" i="52"/>
  <c r="S221" i="52"/>
  <c r="T448" i="52"/>
  <c r="S448" i="52"/>
  <c r="Q410" i="52"/>
  <c r="R410" i="52"/>
  <c r="Q350" i="52"/>
  <c r="R350" i="52"/>
  <c r="Q183" i="52"/>
  <c r="R183" i="52"/>
  <c r="S157" i="52"/>
  <c r="T157" i="52"/>
  <c r="Q119" i="52"/>
  <c r="R119" i="52"/>
  <c r="S93" i="52"/>
  <c r="T93" i="52"/>
  <c r="R63" i="52"/>
  <c r="Q63" i="52"/>
  <c r="S37" i="52"/>
  <c r="T37" i="52"/>
  <c r="Q323" i="52"/>
  <c r="R323" i="52"/>
  <c r="T297" i="52"/>
  <c r="S297" i="52"/>
  <c r="Q259" i="52"/>
  <c r="R259" i="52"/>
  <c r="T233" i="52"/>
  <c r="S233" i="52"/>
  <c r="Q195" i="52"/>
  <c r="R195" i="52"/>
  <c r="T169" i="52"/>
  <c r="S169" i="52"/>
  <c r="Q131" i="52"/>
  <c r="R131" i="52"/>
  <c r="T105" i="52"/>
  <c r="S105" i="52"/>
  <c r="T272" i="52"/>
  <c r="S272" i="52"/>
  <c r="S120" i="52"/>
  <c r="T120" i="52"/>
  <c r="Q82" i="52"/>
  <c r="R82" i="52"/>
  <c r="T391" i="52"/>
  <c r="S391" i="52"/>
  <c r="Q357" i="52"/>
  <c r="R357" i="52"/>
  <c r="R165" i="52"/>
  <c r="Q165" i="52"/>
  <c r="T59" i="52"/>
  <c r="S59" i="52"/>
  <c r="Q21" i="52"/>
  <c r="R21" i="52"/>
  <c r="S280" i="52"/>
  <c r="T280" i="52"/>
  <c r="T248" i="52"/>
  <c r="S248" i="52"/>
  <c r="R210" i="52"/>
  <c r="Q210" i="52"/>
  <c r="S24" i="52"/>
  <c r="T24" i="52"/>
  <c r="T363" i="52"/>
  <c r="S363" i="52"/>
  <c r="Q325" i="52"/>
  <c r="R325" i="52"/>
  <c r="T171" i="52"/>
  <c r="S171" i="52"/>
  <c r="R258" i="52"/>
  <c r="Q258" i="52"/>
  <c r="R218" i="52"/>
  <c r="Q218" i="52"/>
  <c r="T378" i="52"/>
  <c r="S378" i="52"/>
  <c r="R341" i="52"/>
  <c r="Q341" i="52"/>
  <c r="T227" i="52"/>
  <c r="S227" i="52"/>
  <c r="T187" i="52"/>
  <c r="S187" i="52"/>
  <c r="R149" i="52"/>
  <c r="Q149" i="52"/>
  <c r="R51" i="52"/>
  <c r="Q51" i="52"/>
  <c r="T25" i="52"/>
  <c r="S25" i="52"/>
  <c r="R318" i="52"/>
  <c r="Q318" i="52"/>
  <c r="S292" i="52"/>
  <c r="T292" i="52"/>
  <c r="R254" i="52"/>
  <c r="Q254" i="52"/>
  <c r="S228" i="52"/>
  <c r="T228" i="52"/>
  <c r="R190" i="52"/>
  <c r="Q190" i="52"/>
  <c r="T164" i="52"/>
  <c r="S164" i="52"/>
  <c r="R126" i="52"/>
  <c r="Q126" i="52"/>
  <c r="T100" i="52"/>
  <c r="S100" i="52"/>
  <c r="R70" i="52"/>
  <c r="Q70" i="52"/>
  <c r="S44" i="52"/>
  <c r="T44" i="52"/>
  <c r="R6" i="52"/>
  <c r="Q6" i="52"/>
  <c r="S2" i="52"/>
  <c r="T2" i="52"/>
  <c r="S451" i="52"/>
  <c r="T451" i="52"/>
  <c r="R413" i="52"/>
  <c r="Q413" i="52"/>
  <c r="S387" i="52"/>
  <c r="T387" i="52"/>
  <c r="Q353" i="52"/>
  <c r="R353" i="52"/>
  <c r="T460" i="52"/>
  <c r="S460" i="52"/>
  <c r="Q422" i="52"/>
  <c r="R422" i="52"/>
  <c r="T396" i="52"/>
  <c r="S396" i="52"/>
  <c r="R362" i="52"/>
  <c r="Q362" i="52"/>
  <c r="T336" i="52"/>
  <c r="S336" i="52"/>
  <c r="Q431" i="52"/>
  <c r="R431" i="52"/>
  <c r="T405" i="52"/>
  <c r="S405" i="52"/>
  <c r="Q371" i="52"/>
  <c r="R371" i="52"/>
  <c r="T345" i="52"/>
  <c r="S345" i="52"/>
  <c r="R321" i="52"/>
  <c r="Q321" i="52"/>
  <c r="S295" i="52"/>
  <c r="T295" i="52"/>
  <c r="R448" i="52"/>
  <c r="Q448" i="52"/>
  <c r="S422" i="52"/>
  <c r="T422" i="52"/>
  <c r="R444" i="52"/>
  <c r="Q444" i="52"/>
  <c r="T418" i="52"/>
  <c r="S418" i="52"/>
  <c r="R383" i="52"/>
  <c r="Q383" i="52"/>
  <c r="T358" i="52"/>
  <c r="S358" i="52"/>
  <c r="T247" i="52"/>
  <c r="S247" i="52"/>
  <c r="R209" i="52"/>
  <c r="Q209" i="52"/>
  <c r="T183" i="52"/>
  <c r="S183" i="52"/>
  <c r="Q340" i="52"/>
  <c r="R340" i="52"/>
  <c r="T314" i="52"/>
  <c r="S314" i="52"/>
  <c r="R276" i="52"/>
  <c r="Q276" i="52"/>
  <c r="R328" i="52"/>
  <c r="Q328" i="52"/>
  <c r="S302" i="52"/>
  <c r="T302" i="52"/>
  <c r="R264" i="52"/>
  <c r="Q264" i="52"/>
  <c r="S238" i="52"/>
  <c r="T238" i="52"/>
  <c r="R200" i="52"/>
  <c r="Q200" i="52"/>
  <c r="S174" i="52"/>
  <c r="T174" i="52"/>
  <c r="T151" i="52"/>
  <c r="S151" i="52"/>
  <c r="R113" i="52"/>
  <c r="Q113" i="52"/>
  <c r="S87" i="52"/>
  <c r="T87" i="52"/>
  <c r="R57" i="52"/>
  <c r="Q57" i="52"/>
  <c r="S31" i="52"/>
  <c r="T31" i="52"/>
  <c r="Q236" i="52"/>
  <c r="R236" i="52"/>
  <c r="S210" i="52"/>
  <c r="T210" i="52"/>
  <c r="R172" i="52"/>
  <c r="Q172" i="52"/>
  <c r="S146" i="52"/>
  <c r="T146" i="52"/>
  <c r="Q108" i="52"/>
  <c r="R108" i="52"/>
  <c r="S82" i="52"/>
  <c r="T82" i="52"/>
  <c r="Q52" i="52"/>
  <c r="R52" i="52"/>
  <c r="S26" i="52"/>
  <c r="T26" i="52"/>
  <c r="Q459" i="52"/>
  <c r="R459" i="52"/>
  <c r="T433" i="52"/>
  <c r="S433" i="52"/>
  <c r="Q395" i="52"/>
  <c r="R395" i="52"/>
  <c r="T373" i="52"/>
  <c r="S373" i="52"/>
  <c r="Q335" i="52"/>
  <c r="R335" i="52"/>
  <c r="T166" i="52"/>
  <c r="S166" i="52"/>
  <c r="R128" i="52"/>
  <c r="Q128" i="52"/>
  <c r="T102" i="52"/>
  <c r="S102" i="52"/>
  <c r="T46" i="52"/>
  <c r="S46" i="52"/>
  <c r="R8" i="52"/>
  <c r="Q8" i="52"/>
  <c r="S309" i="52"/>
  <c r="T309" i="52"/>
  <c r="R271" i="52"/>
  <c r="Q271" i="52"/>
  <c r="T245" i="52"/>
  <c r="S245" i="52"/>
  <c r="R207" i="52"/>
  <c r="Q207" i="52"/>
  <c r="Q434" i="52"/>
  <c r="R434" i="52"/>
  <c r="T408" i="52"/>
  <c r="S408" i="52"/>
  <c r="Q374" i="52"/>
  <c r="R374" i="52"/>
  <c r="T348" i="52"/>
  <c r="S348" i="52"/>
  <c r="T181" i="52"/>
  <c r="S181" i="52"/>
  <c r="R143" i="52"/>
  <c r="Q143" i="52"/>
  <c r="T117" i="52"/>
  <c r="S117" i="52"/>
  <c r="R79" i="52"/>
  <c r="Q79" i="52"/>
  <c r="T61" i="52"/>
  <c r="S61" i="52"/>
  <c r="R23" i="52"/>
  <c r="Q23" i="52"/>
  <c r="T321" i="52"/>
  <c r="S321" i="52"/>
  <c r="R283" i="52"/>
  <c r="Q283" i="52"/>
  <c r="T257" i="52"/>
  <c r="S257" i="52"/>
  <c r="R219" i="52"/>
  <c r="Q219" i="52"/>
  <c r="T193" i="52"/>
  <c r="S193" i="52"/>
  <c r="R155" i="52"/>
  <c r="Q155" i="52"/>
  <c r="T129" i="52"/>
  <c r="S129" i="52"/>
  <c r="R91" i="52"/>
  <c r="Q91" i="52"/>
  <c r="T296" i="52"/>
  <c r="S296" i="52"/>
  <c r="R154" i="52"/>
  <c r="Q154" i="52"/>
  <c r="S8" i="52"/>
  <c r="T8" i="52"/>
  <c r="R425" i="52"/>
  <c r="Q425" i="52"/>
  <c r="T275" i="52"/>
  <c r="S275" i="52"/>
  <c r="T235" i="52"/>
  <c r="S235" i="52"/>
  <c r="R197" i="52"/>
  <c r="Q197" i="52"/>
  <c r="T83" i="52"/>
  <c r="S83" i="52"/>
  <c r="T304" i="52"/>
  <c r="S304" i="52"/>
  <c r="T128" i="52"/>
  <c r="S128" i="52"/>
  <c r="S88" i="52"/>
  <c r="T88" i="52"/>
  <c r="Q58" i="52"/>
  <c r="R58" i="52"/>
  <c r="R433" i="52"/>
  <c r="Q433" i="52"/>
  <c r="R393" i="52"/>
  <c r="Q393" i="52"/>
  <c r="T243" i="52"/>
  <c r="S243" i="52"/>
  <c r="R205" i="52"/>
  <c r="Q205" i="52"/>
  <c r="T91" i="52"/>
  <c r="S91" i="52"/>
  <c r="T19" i="52"/>
  <c r="S19" i="52"/>
  <c r="T136" i="52"/>
  <c r="S136" i="52"/>
  <c r="R409" i="52"/>
  <c r="Q409" i="52"/>
  <c r="R261" i="52"/>
  <c r="Q261" i="52"/>
  <c r="R37" i="52"/>
  <c r="Q37" i="52"/>
  <c r="R457" i="52"/>
  <c r="Q457" i="52"/>
  <c r="T49" i="52"/>
  <c r="S49" i="52"/>
  <c r="R11" i="52"/>
  <c r="Q11" i="52"/>
  <c r="T316" i="52"/>
  <c r="S316" i="52"/>
  <c r="R278" i="52"/>
  <c r="Q278" i="52"/>
  <c r="T252" i="52"/>
  <c r="S252" i="52"/>
  <c r="R214" i="52"/>
  <c r="Q214" i="52"/>
  <c r="T188" i="52"/>
  <c r="S188" i="52"/>
  <c r="R150" i="52"/>
  <c r="Q150" i="52"/>
  <c r="T124" i="52"/>
  <c r="S124" i="52"/>
  <c r="R86" i="52"/>
  <c r="Q86" i="52"/>
  <c r="T68" i="52"/>
  <c r="S68" i="52"/>
  <c r="R30" i="52"/>
  <c r="Q30" i="52"/>
  <c r="T4" i="52"/>
  <c r="S4" i="52"/>
  <c r="Q447" i="52"/>
  <c r="R447" i="52"/>
  <c r="T361" i="52"/>
  <c r="S361" i="52"/>
  <c r="Q400" i="52"/>
  <c r="R400" i="52"/>
  <c r="R460" i="52"/>
  <c r="Q460" i="52"/>
  <c r="T434" i="52"/>
  <c r="S434" i="52"/>
  <c r="R396" i="52"/>
  <c r="Q396" i="52"/>
  <c r="T263" i="52"/>
  <c r="S263" i="52"/>
  <c r="R225" i="52"/>
  <c r="Q225" i="52"/>
  <c r="R356" i="52"/>
  <c r="Q356" i="52"/>
  <c r="R292" i="52"/>
  <c r="Q292" i="52"/>
  <c r="S190" i="52"/>
  <c r="T190" i="52"/>
  <c r="R252" i="52"/>
  <c r="Q252" i="52"/>
  <c r="S226" i="52"/>
  <c r="T226" i="52"/>
  <c r="R124" i="52"/>
  <c r="Q124" i="52"/>
  <c r="R4" i="52"/>
  <c r="Q4" i="52"/>
  <c r="Q437" i="52"/>
  <c r="R437" i="52"/>
  <c r="T411" i="52"/>
  <c r="S411" i="52"/>
  <c r="R377" i="52"/>
  <c r="Q377" i="52"/>
  <c r="T420" i="52"/>
  <c r="S420" i="52"/>
  <c r="Q455" i="52"/>
  <c r="R455" i="52"/>
  <c r="Q391" i="52"/>
  <c r="R391" i="52"/>
  <c r="T319" i="52"/>
  <c r="S319" i="52"/>
  <c r="T446" i="52"/>
  <c r="S446" i="52"/>
  <c r="R408" i="52"/>
  <c r="Q408" i="52"/>
  <c r="R404" i="52"/>
  <c r="Q404" i="52"/>
  <c r="R344" i="52"/>
  <c r="Q344" i="52"/>
  <c r="S274" i="52"/>
  <c r="T274" i="52"/>
  <c r="T326" i="52"/>
  <c r="S326" i="52"/>
  <c r="T262" i="52"/>
  <c r="S262" i="52"/>
  <c r="T329" i="52"/>
  <c r="S329" i="52"/>
  <c r="R137" i="52"/>
  <c r="Q137" i="52"/>
  <c r="T55" i="52"/>
  <c r="S55" i="52"/>
  <c r="R17" i="52"/>
  <c r="Q17" i="52"/>
  <c r="S170" i="52"/>
  <c r="T170" i="52"/>
  <c r="R132" i="52"/>
  <c r="Q132" i="52"/>
  <c r="S50" i="52"/>
  <c r="T50" i="52"/>
  <c r="T457" i="52"/>
  <c r="S457" i="52"/>
  <c r="Q419" i="52"/>
  <c r="R419" i="52"/>
  <c r="S393" i="52"/>
  <c r="T393" i="52"/>
  <c r="Q359" i="52"/>
  <c r="R359" i="52"/>
  <c r="T333" i="52"/>
  <c r="S333" i="52"/>
  <c r="R152" i="52"/>
  <c r="Q152" i="52"/>
  <c r="R88" i="52"/>
  <c r="Q88" i="52"/>
  <c r="S70" i="52"/>
  <c r="T70" i="52"/>
  <c r="R32" i="52"/>
  <c r="Q32" i="52"/>
  <c r="S6" i="52"/>
  <c r="T6" i="52"/>
  <c r="T269" i="52"/>
  <c r="S269" i="52"/>
  <c r="Q394" i="52"/>
  <c r="R394" i="52"/>
  <c r="Q334" i="52"/>
  <c r="R334" i="52"/>
  <c r="S141" i="52"/>
  <c r="T141" i="52"/>
  <c r="Q103" i="52"/>
  <c r="R103" i="52"/>
  <c r="S77" i="52"/>
  <c r="T77" i="52"/>
  <c r="Q307" i="52"/>
  <c r="R307" i="52"/>
  <c r="T281" i="52"/>
  <c r="S281" i="52"/>
  <c r="T153" i="52"/>
  <c r="S153" i="52"/>
  <c r="S72" i="52"/>
  <c r="T72" i="52"/>
  <c r="R309" i="52"/>
  <c r="Q309" i="52"/>
  <c r="R162" i="52"/>
  <c r="Q162" i="52"/>
  <c r="T315" i="52"/>
  <c r="S315" i="52"/>
  <c r="R237" i="52"/>
  <c r="Q237" i="52"/>
  <c r="T123" i="52"/>
  <c r="S123" i="52"/>
  <c r="R53" i="52"/>
  <c r="Q53" i="52"/>
  <c r="T208" i="52"/>
  <c r="S208" i="52"/>
  <c r="R26" i="52"/>
  <c r="Q26" i="52"/>
  <c r="T331" i="52"/>
  <c r="S331" i="52"/>
  <c r="Q293" i="52"/>
  <c r="R293" i="52"/>
  <c r="T99" i="52"/>
  <c r="S99" i="52"/>
  <c r="T9" i="52"/>
  <c r="S9" i="52"/>
  <c r="S276" i="52"/>
  <c r="T276" i="52"/>
  <c r="T212" i="52"/>
  <c r="S212" i="52"/>
  <c r="S148" i="52"/>
  <c r="T148" i="52"/>
  <c r="S28" i="52"/>
  <c r="T28" i="52"/>
  <c r="S435" i="52"/>
  <c r="T435" i="52"/>
  <c r="R397" i="52"/>
  <c r="Q397" i="52"/>
  <c r="S375" i="52"/>
  <c r="T375" i="52"/>
  <c r="R337" i="52"/>
  <c r="Q337" i="52"/>
  <c r="T444" i="52"/>
  <c r="S444" i="52"/>
  <c r="T383" i="52"/>
  <c r="S383" i="52"/>
  <c r="T453" i="52"/>
  <c r="S453" i="52"/>
  <c r="R415" i="52"/>
  <c r="Q415" i="52"/>
  <c r="R355" i="52"/>
  <c r="Q355" i="52"/>
  <c r="Q305" i="52"/>
  <c r="R305" i="52"/>
  <c r="T279" i="52"/>
  <c r="S279" i="52"/>
  <c r="T402" i="52"/>
  <c r="S402" i="52"/>
  <c r="R368" i="52"/>
  <c r="Q368" i="52"/>
  <c r="S342" i="52"/>
  <c r="T342" i="52"/>
  <c r="T167" i="52"/>
  <c r="S167" i="52"/>
  <c r="S298" i="52"/>
  <c r="T298" i="52"/>
  <c r="R312" i="52"/>
  <c r="Q312" i="52"/>
  <c r="R248" i="52"/>
  <c r="Q248" i="52"/>
  <c r="S222" i="52"/>
  <c r="T222" i="52"/>
  <c r="R41" i="52"/>
  <c r="Q41" i="52"/>
  <c r="S194" i="52"/>
  <c r="T194" i="52"/>
  <c r="R156" i="52"/>
  <c r="Q156" i="52"/>
  <c r="S130" i="52"/>
  <c r="T130" i="52"/>
  <c r="R36" i="52"/>
  <c r="Q36" i="52"/>
  <c r="S10" i="52"/>
  <c r="T10" i="52"/>
  <c r="R443" i="52"/>
  <c r="Q443" i="52"/>
  <c r="R56" i="52"/>
  <c r="Q56" i="52"/>
  <c r="T30" i="52"/>
  <c r="S30" i="52"/>
  <c r="T293" i="52"/>
  <c r="S293" i="52"/>
  <c r="Q255" i="52"/>
  <c r="R255" i="52"/>
  <c r="T229" i="52"/>
  <c r="S229" i="52"/>
  <c r="T392" i="52"/>
  <c r="S392" i="52"/>
  <c r="Q358" i="52"/>
  <c r="R358" i="52"/>
  <c r="Q191" i="52"/>
  <c r="R191" i="52"/>
  <c r="Q71" i="52"/>
  <c r="R71" i="52"/>
  <c r="Q7" i="52"/>
  <c r="R7" i="52"/>
  <c r="T305" i="52"/>
  <c r="S305" i="52"/>
  <c r="R203" i="52"/>
  <c r="Q203" i="52"/>
  <c r="R139" i="52"/>
  <c r="Q139" i="52"/>
  <c r="Q75" i="52"/>
  <c r="R75" i="52"/>
  <c r="R290" i="52"/>
  <c r="Q290" i="52"/>
  <c r="R106" i="52"/>
  <c r="Q106" i="52"/>
  <c r="T415" i="52"/>
  <c r="S415" i="52"/>
  <c r="R298" i="52"/>
  <c r="Q298" i="52"/>
  <c r="Q10" i="52"/>
  <c r="R10" i="52"/>
  <c r="R349" i="52"/>
  <c r="Q349" i="52"/>
  <c r="T399" i="52"/>
  <c r="S399" i="52"/>
  <c r="R173" i="52"/>
  <c r="Q173" i="52"/>
  <c r="R133" i="52"/>
  <c r="Q133" i="52"/>
  <c r="R59" i="52"/>
  <c r="Q59" i="52"/>
  <c r="T3" i="52"/>
  <c r="S3" i="52"/>
  <c r="T300" i="52"/>
  <c r="S300" i="52"/>
  <c r="R14" i="52"/>
  <c r="Q14" i="52"/>
  <c r="T459" i="52"/>
  <c r="S459" i="52"/>
  <c r="R361" i="52"/>
  <c r="Q361" i="52"/>
  <c r="T335" i="52"/>
  <c r="S335" i="52"/>
  <c r="R430" i="52"/>
  <c r="Q430" i="52"/>
  <c r="S344" i="52"/>
  <c r="T344" i="52"/>
  <c r="T303" i="52"/>
  <c r="S303" i="52"/>
  <c r="Q456" i="52"/>
  <c r="R456" i="52"/>
  <c r="S430" i="52"/>
  <c r="T430" i="52"/>
  <c r="R452" i="52"/>
  <c r="Q452" i="52"/>
  <c r="T426" i="52"/>
  <c r="S426" i="52"/>
  <c r="R388" i="52"/>
  <c r="Q388" i="52"/>
  <c r="S255" i="52"/>
  <c r="T255" i="52"/>
  <c r="T191" i="52"/>
  <c r="S191" i="52"/>
  <c r="S258" i="52"/>
  <c r="T258" i="52"/>
  <c r="R208" i="52"/>
  <c r="Q208" i="52"/>
  <c r="T182" i="52"/>
  <c r="S182" i="52"/>
  <c r="R121" i="52"/>
  <c r="Q121" i="52"/>
  <c r="T95" i="52"/>
  <c r="S95" i="52"/>
  <c r="S154" i="52"/>
  <c r="T154" i="52"/>
  <c r="S34" i="52"/>
  <c r="T34" i="52"/>
  <c r="T441" i="52"/>
  <c r="S441" i="52"/>
  <c r="S110" i="52"/>
  <c r="T110" i="52"/>
  <c r="Q72" i="52"/>
  <c r="R72" i="52"/>
  <c r="T54" i="52"/>
  <c r="S54" i="52"/>
  <c r="R16" i="52"/>
  <c r="Q16" i="52"/>
  <c r="T317" i="52"/>
  <c r="S317" i="52"/>
  <c r="Q215" i="52"/>
  <c r="R215" i="52"/>
  <c r="R442" i="52"/>
  <c r="Q442" i="52"/>
  <c r="T356" i="52"/>
  <c r="S356" i="52"/>
  <c r="S189" i="52"/>
  <c r="T189" i="52"/>
  <c r="S69" i="52"/>
  <c r="T69" i="52"/>
  <c r="R291" i="52"/>
  <c r="Q291" i="52"/>
  <c r="Q227" i="52"/>
  <c r="R227" i="52"/>
  <c r="T137" i="52"/>
  <c r="S137" i="52"/>
  <c r="Q99" i="52"/>
  <c r="R99" i="52"/>
  <c r="T73" i="52"/>
  <c r="S73" i="52"/>
  <c r="T216" i="52"/>
  <c r="S216" i="52"/>
  <c r="S32" i="52"/>
  <c r="T32" i="52"/>
  <c r="T299" i="52"/>
  <c r="S299" i="52"/>
  <c r="R221" i="52"/>
  <c r="Q221" i="52"/>
  <c r="T192" i="52"/>
  <c r="S192" i="52"/>
  <c r="Q114" i="52"/>
  <c r="R114" i="52"/>
  <c r="Q74" i="52"/>
  <c r="R74" i="52"/>
  <c r="T267" i="52"/>
  <c r="S267" i="52"/>
  <c r="T75" i="52"/>
  <c r="S75" i="52"/>
  <c r="T160" i="52"/>
  <c r="S160" i="52"/>
  <c r="S16" i="52"/>
  <c r="T16" i="52"/>
  <c r="R61" i="52"/>
  <c r="Q61" i="52"/>
  <c r="T57" i="52"/>
  <c r="S57" i="52"/>
  <c r="Q19" i="52"/>
  <c r="R19" i="52"/>
  <c r="S260" i="52"/>
  <c r="T260" i="52"/>
  <c r="S196" i="52"/>
  <c r="T196" i="52"/>
  <c r="R158" i="52"/>
  <c r="Q158" i="52"/>
  <c r="R94" i="52"/>
  <c r="Q94" i="52"/>
  <c r="T419" i="52"/>
  <c r="S419" i="52"/>
  <c r="Q384" i="52"/>
  <c r="R384" i="52"/>
  <c r="T359" i="52"/>
  <c r="S359" i="52"/>
  <c r="T428" i="52"/>
  <c r="S428" i="52"/>
  <c r="Q390" i="52"/>
  <c r="R390" i="52"/>
  <c r="T437" i="52"/>
  <c r="S437" i="52"/>
  <c r="T377" i="52"/>
  <c r="S377" i="52"/>
  <c r="Q339" i="52"/>
  <c r="R339" i="52"/>
  <c r="T327" i="52"/>
  <c r="S327" i="52"/>
  <c r="R289" i="52"/>
  <c r="Q289" i="52"/>
  <c r="T454" i="52"/>
  <c r="S454" i="52"/>
  <c r="R416" i="52"/>
  <c r="Q416" i="52"/>
  <c r="S390" i="52"/>
  <c r="T390" i="52"/>
  <c r="T450" i="52"/>
  <c r="S450" i="52"/>
  <c r="R412" i="52"/>
  <c r="Q412" i="52"/>
  <c r="T386" i="52"/>
  <c r="S386" i="52"/>
  <c r="R352" i="52"/>
  <c r="Q352" i="52"/>
  <c r="R241" i="52"/>
  <c r="Q241" i="52"/>
  <c r="T215" i="52"/>
  <c r="S215" i="52"/>
  <c r="R177" i="52"/>
  <c r="Q177" i="52"/>
  <c r="Q372" i="52"/>
  <c r="R372" i="52"/>
  <c r="T346" i="52"/>
  <c r="S346" i="52"/>
  <c r="Q308" i="52"/>
  <c r="R308" i="52"/>
  <c r="T282" i="52"/>
  <c r="S282" i="52"/>
  <c r="R296" i="52"/>
  <c r="Q296" i="52"/>
  <c r="S270" i="52"/>
  <c r="T270" i="52"/>
  <c r="R232" i="52"/>
  <c r="Q232" i="52"/>
  <c r="S206" i="52"/>
  <c r="T206" i="52"/>
  <c r="R145" i="52"/>
  <c r="Q145" i="52"/>
  <c r="S119" i="52"/>
  <c r="T119" i="52"/>
  <c r="R81" i="52"/>
  <c r="Q81" i="52"/>
  <c r="S63" i="52"/>
  <c r="T63" i="52"/>
  <c r="R25" i="52"/>
  <c r="Q25" i="52"/>
  <c r="S242" i="52"/>
  <c r="T242" i="52"/>
  <c r="R204" i="52"/>
  <c r="Q204" i="52"/>
  <c r="S178" i="52"/>
  <c r="T178" i="52"/>
  <c r="Q140" i="52"/>
  <c r="R140" i="52"/>
  <c r="S114" i="52"/>
  <c r="T114" i="52"/>
  <c r="R76" i="52"/>
  <c r="Q76" i="52"/>
  <c r="S58" i="52"/>
  <c r="T58" i="52"/>
  <c r="R20" i="52"/>
  <c r="Q20" i="52"/>
  <c r="Q427" i="52"/>
  <c r="R427" i="52"/>
  <c r="T401" i="52"/>
  <c r="S401" i="52"/>
  <c r="Q367" i="52"/>
  <c r="R367" i="52"/>
  <c r="S341" i="52"/>
  <c r="T341" i="52"/>
  <c r="R160" i="52"/>
  <c r="Q160" i="52"/>
  <c r="T134" i="52"/>
  <c r="S134" i="52"/>
  <c r="R96" i="52"/>
  <c r="Q96" i="52"/>
  <c r="R40" i="52"/>
  <c r="Q40" i="52"/>
  <c r="T14" i="52"/>
  <c r="S14" i="52"/>
  <c r="Q303" i="52"/>
  <c r="R303" i="52"/>
  <c r="T277" i="52"/>
  <c r="S277" i="52"/>
  <c r="R239" i="52"/>
  <c r="Q239" i="52"/>
  <c r="S213" i="52"/>
  <c r="T213" i="52"/>
  <c r="T440" i="52"/>
  <c r="S440" i="52"/>
  <c r="Q402" i="52"/>
  <c r="R402" i="52"/>
  <c r="T379" i="52"/>
  <c r="S379" i="52"/>
  <c r="Q342" i="52"/>
  <c r="R342" i="52"/>
  <c r="R175" i="52"/>
  <c r="Q175" i="52"/>
  <c r="T149" i="52"/>
  <c r="S149" i="52"/>
  <c r="R111" i="52"/>
  <c r="Q111" i="52"/>
  <c r="S85" i="52"/>
  <c r="T85" i="52"/>
  <c r="Q55" i="52"/>
  <c r="R55" i="52"/>
  <c r="S29" i="52"/>
  <c r="T29" i="52"/>
  <c r="R315" i="52"/>
  <c r="Q315" i="52"/>
  <c r="T289" i="52"/>
  <c r="S289" i="52"/>
  <c r="R251" i="52"/>
  <c r="Q251" i="52"/>
  <c r="T225" i="52"/>
  <c r="S225" i="52"/>
  <c r="R187" i="52"/>
  <c r="Q187" i="52"/>
  <c r="T161" i="52"/>
  <c r="S161" i="52"/>
  <c r="R123" i="52"/>
  <c r="Q123" i="52"/>
  <c r="T97" i="52"/>
  <c r="S97" i="52"/>
  <c r="Q67" i="52"/>
  <c r="R67" i="52"/>
  <c r="R250" i="52"/>
  <c r="Q250" i="52"/>
  <c r="T96" i="52"/>
  <c r="S96" i="52"/>
  <c r="R66" i="52"/>
  <c r="Q66" i="52"/>
  <c r="T371" i="52"/>
  <c r="S371" i="52"/>
  <c r="R333" i="52"/>
  <c r="Q333" i="52"/>
  <c r="T179" i="52"/>
  <c r="S179" i="52"/>
  <c r="Q141" i="52"/>
  <c r="R141" i="52"/>
  <c r="T35" i="52"/>
  <c r="S35" i="52"/>
  <c r="T224" i="52"/>
  <c r="S224" i="52"/>
  <c r="T455" i="52"/>
  <c r="S455" i="52"/>
  <c r="T339" i="52"/>
  <c r="S339" i="52"/>
  <c r="R301" i="52"/>
  <c r="Q301" i="52"/>
  <c r="T147" i="52"/>
  <c r="S147" i="52"/>
  <c r="Q109" i="52"/>
  <c r="R109" i="52"/>
  <c r="R282" i="52"/>
  <c r="Q282" i="52"/>
  <c r="T232" i="52"/>
  <c r="S232" i="52"/>
  <c r="Q194" i="52"/>
  <c r="R194" i="52"/>
  <c r="S80" i="52"/>
  <c r="T80" i="52"/>
  <c r="R50" i="52"/>
  <c r="Q50" i="52"/>
  <c r="T355" i="52"/>
  <c r="S355" i="52"/>
  <c r="R317" i="52"/>
  <c r="Q317" i="52"/>
  <c r="T203" i="52"/>
  <c r="S203" i="52"/>
  <c r="T163" i="52"/>
  <c r="S163" i="52"/>
  <c r="Q125" i="52"/>
  <c r="R125" i="52"/>
  <c r="R85" i="52"/>
  <c r="Q85" i="52"/>
  <c r="Q43" i="52"/>
  <c r="R43" i="52"/>
  <c r="T17" i="52"/>
  <c r="S17" i="52"/>
  <c r="Q310" i="52"/>
  <c r="R310" i="52"/>
  <c r="T284" i="52"/>
  <c r="S284" i="52"/>
  <c r="R246" i="52"/>
  <c r="Q246" i="52"/>
  <c r="T220" i="52"/>
  <c r="S220" i="52"/>
  <c r="R182" i="52"/>
  <c r="Q182" i="52"/>
  <c r="T156" i="52"/>
  <c r="S156" i="52"/>
  <c r="R118" i="52"/>
  <c r="Q118" i="52"/>
  <c r="T92" i="52"/>
  <c r="S92" i="52"/>
  <c r="R62" i="52"/>
  <c r="Q62" i="52"/>
  <c r="T36" i="52"/>
  <c r="S36" i="52"/>
  <c r="Q429" i="52"/>
  <c r="R429" i="52"/>
  <c r="Q369" i="52"/>
  <c r="R369" i="52"/>
  <c r="S343" i="52"/>
  <c r="T343" i="52"/>
  <c r="T412" i="52"/>
  <c r="S412" i="52"/>
  <c r="T421" i="52"/>
  <c r="S421" i="52"/>
  <c r="T311" i="52"/>
  <c r="S311" i="52"/>
  <c r="R273" i="52"/>
  <c r="Q273" i="52"/>
  <c r="T438" i="52"/>
  <c r="S438" i="52"/>
  <c r="R161" i="52"/>
  <c r="Q161" i="52"/>
  <c r="S330" i="52"/>
  <c r="T330" i="52"/>
  <c r="S266" i="52"/>
  <c r="T266" i="52"/>
  <c r="R280" i="52"/>
  <c r="Q280" i="52"/>
  <c r="S103" i="52"/>
  <c r="T103" i="52"/>
  <c r="R188" i="52"/>
  <c r="Q188" i="52"/>
  <c r="S98" i="52"/>
  <c r="T98" i="52"/>
  <c r="S42" i="52"/>
  <c r="T42" i="52"/>
  <c r="T449" i="52"/>
  <c r="S449" i="52"/>
  <c r="T351" i="52"/>
  <c r="S351" i="52"/>
  <c r="R446" i="52"/>
  <c r="Q446" i="52"/>
  <c r="T360" i="52"/>
  <c r="S360" i="52"/>
  <c r="T429" i="52"/>
  <c r="S429" i="52"/>
  <c r="T369" i="52"/>
  <c r="S369" i="52"/>
  <c r="Q331" i="52"/>
  <c r="R331" i="52"/>
  <c r="Q281" i="52"/>
  <c r="R281" i="52"/>
  <c r="S442" i="52"/>
  <c r="T442" i="52"/>
  <c r="S381" i="52"/>
  <c r="T381" i="52"/>
  <c r="R233" i="52"/>
  <c r="Q233" i="52"/>
  <c r="T207" i="52"/>
  <c r="S207" i="52"/>
  <c r="R169" i="52"/>
  <c r="Q169" i="52"/>
  <c r="R364" i="52"/>
  <c r="Q364" i="52"/>
  <c r="S338" i="52"/>
  <c r="T338" i="52"/>
  <c r="R300" i="52"/>
  <c r="Q300" i="52"/>
  <c r="R288" i="52"/>
  <c r="Q288" i="52"/>
  <c r="R224" i="52"/>
  <c r="Q224" i="52"/>
  <c r="T198" i="52"/>
  <c r="S198" i="52"/>
  <c r="T111" i="52"/>
  <c r="S111" i="52"/>
  <c r="R73" i="52"/>
  <c r="Q73" i="52"/>
  <c r="S234" i="52"/>
  <c r="T234" i="52"/>
  <c r="R196" i="52"/>
  <c r="Q196" i="52"/>
  <c r="S106" i="52"/>
  <c r="T106" i="52"/>
  <c r="R12" i="52"/>
  <c r="Q12" i="52"/>
  <c r="T126" i="52"/>
  <c r="S126" i="52"/>
  <c r="Q295" i="52"/>
  <c r="R295" i="52"/>
  <c r="Q231" i="52"/>
  <c r="R231" i="52"/>
  <c r="S205" i="52"/>
  <c r="T205" i="52"/>
  <c r="Q458" i="52"/>
  <c r="R458" i="52"/>
  <c r="T432" i="52"/>
  <c r="S432" i="52"/>
  <c r="T372" i="52"/>
  <c r="S372" i="52"/>
  <c r="Q167" i="52"/>
  <c r="R167" i="52"/>
  <c r="Q47" i="52"/>
  <c r="R47" i="52"/>
  <c r="S21" i="52"/>
  <c r="T21" i="52"/>
  <c r="Q243" i="52"/>
  <c r="R243" i="52"/>
  <c r="T217" i="52"/>
  <c r="S217" i="52"/>
  <c r="Q179" i="52"/>
  <c r="R179" i="52"/>
  <c r="Q115" i="52"/>
  <c r="R115" i="52"/>
  <c r="T89" i="52"/>
  <c r="S89" i="52"/>
  <c r="T264" i="52"/>
  <c r="S264" i="52"/>
  <c r="R186" i="52"/>
  <c r="Q186" i="52"/>
  <c r="Q42" i="52"/>
  <c r="R42" i="52"/>
  <c r="T347" i="52"/>
  <c r="S347" i="52"/>
  <c r="T155" i="52"/>
  <c r="S155" i="52"/>
  <c r="R117" i="52"/>
  <c r="Q117" i="52"/>
  <c r="T11" i="52"/>
  <c r="S11" i="52"/>
  <c r="R274" i="52"/>
  <c r="Q274" i="52"/>
  <c r="T200" i="52"/>
  <c r="S200" i="52"/>
  <c r="R277" i="52"/>
  <c r="Q277" i="52"/>
  <c r="R170" i="52"/>
  <c r="Q170" i="52"/>
  <c r="S64" i="52"/>
  <c r="T64" i="52"/>
  <c r="Q441" i="52"/>
  <c r="R441" i="52"/>
  <c r="R35" i="52"/>
  <c r="Q35" i="52"/>
  <c r="Q5" i="52"/>
  <c r="R5" i="52"/>
  <c r="Q302" i="52"/>
  <c r="R302" i="52"/>
  <c r="R238" i="52"/>
  <c r="Q238" i="52"/>
  <c r="R174" i="52"/>
  <c r="Q174" i="52"/>
  <c r="R110" i="52"/>
  <c r="Q110" i="52"/>
  <c r="S84" i="52"/>
  <c r="T84" i="52"/>
  <c r="R54" i="52"/>
  <c r="Q54" i="52"/>
  <c r="R461" i="52"/>
  <c r="Q461" i="52"/>
  <c r="R406" i="52"/>
  <c r="Q406" i="52"/>
  <c r="R346" i="52"/>
  <c r="Q346" i="52"/>
  <c r="T389" i="52"/>
  <c r="S389" i="52"/>
  <c r="R432" i="52"/>
  <c r="Q432" i="52"/>
  <c r="S406" i="52"/>
  <c r="T406" i="52"/>
  <c r="R428" i="52"/>
  <c r="Q428" i="52"/>
  <c r="R257" i="52"/>
  <c r="Q257" i="52"/>
  <c r="S231" i="52"/>
  <c r="T231" i="52"/>
  <c r="R193" i="52"/>
  <c r="Q193" i="52"/>
  <c r="S362" i="52"/>
  <c r="T362" i="52"/>
  <c r="R324" i="52"/>
  <c r="Q324" i="52"/>
  <c r="R260" i="52"/>
  <c r="Q260" i="52"/>
  <c r="S286" i="52"/>
  <c r="T286" i="52"/>
  <c r="R184" i="52"/>
  <c r="Q184" i="52"/>
  <c r="T135" i="52"/>
  <c r="S135" i="52"/>
  <c r="R97" i="52"/>
  <c r="Q97" i="52"/>
  <c r="S15" i="52"/>
  <c r="T15" i="52"/>
  <c r="R220" i="52"/>
  <c r="Q220" i="52"/>
  <c r="Q92" i="52"/>
  <c r="R92" i="52"/>
  <c r="S417" i="52"/>
  <c r="T417" i="52"/>
  <c r="R382" i="52"/>
  <c r="Q382" i="52"/>
  <c r="T357" i="52"/>
  <c r="S357" i="52"/>
  <c r="T150" i="52"/>
  <c r="S150" i="52"/>
  <c r="R112" i="52"/>
  <c r="Q112" i="52"/>
  <c r="T86" i="52"/>
  <c r="S86" i="52"/>
  <c r="R319" i="52"/>
  <c r="Q319" i="52"/>
  <c r="T456" i="52"/>
  <c r="S456" i="52"/>
  <c r="Q418" i="52"/>
  <c r="R418" i="52"/>
  <c r="T332" i="52"/>
  <c r="S332" i="52"/>
  <c r="T165" i="52"/>
  <c r="S165" i="52"/>
  <c r="Q127" i="52"/>
  <c r="R127" i="52"/>
  <c r="T101" i="52"/>
  <c r="S101" i="52"/>
  <c r="T45" i="52"/>
  <c r="S45" i="52"/>
  <c r="R267" i="52"/>
  <c r="Q267" i="52"/>
  <c r="T241" i="52"/>
  <c r="S241" i="52"/>
  <c r="T177" i="52"/>
  <c r="S177" i="52"/>
  <c r="T113" i="52"/>
  <c r="S113" i="52"/>
  <c r="T144" i="52"/>
  <c r="S144" i="52"/>
  <c r="Q380" i="52"/>
  <c r="R380" i="52"/>
  <c r="Q189" i="52"/>
  <c r="R189" i="52"/>
  <c r="Q45" i="52"/>
  <c r="R45" i="52"/>
  <c r="R322" i="52"/>
  <c r="Q322" i="52"/>
  <c r="R234" i="52"/>
  <c r="Q234" i="52"/>
  <c r="S48" i="52"/>
  <c r="T48" i="52"/>
  <c r="T195" i="52"/>
  <c r="S195" i="52"/>
  <c r="R157" i="52"/>
  <c r="Q157" i="52"/>
  <c r="R242" i="52"/>
  <c r="Q242" i="52"/>
  <c r="R90" i="52"/>
  <c r="Q90" i="52"/>
  <c r="R365" i="52"/>
  <c r="Q365" i="52"/>
  <c r="T251" i="52"/>
  <c r="S251" i="52"/>
  <c r="R213" i="52"/>
  <c r="Q213" i="52"/>
  <c r="T27" i="52"/>
  <c r="S27" i="52"/>
  <c r="T33" i="52"/>
  <c r="S33" i="52"/>
  <c r="R262" i="52"/>
  <c r="Q262" i="52"/>
  <c r="T236" i="52"/>
  <c r="S236" i="52"/>
  <c r="R198" i="52"/>
  <c r="Q198" i="52"/>
  <c r="T172" i="52"/>
  <c r="S172" i="52"/>
  <c r="R134" i="52"/>
  <c r="Q134" i="52"/>
  <c r="T108" i="52"/>
  <c r="S108" i="52"/>
  <c r="T52" i="52"/>
  <c r="S52" i="52"/>
  <c r="Q326" i="52"/>
  <c r="R326" i="52"/>
  <c r="R421" i="52"/>
  <c r="Q421" i="52"/>
  <c r="T395" i="52"/>
  <c r="S395" i="52"/>
  <c r="T404" i="52"/>
  <c r="S404" i="52"/>
  <c r="R370" i="52"/>
  <c r="Q370" i="52"/>
  <c r="R439" i="52"/>
  <c r="Q439" i="52"/>
  <c r="T413" i="52"/>
  <c r="S413" i="52"/>
  <c r="R378" i="52"/>
  <c r="Q378" i="52"/>
  <c r="T353" i="52"/>
  <c r="S353" i="52"/>
  <c r="R329" i="52"/>
  <c r="Q329" i="52"/>
  <c r="Q392" i="52"/>
  <c r="R392" i="52"/>
  <c r="S366" i="52"/>
  <c r="T366" i="52"/>
  <c r="Q217" i="52"/>
  <c r="R217" i="52"/>
  <c r="R348" i="52"/>
  <c r="Q348" i="52"/>
  <c r="S322" i="52"/>
  <c r="T322" i="52"/>
  <c r="R284" i="52"/>
  <c r="Q284" i="52"/>
  <c r="S310" i="52"/>
  <c r="T310" i="52"/>
  <c r="R272" i="52"/>
  <c r="Q272" i="52"/>
  <c r="S246" i="52"/>
  <c r="T246" i="52"/>
  <c r="S159" i="52"/>
  <c r="T159" i="52"/>
  <c r="R65" i="52"/>
  <c r="Q65" i="52"/>
  <c r="T39" i="52"/>
  <c r="S39" i="52"/>
  <c r="Q244" i="52"/>
  <c r="R244" i="52"/>
  <c r="T218" i="52"/>
  <c r="S218" i="52"/>
  <c r="Q180" i="52"/>
  <c r="R180" i="52"/>
  <c r="Q116" i="52"/>
  <c r="R116" i="52"/>
  <c r="S90" i="52"/>
  <c r="T90" i="52"/>
  <c r="Q60" i="52"/>
  <c r="R60" i="52"/>
  <c r="Q403" i="52"/>
  <c r="R403" i="52"/>
  <c r="T380" i="52"/>
  <c r="S380" i="52"/>
  <c r="Q343" i="52"/>
  <c r="R343" i="52"/>
  <c r="R136" i="52"/>
  <c r="Q136" i="52"/>
  <c r="Q279" i="52"/>
  <c r="R279" i="52"/>
  <c r="T253" i="52"/>
  <c r="S253" i="52"/>
  <c r="S416" i="52"/>
  <c r="T416" i="52"/>
  <c r="R381" i="52"/>
  <c r="Q381" i="52"/>
  <c r="Q151" i="52"/>
  <c r="R151" i="52"/>
  <c r="S125" i="52"/>
  <c r="T125" i="52"/>
  <c r="Q87" i="52"/>
  <c r="R87" i="52"/>
  <c r="Q31" i="52"/>
  <c r="R31" i="52"/>
  <c r="S5" i="52"/>
  <c r="T5" i="52"/>
  <c r="T265" i="52"/>
  <c r="S265" i="52"/>
  <c r="T201" i="52"/>
  <c r="S201" i="52"/>
  <c r="Q163" i="52"/>
  <c r="R163" i="52"/>
  <c r="T312" i="52"/>
  <c r="S312" i="52"/>
  <c r="T176" i="52"/>
  <c r="S176" i="52"/>
  <c r="R449" i="52"/>
  <c r="Q449" i="52"/>
  <c r="T259" i="52"/>
  <c r="S259" i="52"/>
  <c r="T107" i="52"/>
  <c r="S107" i="52"/>
  <c r="T320" i="52"/>
  <c r="S320" i="52"/>
  <c r="Q266" i="52"/>
  <c r="R266" i="52"/>
  <c r="S152" i="52"/>
  <c r="T152" i="52"/>
  <c r="R417" i="52"/>
  <c r="Q417" i="52"/>
  <c r="R229" i="52"/>
  <c r="Q229" i="52"/>
  <c r="T43" i="52"/>
  <c r="S43" i="52"/>
  <c r="R122" i="52"/>
  <c r="Q122" i="52"/>
  <c r="T431" i="52"/>
  <c r="S431" i="52"/>
  <c r="T283" i="52"/>
  <c r="S283" i="52"/>
  <c r="S324" i="52"/>
  <c r="T324" i="52"/>
  <c r="Q286" i="52"/>
  <c r="R286" i="52"/>
  <c r="R222" i="52"/>
  <c r="Q222" i="52"/>
  <c r="T132" i="52"/>
  <c r="S132" i="52"/>
  <c r="R38" i="52"/>
  <c r="Q38" i="52"/>
  <c r="T12" i="52"/>
  <c r="S12" i="52"/>
  <c r="Q445" i="52"/>
  <c r="R445" i="52"/>
  <c r="Q454" i="52"/>
  <c r="R454" i="52"/>
  <c r="T368" i="52"/>
  <c r="S368" i="52"/>
  <c r="Q399" i="52"/>
  <c r="R399" i="52"/>
  <c r="T443" i="52"/>
  <c r="S443" i="52"/>
  <c r="Q405" i="52"/>
  <c r="R405" i="52"/>
  <c r="T382" i="52"/>
  <c r="S382" i="52"/>
  <c r="Q345" i="52"/>
  <c r="R345" i="52"/>
  <c r="T452" i="52"/>
  <c r="S452" i="52"/>
  <c r="R414" i="52"/>
  <c r="Q414" i="52"/>
  <c r="T388" i="52"/>
  <c r="S388" i="52"/>
  <c r="R354" i="52"/>
  <c r="Q354" i="52"/>
  <c r="T461" i="52"/>
  <c r="S461" i="52"/>
  <c r="Q423" i="52"/>
  <c r="R423" i="52"/>
  <c r="T397" i="52"/>
  <c r="S397" i="52"/>
  <c r="Q363" i="52"/>
  <c r="R363" i="52"/>
  <c r="T337" i="52"/>
  <c r="S337" i="52"/>
  <c r="R313" i="52"/>
  <c r="Q313" i="52"/>
  <c r="T287" i="52"/>
  <c r="S287" i="52"/>
  <c r="R440" i="52"/>
  <c r="Q440" i="52"/>
  <c r="S414" i="52"/>
  <c r="T414" i="52"/>
  <c r="R436" i="52"/>
  <c r="Q436" i="52"/>
  <c r="T410" i="52"/>
  <c r="S410" i="52"/>
  <c r="R376" i="52"/>
  <c r="Q376" i="52"/>
  <c r="S350" i="52"/>
  <c r="T350" i="52"/>
  <c r="Q265" i="52"/>
  <c r="R265" i="52"/>
  <c r="T239" i="52"/>
  <c r="S239" i="52"/>
  <c r="R201" i="52"/>
  <c r="Q201" i="52"/>
  <c r="T175" i="52"/>
  <c r="S175" i="52"/>
  <c r="S370" i="52"/>
  <c r="T370" i="52"/>
  <c r="R332" i="52"/>
  <c r="Q332" i="52"/>
  <c r="S306" i="52"/>
  <c r="T306" i="52"/>
  <c r="Q268" i="52"/>
  <c r="R268" i="52"/>
  <c r="Q330" i="52"/>
  <c r="R330" i="52"/>
  <c r="R320" i="52"/>
  <c r="Q320" i="52"/>
  <c r="T294" i="52"/>
  <c r="S294" i="52"/>
  <c r="R256" i="52"/>
  <c r="Q256" i="52"/>
  <c r="T230" i="52"/>
  <c r="S230" i="52"/>
  <c r="R192" i="52"/>
  <c r="Q192" i="52"/>
  <c r="T143" i="52"/>
  <c r="S143" i="52"/>
  <c r="R105" i="52"/>
  <c r="Q105" i="52"/>
  <c r="T79" i="52"/>
  <c r="S79" i="52"/>
  <c r="R49" i="52"/>
  <c r="Q49" i="52"/>
  <c r="T23" i="52"/>
  <c r="S23" i="52"/>
  <c r="R228" i="52"/>
  <c r="Q228" i="52"/>
  <c r="S202" i="52"/>
  <c r="T202" i="52"/>
  <c r="R164" i="52"/>
  <c r="Q164" i="52"/>
  <c r="S138" i="52"/>
  <c r="T138" i="52"/>
  <c r="R100" i="52"/>
  <c r="Q100" i="52"/>
  <c r="S74" i="52"/>
  <c r="T74" i="52"/>
  <c r="R44" i="52"/>
  <c r="Q44" i="52"/>
  <c r="S18" i="52"/>
  <c r="T18" i="52"/>
  <c r="R451" i="52"/>
  <c r="Q451" i="52"/>
  <c r="T425" i="52"/>
  <c r="S425" i="52"/>
  <c r="R387" i="52"/>
  <c r="Q387" i="52"/>
  <c r="T365" i="52"/>
  <c r="S365" i="52"/>
  <c r="S158" i="52"/>
  <c r="T158" i="52"/>
  <c r="R120" i="52"/>
  <c r="Q120" i="52"/>
  <c r="S94" i="52"/>
  <c r="T94" i="52"/>
  <c r="Q64" i="52"/>
  <c r="R64" i="52"/>
  <c r="T38" i="52"/>
  <c r="S38" i="52"/>
  <c r="R327" i="52"/>
  <c r="Q327" i="52"/>
  <c r="T301" i="52"/>
  <c r="S301" i="52"/>
  <c r="Q263" i="52"/>
  <c r="R263" i="52"/>
  <c r="T237" i="52"/>
  <c r="S237" i="52"/>
  <c r="T328" i="52"/>
  <c r="S328" i="52"/>
  <c r="Q426" i="52"/>
  <c r="R426" i="52"/>
  <c r="T400" i="52"/>
  <c r="S400" i="52"/>
  <c r="Q366" i="52"/>
  <c r="R366" i="52"/>
  <c r="T340" i="52"/>
  <c r="S340" i="52"/>
  <c r="Q199" i="52"/>
  <c r="R199" i="52"/>
  <c r="S173" i="52"/>
  <c r="T173" i="52"/>
  <c r="Q135" i="52"/>
  <c r="R135" i="52"/>
  <c r="S109" i="52"/>
  <c r="T109" i="52"/>
  <c r="S53" i="52"/>
  <c r="T53" i="52"/>
  <c r="Q15" i="52"/>
  <c r="R15" i="52"/>
  <c r="T313" i="52"/>
  <c r="S313" i="52"/>
  <c r="Q275" i="52"/>
  <c r="R275" i="52"/>
  <c r="T249" i="52"/>
  <c r="S249" i="52"/>
  <c r="Q211" i="52"/>
  <c r="R211" i="52"/>
  <c r="T185" i="52"/>
  <c r="S185" i="52"/>
  <c r="Q147" i="52"/>
  <c r="R147" i="52"/>
  <c r="T121" i="52"/>
  <c r="S121" i="52"/>
  <c r="Q83" i="52"/>
  <c r="R83" i="52"/>
  <c r="T65" i="52"/>
  <c r="S65" i="52"/>
  <c r="R306" i="52"/>
  <c r="Q306" i="52"/>
  <c r="T168" i="52"/>
  <c r="S168" i="52"/>
  <c r="R130" i="52"/>
  <c r="Q130" i="52"/>
  <c r="T439" i="52"/>
  <c r="S439" i="52"/>
  <c r="R401" i="52"/>
  <c r="Q401" i="52"/>
  <c r="T211" i="52"/>
  <c r="S211" i="52"/>
  <c r="R69" i="52"/>
  <c r="Q69" i="52"/>
  <c r="R314" i="52"/>
  <c r="Q314" i="52"/>
  <c r="T288" i="52"/>
  <c r="S288" i="52"/>
  <c r="T256" i="52"/>
  <c r="S256" i="52"/>
  <c r="S104" i="52"/>
  <c r="T104" i="52"/>
  <c r="R34" i="52"/>
  <c r="Q34" i="52"/>
  <c r="T447" i="52"/>
  <c r="S447" i="52"/>
  <c r="T407" i="52"/>
  <c r="S407" i="52"/>
  <c r="R373" i="52"/>
  <c r="Q373" i="52"/>
  <c r="T219" i="52"/>
  <c r="S219" i="52"/>
  <c r="R181" i="52"/>
  <c r="Q181" i="52"/>
  <c r="R226" i="52"/>
  <c r="Q226" i="52"/>
  <c r="T112" i="52"/>
  <c r="S112" i="52"/>
  <c r="T423" i="52"/>
  <c r="S423" i="52"/>
  <c r="Q385" i="52"/>
  <c r="R385" i="52"/>
  <c r="T51" i="52"/>
  <c r="S51" i="52"/>
  <c r="R13" i="52"/>
  <c r="Q13" i="52"/>
  <c r="T41" i="52"/>
  <c r="S41" i="52"/>
  <c r="R3" i="52"/>
  <c r="Q3" i="52"/>
  <c r="S308" i="52"/>
  <c r="T308" i="52"/>
  <c r="R270" i="52"/>
  <c r="Q270" i="52"/>
  <c r="S244" i="52"/>
  <c r="T244" i="52"/>
  <c r="R206" i="52"/>
  <c r="Q206" i="52"/>
  <c r="S180" i="52"/>
  <c r="T180" i="52"/>
  <c r="R142" i="52"/>
  <c r="Q142" i="52"/>
  <c r="S116" i="52"/>
  <c r="T116" i="52"/>
  <c r="R78" i="52"/>
  <c r="Q78" i="52"/>
  <c r="T60" i="52"/>
  <c r="S60" i="52"/>
  <c r="R22" i="52"/>
  <c r="Q22" i="52"/>
  <c r="F29" i="58"/>
  <c r="E29" i="59"/>
  <c r="G29" i="58"/>
  <c r="E29" i="58"/>
  <c r="F29" i="59"/>
  <c r="D29" i="59"/>
  <c r="C29" i="58"/>
  <c r="C29" i="59"/>
  <c r="G29" i="59"/>
  <c r="E27" i="58" l="1"/>
  <c r="E12" i="58"/>
  <c r="F9" i="58"/>
  <c r="F5" i="59"/>
  <c r="F6" i="59"/>
  <c r="F7" i="59"/>
  <c r="D5" i="58"/>
  <c r="C14" i="58"/>
  <c r="F12" i="58"/>
  <c r="C24" i="58"/>
  <c r="E27" i="59"/>
  <c r="E14" i="58"/>
  <c r="E7" i="59"/>
  <c r="D10" i="59"/>
  <c r="F24" i="58"/>
  <c r="D13" i="59"/>
  <c r="E13" i="58"/>
  <c r="E13" i="59"/>
  <c r="F11" i="58"/>
  <c r="E10" i="59"/>
  <c r="F10" i="58"/>
  <c r="E8" i="58"/>
  <c r="E9" i="58"/>
  <c r="D14" i="59"/>
  <c r="D27" i="58"/>
  <c r="D12" i="58"/>
  <c r="D13" i="58"/>
  <c r="F8" i="58"/>
  <c r="E25" i="58"/>
  <c r="F27" i="58"/>
  <c r="F12" i="59"/>
  <c r="E25" i="59"/>
  <c r="D27" i="59"/>
  <c r="D12" i="59"/>
  <c r="E23" i="58"/>
  <c r="C12" i="58"/>
  <c r="F13" i="58"/>
  <c r="F7" i="58"/>
  <c r="C10" i="58"/>
  <c r="F27" i="59"/>
  <c r="F11" i="59"/>
  <c r="F6" i="58"/>
  <c r="C27" i="58"/>
  <c r="D11" i="59"/>
  <c r="D6" i="58"/>
  <c r="D23" i="58"/>
  <c r="C6" i="58"/>
  <c r="E8" i="59"/>
  <c r="C5" i="58"/>
  <c r="G25" i="58"/>
  <c r="F10" i="59"/>
  <c r="D9" i="58"/>
  <c r="D5" i="59"/>
  <c r="D9" i="59"/>
  <c r="C25" i="58"/>
  <c r="C13" i="58"/>
  <c r="E6" i="59"/>
  <c r="E23" i="59"/>
  <c r="F13" i="59"/>
  <c r="F14" i="58"/>
  <c r="E10" i="58"/>
  <c r="E6" i="58"/>
  <c r="D25" i="59"/>
  <c r="G23" i="58"/>
  <c r="G24" i="58"/>
  <c r="D14" i="58"/>
  <c r="E12" i="59"/>
  <c r="F23" i="59"/>
  <c r="E7" i="58"/>
  <c r="D7" i="58"/>
  <c r="D25" i="58"/>
  <c r="D6" i="59"/>
  <c r="C23" i="58"/>
  <c r="C7" i="58"/>
  <c r="E24" i="59"/>
  <c r="E5" i="59"/>
  <c r="F8" i="59"/>
  <c r="F14" i="59"/>
  <c r="F5" i="58"/>
  <c r="F23" i="58"/>
  <c r="E5" i="58"/>
  <c r="G27" i="58"/>
  <c r="D23" i="59"/>
  <c r="D10" i="58"/>
  <c r="D8" i="58"/>
  <c r="E14" i="59"/>
  <c r="E24" i="58"/>
  <c r="D11" i="58"/>
  <c r="D8" i="59"/>
  <c r="C8" i="58"/>
  <c r="C11" i="58"/>
  <c r="E9" i="59"/>
  <c r="F24" i="59"/>
  <c r="F25" i="58"/>
  <c r="E11" i="58"/>
  <c r="D24" i="58"/>
  <c r="D24" i="59"/>
  <c r="E11" i="59"/>
  <c r="F25" i="59"/>
  <c r="D7" i="59"/>
  <c r="C9" i="58"/>
  <c r="F9" i="59"/>
  <c r="C25" i="59"/>
  <c r="C14" i="59"/>
  <c r="C10" i="59"/>
  <c r="C6" i="59"/>
  <c r="G24" i="59"/>
  <c r="C23" i="59"/>
  <c r="C13" i="59"/>
  <c r="C9" i="59"/>
  <c r="C5" i="59"/>
  <c r="G23" i="59"/>
  <c r="G25" i="59"/>
  <c r="C11" i="59"/>
  <c r="C12" i="59"/>
  <c r="C8" i="59"/>
  <c r="C7" i="59"/>
  <c r="C24" i="59"/>
  <c r="C27" i="59"/>
  <c r="G27" i="59"/>
  <c r="E15" i="59" l="1"/>
  <c r="D15" i="59"/>
  <c r="F15" i="58"/>
  <c r="E20" i="59"/>
  <c r="E16" i="58"/>
  <c r="F16" i="58"/>
  <c r="G8" i="58"/>
  <c r="G7" i="58"/>
  <c r="F20" i="59"/>
  <c r="C15" i="58"/>
  <c r="D17" i="59"/>
  <c r="G14" i="58"/>
  <c r="D20" i="59"/>
  <c r="G12" i="58"/>
  <c r="F19" i="58"/>
  <c r="G5" i="58"/>
  <c r="G6" i="58"/>
  <c r="E15" i="58"/>
  <c r="D19" i="59"/>
  <c r="F20" i="58"/>
  <c r="G13" i="58"/>
  <c r="F17" i="59"/>
  <c r="E17" i="58"/>
  <c r="E20" i="58"/>
  <c r="E19" i="58"/>
  <c r="F16" i="59"/>
  <c r="F17" i="58"/>
  <c r="F15" i="59"/>
  <c r="D17" i="58"/>
  <c r="C20" i="58"/>
  <c r="G10" i="58"/>
  <c r="D19" i="58"/>
  <c r="D20" i="58"/>
  <c r="C17" i="58"/>
  <c r="E19" i="59"/>
  <c r="G11" i="58"/>
  <c r="D16" i="59"/>
  <c r="C19" i="58"/>
  <c r="F19" i="59"/>
  <c r="C16" i="58"/>
  <c r="D16" i="58"/>
  <c r="D15" i="58"/>
  <c r="G9" i="58"/>
  <c r="E17" i="59"/>
  <c r="E16" i="59"/>
  <c r="G14" i="59"/>
  <c r="C19" i="59"/>
  <c r="G5" i="59"/>
  <c r="C15" i="59"/>
  <c r="G9" i="59"/>
  <c r="G8" i="59"/>
  <c r="C16" i="59"/>
  <c r="G12" i="59"/>
  <c r="C17" i="59"/>
  <c r="G7" i="59"/>
  <c r="G6" i="59"/>
  <c r="G13" i="59"/>
  <c r="G11" i="59"/>
  <c r="G10" i="59"/>
  <c r="C20" i="59"/>
  <c r="C21" i="58" l="1"/>
  <c r="H9" i="58" s="1"/>
  <c r="E21" i="58"/>
  <c r="J9" i="58" s="1"/>
  <c r="F21" i="59"/>
  <c r="K20" i="59" s="1"/>
  <c r="E21" i="59"/>
  <c r="J6" i="59" s="1"/>
  <c r="D21" i="58"/>
  <c r="I20" i="58" s="1"/>
  <c r="D21" i="59"/>
  <c r="I20" i="59" s="1"/>
  <c r="F21" i="58"/>
  <c r="K19" i="58" s="1"/>
  <c r="G20" i="58"/>
  <c r="G17" i="58"/>
  <c r="G15" i="58"/>
  <c r="G16" i="58"/>
  <c r="G19" i="58"/>
  <c r="C21" i="59"/>
  <c r="H19" i="59" s="1"/>
  <c r="G15" i="59"/>
  <c r="G20" i="59"/>
  <c r="G16" i="59"/>
  <c r="G17" i="59"/>
  <c r="G19" i="59"/>
  <c r="H7" i="58" l="1"/>
  <c r="H10" i="58"/>
  <c r="H15" i="58" s="1"/>
  <c r="H6" i="58"/>
  <c r="H14" i="58"/>
  <c r="H13" i="58"/>
  <c r="H20" i="58"/>
  <c r="H5" i="58"/>
  <c r="H8" i="58"/>
  <c r="H11" i="58"/>
  <c r="H12" i="58"/>
  <c r="H19" i="58"/>
  <c r="J6" i="58"/>
  <c r="J10" i="58"/>
  <c r="J15" i="58" s="1"/>
  <c r="K19" i="59"/>
  <c r="K21" i="59" s="1"/>
  <c r="J5" i="58"/>
  <c r="J8" i="58"/>
  <c r="I12" i="59"/>
  <c r="K11" i="59"/>
  <c r="J11" i="58"/>
  <c r="J11" i="59"/>
  <c r="K5" i="59"/>
  <c r="J7" i="58"/>
  <c r="J10" i="59"/>
  <c r="K13" i="59"/>
  <c r="J13" i="58"/>
  <c r="K6" i="59"/>
  <c r="I7" i="58"/>
  <c r="K12" i="59"/>
  <c r="J14" i="58"/>
  <c r="J19" i="59"/>
  <c r="K8" i="59"/>
  <c r="J20" i="58"/>
  <c r="J12" i="58"/>
  <c r="K9" i="59"/>
  <c r="J19" i="58"/>
  <c r="J14" i="59"/>
  <c r="K10" i="59"/>
  <c r="K7" i="59"/>
  <c r="I7" i="59"/>
  <c r="K10" i="58"/>
  <c r="I11" i="58"/>
  <c r="I13" i="59"/>
  <c r="I9" i="58"/>
  <c r="K14" i="59"/>
  <c r="I5" i="59"/>
  <c r="I12" i="58"/>
  <c r="I10" i="58"/>
  <c r="J12" i="59"/>
  <c r="J9" i="59"/>
  <c r="I6" i="58"/>
  <c r="J8" i="59"/>
  <c r="J13" i="59"/>
  <c r="J20" i="59"/>
  <c r="I5" i="58"/>
  <c r="J7" i="59"/>
  <c r="I6" i="59"/>
  <c r="I19" i="58"/>
  <c r="I21" i="58" s="1"/>
  <c r="I8" i="58"/>
  <c r="I13" i="58"/>
  <c r="J5" i="59"/>
  <c r="K13" i="58"/>
  <c r="I14" i="58"/>
  <c r="K11" i="58"/>
  <c r="K9" i="58"/>
  <c r="I9" i="59"/>
  <c r="I8" i="59"/>
  <c r="K12" i="58"/>
  <c r="K8" i="58"/>
  <c r="K7" i="58"/>
  <c r="K5" i="58"/>
  <c r="I14" i="59"/>
  <c r="K20" i="58"/>
  <c r="K21" i="58" s="1"/>
  <c r="K14" i="58"/>
  <c r="I10" i="59"/>
  <c r="K6" i="58"/>
  <c r="I19" i="59"/>
  <c r="I21" i="59" s="1"/>
  <c r="I11" i="59"/>
  <c r="G21" i="58"/>
  <c r="L9" i="58" s="1"/>
  <c r="H20" i="59"/>
  <c r="H21" i="59" s="1"/>
  <c r="G21" i="59"/>
  <c r="L19" i="59" s="1"/>
  <c r="H5" i="59"/>
  <c r="H6" i="59"/>
  <c r="H13" i="59"/>
  <c r="H7" i="59"/>
  <c r="H10" i="59"/>
  <c r="H14" i="59"/>
  <c r="H11" i="59"/>
  <c r="H8" i="59"/>
  <c r="H9" i="59"/>
  <c r="H12" i="59"/>
  <c r="H21" i="58" l="1"/>
  <c r="K15" i="58"/>
  <c r="H17" i="58"/>
  <c r="H16" i="58"/>
  <c r="J15" i="59"/>
  <c r="J17" i="58"/>
  <c r="K15" i="59"/>
  <c r="I15" i="58"/>
  <c r="J21" i="58"/>
  <c r="J16" i="58"/>
  <c r="K16" i="59"/>
  <c r="K17" i="59"/>
  <c r="J21" i="59"/>
  <c r="J16" i="59"/>
  <c r="I17" i="58"/>
  <c r="J17" i="59"/>
  <c r="I16" i="58"/>
  <c r="I15" i="59"/>
  <c r="K16" i="58"/>
  <c r="L8" i="58"/>
  <c r="I16" i="59"/>
  <c r="K17" i="58"/>
  <c r="L10" i="58"/>
  <c r="L15" i="58" s="1"/>
  <c r="L13" i="58"/>
  <c r="I17" i="59"/>
  <c r="L6" i="58"/>
  <c r="L5" i="58"/>
  <c r="L11" i="58"/>
  <c r="L14" i="58"/>
  <c r="L19" i="58"/>
  <c r="L7" i="58"/>
  <c r="L12" i="58"/>
  <c r="L20" i="58"/>
  <c r="H15" i="59"/>
  <c r="H16" i="59"/>
  <c r="L11" i="59"/>
  <c r="L10" i="59"/>
  <c r="L12" i="59"/>
  <c r="L9" i="59"/>
  <c r="L5" i="59"/>
  <c r="L13" i="59"/>
  <c r="L7" i="59"/>
  <c r="L8" i="59"/>
  <c r="L6" i="59"/>
  <c r="L14" i="59"/>
  <c r="L20" i="59"/>
  <c r="L21" i="59" s="1"/>
  <c r="H17" i="59"/>
  <c r="L16" i="58" l="1"/>
  <c r="L21" i="58"/>
  <c r="L17" i="58"/>
  <c r="L15" i="59"/>
  <c r="L16" i="59"/>
  <c r="L17" i="5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yun</author>
  </authors>
  <commentList>
    <comment ref="A142" authorId="0" shapeId="0" xr:uid="{00000000-0006-0000-1400-000001000000}">
      <text>
        <r>
          <rPr>
            <b/>
            <sz val="9"/>
            <color indexed="81"/>
            <rFont val="Tahoma"/>
            <family val="2"/>
          </rPr>
          <t>yun:</t>
        </r>
        <r>
          <rPr>
            <sz val="9"/>
            <color indexed="81"/>
            <rFont val="Tahoma"/>
            <family val="2"/>
          </rPr>
          <t xml:space="preserve">
not in the chain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abm2_spd_new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OONER;Use Encryption for Data=False;Tag with column collation when possible=False" command=" select * from [ws].[validate2].[SpeedFreewayTod2016]('256')"/>
  </connection>
  <connection id="2" xr16:uid="{00000000-0015-0000-FFFF-FFFF01000000}" keepAlive="1" name="my_server_3" type="5" refreshedVersion="6" deleted="1" background="1" saveData="1">
    <dbPr connection="" command=""/>
  </connection>
</connections>
</file>

<file path=xl/sharedStrings.xml><?xml version="1.0" encoding="utf-8"?>
<sst xmlns="http://schemas.openxmlformats.org/spreadsheetml/2006/main" count="1063" uniqueCount="256">
  <si>
    <t>AM</t>
  </si>
  <si>
    <t>EA</t>
  </si>
  <si>
    <t>EV</t>
  </si>
  <si>
    <t>MD</t>
  </si>
  <si>
    <t>PM</t>
  </si>
  <si>
    <t>I-805 NB</t>
  </si>
  <si>
    <t>VIA DE SAN YSIDRO</t>
  </si>
  <si>
    <t>SAN YSIDRO</t>
  </si>
  <si>
    <t>SR-905 EB</t>
  </si>
  <si>
    <t>SR-905 WB</t>
  </si>
  <si>
    <t>CORONADO</t>
  </si>
  <si>
    <t>PALM</t>
  </si>
  <si>
    <t>MAIN</t>
  </si>
  <si>
    <t>PALOMAR</t>
  </si>
  <si>
    <t>J</t>
  </si>
  <si>
    <t>H</t>
  </si>
  <si>
    <t>E ST</t>
  </si>
  <si>
    <t>SR-54 EB</t>
  </si>
  <si>
    <t>SR-54 WB</t>
  </si>
  <si>
    <t>24TH</t>
  </si>
  <si>
    <t>HARBOR</t>
  </si>
  <si>
    <t>CIVIC CENTER</t>
  </si>
  <si>
    <t>SR-15 NB</t>
  </si>
  <si>
    <t>SR-15 SB</t>
  </si>
  <si>
    <t>NATIONAL</t>
  </si>
  <si>
    <t>SR-75 SB</t>
  </si>
  <si>
    <t>IMPERIAL</t>
  </si>
  <si>
    <t>19TH</t>
  </si>
  <si>
    <t>SR-94 WB</t>
  </si>
  <si>
    <t>SR-163 SB</t>
  </si>
  <si>
    <t>INDIA</t>
  </si>
  <si>
    <t>PACIFIC</t>
  </si>
  <si>
    <t>I-8 EB</t>
  </si>
  <si>
    <t>I-8 WB</t>
  </si>
  <si>
    <t>TECOLOTE</t>
  </si>
  <si>
    <t>CLAIREMONT</t>
  </si>
  <si>
    <t>MISSION BAY</t>
  </si>
  <si>
    <t>BALBOA</t>
  </si>
  <si>
    <t>SR-52 WB</t>
  </si>
  <si>
    <t>SR-52 EB</t>
  </si>
  <si>
    <t>GILMAN</t>
  </si>
  <si>
    <t>NOBEL</t>
  </si>
  <si>
    <t>LA JOLLA VILLAGE</t>
  </si>
  <si>
    <t>EASTGATE</t>
  </si>
  <si>
    <t>GENESEE</t>
  </si>
  <si>
    <t>SORRENTO VALLEY</t>
  </si>
  <si>
    <t>VIA DE LA VALLE</t>
  </si>
  <si>
    <t>LOMAS SANTA FE</t>
  </si>
  <si>
    <t>MANCHESTER</t>
  </si>
  <si>
    <t>BIRMINGHAM</t>
  </si>
  <si>
    <t>SANTA FE</t>
  </si>
  <si>
    <t>ENCINITAS</t>
  </si>
  <si>
    <t>LEUCADIA</t>
  </si>
  <si>
    <t>LA COSTA</t>
  </si>
  <si>
    <t>POINSETTIA</t>
  </si>
  <si>
    <t>PALOMAR AIRPORT</t>
  </si>
  <si>
    <t>CANNON</t>
  </si>
  <si>
    <t>TAMARACK</t>
  </si>
  <si>
    <t>CARLSBAD VILLAGE</t>
  </si>
  <si>
    <t>SR-78 EB</t>
  </si>
  <si>
    <t>SR-78 WB</t>
  </si>
  <si>
    <t>OCEANSIDE</t>
  </si>
  <si>
    <t>MISSION</t>
  </si>
  <si>
    <t>SR-76</t>
  </si>
  <si>
    <t>LAS PULGAS</t>
  </si>
  <si>
    <t>BASILONE</t>
  </si>
  <si>
    <t>length</t>
  </si>
  <si>
    <t>I-5 NB</t>
  </si>
  <si>
    <t>I-15 NB</t>
  </si>
  <si>
    <t>SR-56 EB</t>
  </si>
  <si>
    <t>SR-56 WB</t>
  </si>
  <si>
    <t>CAM DEL NORTE</t>
  </si>
  <si>
    <t>CITRACADO</t>
  </si>
  <si>
    <t>RANCHO BERNARDO</t>
  </si>
  <si>
    <t>POMERADO</t>
  </si>
  <si>
    <t>09TH</t>
  </si>
  <si>
    <t>SR-163 NB</t>
  </si>
  <si>
    <t>MIRAMAR WAY</t>
  </si>
  <si>
    <t>VIA RANCHO</t>
  </si>
  <si>
    <t>POWAY</t>
  </si>
  <si>
    <t>MERCY</t>
  </si>
  <si>
    <t>SR-94 EB</t>
  </si>
  <si>
    <t>UNIVERSITY</t>
  </si>
  <si>
    <t>EL CAJON</t>
  </si>
  <si>
    <t>FRIARS</t>
  </si>
  <si>
    <t>STONECREST</t>
  </si>
  <si>
    <t>CLAIREMONT MESA</t>
  </si>
  <si>
    <t>MARKET</t>
  </si>
  <si>
    <t>CENTRE CITY</t>
  </si>
  <si>
    <t>RAINBOW VALLEY WEST</t>
  </si>
  <si>
    <t>CARMEL MTN</t>
  </si>
  <si>
    <t>DEER SPRINGS</t>
  </si>
  <si>
    <t>MIRA MESA</t>
  </si>
  <si>
    <t>CARROLL CANYON</t>
  </si>
  <si>
    <t>I-15 HOV NB</t>
  </si>
  <si>
    <t>PALA</t>
  </si>
  <si>
    <t>EL NORTE</t>
  </si>
  <si>
    <t>GOPHER CANYON</t>
  </si>
  <si>
    <t>OLD 395</t>
  </si>
  <si>
    <t>STEWART CANYON</t>
  </si>
  <si>
    <t>VISTA SORRENTO</t>
  </si>
  <si>
    <t>OTAY VALLEY</t>
  </si>
  <si>
    <t>ORANGE</t>
  </si>
  <si>
    <t>TELEGRAPH CANYON</t>
  </si>
  <si>
    <t>BONITA</t>
  </si>
  <si>
    <t>SWEETWATER</t>
  </si>
  <si>
    <t>PLAZA</t>
  </si>
  <si>
    <t>43RD</t>
  </si>
  <si>
    <t>47TH</t>
  </si>
  <si>
    <t>HOME</t>
  </si>
  <si>
    <t>MADISON</t>
  </si>
  <si>
    <t>MURRAY RIDGE</t>
  </si>
  <si>
    <t>KEARNY VILLA</t>
  </si>
  <si>
    <t>GOVERNOR</t>
  </si>
  <si>
    <t>MIRAMAR</t>
  </si>
  <si>
    <t>ROBINSON</t>
  </si>
  <si>
    <t>MESA COLLEGE</t>
  </si>
  <si>
    <t>06TH EX</t>
  </si>
  <si>
    <t>11TH</t>
  </si>
  <si>
    <t>SR-125 NB</t>
  </si>
  <si>
    <t>SWAP MEET</t>
  </si>
  <si>
    <t>SR  54</t>
  </si>
  <si>
    <t>JAMACHA ROAD</t>
  </si>
  <si>
    <t>AMAYA</t>
  </si>
  <si>
    <t>GROSSMONT</t>
  </si>
  <si>
    <t>LEMON</t>
  </si>
  <si>
    <t>NAVAJO</t>
  </si>
  <si>
    <t>GROSSMONT COLLEGE DR</t>
  </si>
  <si>
    <t>FANITA</t>
  </si>
  <si>
    <t>SR-67 NB</t>
  </si>
  <si>
    <t>WOODSIDE</t>
  </si>
  <si>
    <t>RIVERFORD</t>
  </si>
  <si>
    <t>BRADLEY</t>
  </si>
  <si>
    <t>MAPLEVIEW</t>
  </si>
  <si>
    <t>I-5 SB</t>
  </si>
  <si>
    <t>I-805 SB</t>
  </si>
  <si>
    <t>VISTA WY</t>
  </si>
  <si>
    <t>KETTNER</t>
  </si>
  <si>
    <t>E</t>
  </si>
  <si>
    <t>DAIRY MART</t>
  </si>
  <si>
    <t>SR-905</t>
  </si>
  <si>
    <t>BAY</t>
  </si>
  <si>
    <t>I-15 SB</t>
  </si>
  <si>
    <t>I-15 HOV SB</t>
  </si>
  <si>
    <t>WEST BERNARDO</t>
  </si>
  <si>
    <t>RANCHO PENASQUITOS</t>
  </si>
  <si>
    <t>EUCLID</t>
  </si>
  <si>
    <t>SR-125 SB</t>
  </si>
  <si>
    <t>SPRING</t>
  </si>
  <si>
    <t>SR-67 SB</t>
  </si>
  <si>
    <t>WOODSIDE(N)</t>
  </si>
  <si>
    <t>FLETCHER</t>
  </si>
  <si>
    <t>IN KO PAH</t>
  </si>
  <si>
    <t>COLLEGE</t>
  </si>
  <si>
    <t>GREENFIELD</t>
  </si>
  <si>
    <t>SAN MARCOS</t>
  </si>
  <si>
    <t>RANCHO SANTA FE</t>
  </si>
  <si>
    <t>SYCAMORE</t>
  </si>
  <si>
    <t>NORDAHL</t>
  </si>
  <si>
    <t>WOODLAND</t>
  </si>
  <si>
    <t>MAR VISTA</t>
  </si>
  <si>
    <t>SUNSET</t>
  </si>
  <si>
    <t>RANCHO DEL ORO</t>
  </si>
  <si>
    <t>EMERALD</t>
  </si>
  <si>
    <t>MELROSE</t>
  </si>
  <si>
    <t>TWIN OAKS VALLEY</t>
  </si>
  <si>
    <t>LAS POSAS</t>
  </si>
  <si>
    <t>JEFFERSON</t>
  </si>
  <si>
    <t>EL CAMINO REAL</t>
  </si>
  <si>
    <t>SANTO</t>
  </si>
  <si>
    <t>MAST</t>
  </si>
  <si>
    <t>CONVOY</t>
  </si>
  <si>
    <t>REGENTS</t>
  </si>
  <si>
    <t>WOODMAN</t>
  </si>
  <si>
    <t>CAMINO RUIZ</t>
  </si>
  <si>
    <t>COLLEGE GROVE</t>
  </si>
  <si>
    <t>RUFFIN</t>
  </si>
  <si>
    <t xml:space="preserve"> </t>
  </si>
  <si>
    <t>LinkID</t>
  </si>
  <si>
    <t>k_ev</t>
  </si>
  <si>
    <t>Author</t>
  </si>
  <si>
    <t>scenario_id</t>
  </si>
  <si>
    <t>hwycov_id</t>
  </si>
  <si>
    <t>28TH</t>
  </si>
  <si>
    <t>PERSHING</t>
  </si>
  <si>
    <t>HAWTHORN</t>
  </si>
  <si>
    <t>01ST</t>
  </si>
  <si>
    <t>OLD TOWN</t>
  </si>
  <si>
    <t>LAS FLORES</t>
  </si>
  <si>
    <t>CASSIDY</t>
  </si>
  <si>
    <t>VANDEGRIFT</t>
  </si>
  <si>
    <t>40TH</t>
  </si>
  <si>
    <t>AERO</t>
  </si>
  <si>
    <t>RAMP</t>
  </si>
  <si>
    <t>HANCOCK</t>
  </si>
  <si>
    <t>08TH</t>
  </si>
  <si>
    <t>MURPHY CANYON</t>
  </si>
  <si>
    <t>PINE VALLEY</t>
  </si>
  <si>
    <t>nm</t>
  </si>
  <si>
    <t>from_nm</t>
  </si>
  <si>
    <t>MileStone</t>
  </si>
  <si>
    <t>Notes</t>
  </si>
  <si>
    <t xml:space="preserve">            This book shows the speed validation result for freeway (ifc=1) only, by each corridor, by 5 TOD (Time of Day)</t>
  </si>
  <si>
    <t xml:space="preserve">            Links include those ifc=1 and are matched by one TMC only</t>
  </si>
  <si>
    <t xml:space="preserve">            INRIX speed is the  average speed of weekday in Oct,2012</t>
  </si>
  <si>
    <t>speed_ea</t>
  </si>
  <si>
    <t>speed_am</t>
  </si>
  <si>
    <t>speed_md</t>
  </si>
  <si>
    <t>speed_pm</t>
  </si>
  <si>
    <t>speed_ev</t>
  </si>
  <si>
    <t>Gap Range</t>
  </si>
  <si>
    <t>&gt;=40%</t>
  </si>
  <si>
    <t>30%~40%</t>
  </si>
  <si>
    <t>20%~30%</t>
  </si>
  <si>
    <t>10%~20%</t>
  </si>
  <si>
    <t>0%~10%</t>
  </si>
  <si>
    <t>0%~-10%</t>
  </si>
  <si>
    <t>-10%~-20%</t>
  </si>
  <si>
    <t>-20%~-30%</t>
  </si>
  <si>
    <t>-30%~-40%</t>
  </si>
  <si>
    <t>&lt;=-40%</t>
  </si>
  <si>
    <t>-10%~10%</t>
  </si>
  <si>
    <t>-20%~20%</t>
  </si>
  <si>
    <t>-30%~30%</t>
  </si>
  <si>
    <t>links with (+) gap</t>
  </si>
  <si>
    <t>links with (-) gap</t>
  </si>
  <si>
    <t>total</t>
  </si>
  <si>
    <t>Average (+) gap</t>
  </si>
  <si>
    <t>Average (-) gap</t>
  </si>
  <si>
    <t>Average of all</t>
  </si>
  <si>
    <t>Root Mean Square Error (RMSE)</t>
  </si>
  <si>
    <t>RMSE%</t>
  </si>
  <si>
    <t>Slope of Trend Line</t>
  </si>
  <si>
    <t>Slope</t>
  </si>
  <si>
    <t>Number of Links within the Gap Range</t>
  </si>
  <si>
    <t>NB</t>
  </si>
  <si>
    <t>Total Number of Links with Positive/Negative Gaps</t>
  </si>
  <si>
    <t>Average of Gaps</t>
  </si>
  <si>
    <t>SB</t>
  </si>
  <si>
    <t>WB</t>
  </si>
  <si>
    <t>EB</t>
  </si>
  <si>
    <t>all</t>
  </si>
  <si>
    <t>Percent of Links within the Gap Range</t>
  </si>
  <si>
    <t>Percent of number of Links with Positive/Negative Gaps</t>
  </si>
  <si>
    <t>gap_am</t>
  </si>
  <si>
    <t>gap_pm</t>
  </si>
  <si>
    <t>x2_am</t>
  </si>
  <si>
    <t>x2_pm</t>
  </si>
  <si>
    <t>corridor</t>
  </si>
  <si>
    <t>ea2</t>
  </si>
  <si>
    <t>am3</t>
  </si>
  <si>
    <t>md4</t>
  </si>
  <si>
    <t>pm5</t>
  </si>
  <si>
    <t>ev6</t>
  </si>
  <si>
    <t>hwycov_id and speed_xx are linked to source_EMME.xlsx</t>
  </si>
  <si>
    <t xml:space="preserve">           cliu@sandag.org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</si>
</sst>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%"/>
    <numFmt numFmtId="166" formatCode="0.000"/>
  </numFmts>
  <fonts count="1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rgb="FFFF0000"/>
      <name val="Calibri"/>
      <family val="2"/>
    </font>
    <font>
      <sz val="10"/>
      <color rgb="FF538DD5"/>
      <name val="Calibri"/>
      <family val="2"/>
    </font>
    <font>
      <b/>
      <sz val="11"/>
      <color rgb="FF000000"/>
      <name val="Calibri"/>
      <family val="2"/>
    </font>
    <font>
      <sz val="10"/>
      <color rgb="FF00B0F0"/>
      <name val="Calibri"/>
      <family val="2"/>
    </font>
    <font>
      <sz val="11"/>
      <color rgb="FFFFCCCC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D8E4BC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D9D9D9"/>
        <bgColor rgb="FF000000"/>
      </patternFill>
    </fill>
  </fills>
  <borders count="4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55">
    <xf numFmtId="0" fontId="0" fillId="0" borderId="0" xfId="0"/>
    <xf numFmtId="1" fontId="1" fillId="0" borderId="0" xfId="0" applyNumberFormat="1" applyFont="1" applyFill="1"/>
    <xf numFmtId="2" fontId="1" fillId="0" borderId="0" xfId="0" applyNumberFormat="1" applyFont="1" applyFill="1"/>
    <xf numFmtId="164" fontId="0" fillId="0" borderId="0" xfId="0" applyNumberFormat="1"/>
    <xf numFmtId="164" fontId="2" fillId="0" borderId="0" xfId="0" applyNumberFormat="1" applyFont="1"/>
    <xf numFmtId="0" fontId="3" fillId="0" borderId="0" xfId="0" applyFont="1"/>
    <xf numFmtId="164" fontId="3" fillId="0" borderId="0" xfId="0" applyNumberFormat="1" applyFont="1"/>
    <xf numFmtId="0" fontId="1" fillId="0" borderId="0" xfId="0" applyFont="1"/>
    <xf numFmtId="164" fontId="1" fillId="0" borderId="0" xfId="0" applyNumberFormat="1" applyFont="1" applyFill="1"/>
    <xf numFmtId="164" fontId="1" fillId="0" borderId="0" xfId="0" applyNumberFormat="1" applyFont="1"/>
    <xf numFmtId="0" fontId="4" fillId="0" borderId="0" xfId="1"/>
    <xf numFmtId="0" fontId="1" fillId="0" borderId="0" xfId="0" applyFont="1" applyFill="1"/>
    <xf numFmtId="49" fontId="1" fillId="0" borderId="0" xfId="0" applyNumberFormat="1" applyFont="1" applyFill="1"/>
    <xf numFmtId="0" fontId="0" fillId="0" borderId="0" xfId="0" applyAlignment="1">
      <alignment horizontal="left"/>
    </xf>
    <xf numFmtId="0" fontId="6" fillId="0" borderId="1" xfId="0" applyFont="1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15" xfId="0" applyFont="1" applyFill="1" applyBorder="1" applyAlignment="1">
      <alignment horizontal="center"/>
    </xf>
    <xf numFmtId="0" fontId="7" fillId="0" borderId="25" xfId="0" applyFont="1" applyFill="1" applyBorder="1" applyAlignment="1">
      <alignment horizontal="center"/>
    </xf>
    <xf numFmtId="0" fontId="7" fillId="0" borderId="33" xfId="0" applyFont="1" applyFill="1" applyBorder="1" applyAlignment="1">
      <alignment horizontal="center"/>
    </xf>
    <xf numFmtId="0" fontId="7" fillId="0" borderId="39" xfId="0" applyFont="1" applyFill="1" applyBorder="1" applyAlignment="1">
      <alignment horizontal="center"/>
    </xf>
    <xf numFmtId="0" fontId="6" fillId="0" borderId="3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6" fillId="0" borderId="40" xfId="0" applyFont="1" applyFill="1" applyBorder="1" applyAlignment="1">
      <alignment horizontal="center"/>
    </xf>
    <xf numFmtId="0" fontId="8" fillId="0" borderId="4" xfId="0" applyFont="1" applyFill="1" applyBorder="1" applyAlignment="1">
      <alignment horizontal="center"/>
    </xf>
    <xf numFmtId="0" fontId="8" fillId="0" borderId="16" xfId="0" applyFont="1" applyFill="1" applyBorder="1"/>
    <xf numFmtId="0" fontId="8" fillId="0" borderId="27" xfId="0" applyFont="1" applyFill="1" applyBorder="1"/>
    <xf numFmtId="9" fontId="8" fillId="0" borderId="34" xfId="2" applyFont="1" applyFill="1" applyBorder="1" applyAlignment="1"/>
    <xf numFmtId="9" fontId="8" fillId="0" borderId="16" xfId="2" applyFont="1" applyFill="1" applyBorder="1" applyAlignment="1"/>
    <xf numFmtId="9" fontId="8" fillId="0" borderId="41" xfId="2" applyFont="1" applyFill="1" applyBorder="1" applyAlignment="1"/>
    <xf numFmtId="9" fontId="8" fillId="0" borderId="34" xfId="2" applyFont="1" applyFill="1" applyBorder="1"/>
    <xf numFmtId="9" fontId="8" fillId="0" borderId="16" xfId="2" applyFont="1" applyFill="1" applyBorder="1"/>
    <xf numFmtId="9" fontId="8" fillId="0" borderId="41" xfId="2" applyFont="1" applyFill="1" applyBorder="1"/>
    <xf numFmtId="0" fontId="8" fillId="2" borderId="4" xfId="0" applyFont="1" applyFill="1" applyBorder="1" applyAlignment="1">
      <alignment horizontal="center"/>
    </xf>
    <xf numFmtId="0" fontId="8" fillId="2" borderId="16" xfId="0" applyFont="1" applyFill="1" applyBorder="1"/>
    <xf numFmtId="0" fontId="8" fillId="2" borderId="27" xfId="0" applyFont="1" applyFill="1" applyBorder="1"/>
    <xf numFmtId="9" fontId="8" fillId="2" borderId="34" xfId="2" applyFont="1" applyFill="1" applyBorder="1"/>
    <xf numFmtId="9" fontId="8" fillId="2" borderId="16" xfId="2" applyFont="1" applyFill="1" applyBorder="1"/>
    <xf numFmtId="9" fontId="8" fillId="2" borderId="41" xfId="2" applyFont="1" applyFill="1" applyBorder="1"/>
    <xf numFmtId="0" fontId="9" fillId="2" borderId="5" xfId="0" applyFont="1" applyFill="1" applyBorder="1" applyAlignment="1">
      <alignment horizontal="center"/>
    </xf>
    <xf numFmtId="0" fontId="9" fillId="2" borderId="17" xfId="0" applyFont="1" applyFill="1" applyBorder="1"/>
    <xf numFmtId="0" fontId="9" fillId="2" borderId="25" xfId="0" applyFont="1" applyFill="1" applyBorder="1"/>
    <xf numFmtId="9" fontId="9" fillId="2" borderId="35" xfId="2" applyFont="1" applyFill="1" applyBorder="1"/>
    <xf numFmtId="9" fontId="9" fillId="2" borderId="17" xfId="2" applyFont="1" applyFill="1" applyBorder="1"/>
    <xf numFmtId="9" fontId="9" fillId="2" borderId="39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16" xfId="0" applyFont="1" applyFill="1" applyBorder="1"/>
    <xf numFmtId="0" fontId="9" fillId="2" borderId="27" xfId="0" applyFont="1" applyFill="1" applyBorder="1"/>
    <xf numFmtId="9" fontId="9" fillId="2" borderId="34" xfId="2" applyFont="1" applyFill="1" applyBorder="1"/>
    <xf numFmtId="9" fontId="9" fillId="2" borderId="16" xfId="2" applyFont="1" applyFill="1" applyBorder="1"/>
    <xf numFmtId="9" fontId="9" fillId="2" borderId="41" xfId="2" applyFont="1" applyFill="1" applyBorder="1"/>
    <xf numFmtId="0" fontId="9" fillId="0" borderId="4" xfId="0" quotePrefix="1" applyFont="1" applyFill="1" applyBorder="1" applyAlignment="1">
      <alignment horizontal="center"/>
    </xf>
    <xf numFmtId="0" fontId="9" fillId="0" borderId="16" xfId="0" applyFont="1" applyFill="1" applyBorder="1"/>
    <xf numFmtId="0" fontId="9" fillId="0" borderId="27" xfId="0" applyFont="1" applyFill="1" applyBorder="1"/>
    <xf numFmtId="9" fontId="9" fillId="0" borderId="34" xfId="2" applyFont="1" applyFill="1" applyBorder="1"/>
    <xf numFmtId="9" fontId="9" fillId="0" borderId="16" xfId="2" applyFont="1" applyFill="1" applyBorder="1"/>
    <xf numFmtId="9" fontId="9" fillId="0" borderId="41" xfId="2" applyFont="1" applyFill="1" applyBorder="1"/>
    <xf numFmtId="0" fontId="9" fillId="0" borderId="4" xfId="0" applyFont="1" applyFill="1" applyBorder="1" applyAlignment="1">
      <alignment horizontal="center"/>
    </xf>
    <xf numFmtId="0" fontId="7" fillId="3" borderId="2" xfId="0" quotePrefix="1" applyFont="1" applyFill="1" applyBorder="1" applyAlignment="1">
      <alignment horizontal="center"/>
    </xf>
    <xf numFmtId="1" fontId="7" fillId="3" borderId="17" xfId="2" applyNumberFormat="1" applyFont="1" applyFill="1" applyBorder="1" applyAlignment="1">
      <alignment horizontal="right"/>
    </xf>
    <xf numFmtId="1" fontId="7" fillId="3" borderId="25" xfId="2" applyNumberFormat="1" applyFont="1" applyFill="1" applyBorder="1" applyAlignment="1">
      <alignment horizontal="right"/>
    </xf>
    <xf numFmtId="9" fontId="7" fillId="3" borderId="35" xfId="2" applyFont="1" applyFill="1" applyBorder="1" applyAlignment="1">
      <alignment horizontal="right"/>
    </xf>
    <xf numFmtId="9" fontId="7" fillId="3" borderId="17" xfId="2" applyFont="1" applyFill="1" applyBorder="1" applyAlignment="1">
      <alignment horizontal="right"/>
    </xf>
    <xf numFmtId="9" fontId="7" fillId="3" borderId="17" xfId="2" quotePrefix="1" applyFont="1" applyFill="1" applyBorder="1" applyAlignment="1">
      <alignment horizontal="center"/>
    </xf>
    <xf numFmtId="9" fontId="7" fillId="3" borderId="39" xfId="2" applyFont="1" applyFill="1" applyBorder="1" applyAlignment="1">
      <alignment horizontal="right"/>
    </xf>
    <xf numFmtId="0" fontId="7" fillId="4" borderId="6" xfId="0" quotePrefix="1" applyFont="1" applyFill="1" applyBorder="1" applyAlignment="1">
      <alignment horizontal="center"/>
    </xf>
    <xf numFmtId="1" fontId="7" fillId="4" borderId="16" xfId="0" applyNumberFormat="1" applyFont="1" applyFill="1" applyBorder="1" applyAlignment="1">
      <alignment horizontal="right"/>
    </xf>
    <xf numFmtId="1" fontId="7" fillId="4" borderId="27" xfId="0" applyNumberFormat="1" applyFont="1" applyFill="1" applyBorder="1" applyAlignment="1">
      <alignment horizontal="right"/>
    </xf>
    <xf numFmtId="9" fontId="7" fillId="4" borderId="34" xfId="2" applyFont="1" applyFill="1" applyBorder="1" applyAlignment="1">
      <alignment horizontal="right"/>
    </xf>
    <xf numFmtId="9" fontId="7" fillId="4" borderId="16" xfId="2" applyFont="1" applyFill="1" applyBorder="1" applyAlignment="1">
      <alignment horizontal="right"/>
    </xf>
    <xf numFmtId="9" fontId="7" fillId="4" borderId="16" xfId="2" quotePrefix="1" applyFont="1" applyFill="1" applyBorder="1" applyAlignment="1">
      <alignment horizontal="center"/>
    </xf>
    <xf numFmtId="9" fontId="7" fillId="4" borderId="41" xfId="2" applyFont="1" applyFill="1" applyBorder="1" applyAlignment="1">
      <alignment horizontal="right"/>
    </xf>
    <xf numFmtId="0" fontId="7" fillId="3" borderId="6" xfId="0" quotePrefix="1" applyFont="1" applyFill="1" applyBorder="1" applyAlignment="1">
      <alignment horizontal="center"/>
    </xf>
    <xf numFmtId="1" fontId="7" fillId="3" borderId="16" xfId="0" applyNumberFormat="1" applyFont="1" applyFill="1" applyBorder="1" applyAlignment="1">
      <alignment horizontal="right"/>
    </xf>
    <xf numFmtId="1" fontId="7" fillId="3" borderId="27" xfId="0" applyNumberFormat="1" applyFont="1" applyFill="1" applyBorder="1" applyAlignment="1">
      <alignment horizontal="right"/>
    </xf>
    <xf numFmtId="9" fontId="7" fillId="3" borderId="34" xfId="2" applyFont="1" applyFill="1" applyBorder="1" applyAlignment="1">
      <alignment horizontal="right"/>
    </xf>
    <xf numFmtId="9" fontId="7" fillId="3" borderId="16" xfId="2" applyFont="1" applyFill="1" applyBorder="1" applyAlignment="1">
      <alignment horizontal="right"/>
    </xf>
    <xf numFmtId="9" fontId="7" fillId="3" borderId="16" xfId="2" quotePrefix="1" applyFont="1" applyFill="1" applyBorder="1" applyAlignment="1">
      <alignment horizontal="center"/>
    </xf>
    <xf numFmtId="9" fontId="7" fillId="3" borderId="41" xfId="2" applyFont="1" applyFill="1" applyBorder="1" applyAlignment="1">
      <alignment horizontal="right"/>
    </xf>
    <xf numFmtId="0" fontId="7" fillId="0" borderId="7" xfId="0" quotePrefix="1" applyFont="1" applyFill="1" applyBorder="1" applyAlignment="1">
      <alignment horizontal="center"/>
    </xf>
    <xf numFmtId="0" fontId="8" fillId="0" borderId="2" xfId="0" quotePrefix="1" applyFont="1" applyFill="1" applyBorder="1" applyAlignment="1">
      <alignment horizontal="center"/>
    </xf>
    <xf numFmtId="1" fontId="8" fillId="0" borderId="17" xfId="0" applyNumberFormat="1" applyFont="1" applyFill="1" applyBorder="1" applyAlignment="1">
      <alignment horizontal="right"/>
    </xf>
    <xf numFmtId="1" fontId="8" fillId="0" borderId="25" xfId="0" applyNumberFormat="1" applyFont="1" applyFill="1" applyBorder="1" applyAlignment="1">
      <alignment horizontal="right"/>
    </xf>
    <xf numFmtId="9" fontId="8" fillId="0" borderId="35" xfId="2" applyFont="1" applyFill="1" applyBorder="1" applyAlignment="1">
      <alignment horizontal="right"/>
    </xf>
    <xf numFmtId="9" fontId="8" fillId="0" borderId="17" xfId="2" applyFont="1" applyFill="1" applyBorder="1" applyAlignment="1">
      <alignment horizontal="right"/>
    </xf>
    <xf numFmtId="9" fontId="8" fillId="0" borderId="17" xfId="2" quotePrefix="1" applyFont="1" applyFill="1" applyBorder="1" applyAlignment="1">
      <alignment horizontal="center"/>
    </xf>
    <xf numFmtId="9" fontId="8" fillId="0" borderId="39" xfId="2" applyFont="1" applyFill="1" applyBorder="1" applyAlignment="1">
      <alignment horizontal="right"/>
    </xf>
    <xf numFmtId="0" fontId="11" fillId="0" borderId="3" xfId="0" quotePrefix="1" applyFont="1" applyFill="1" applyBorder="1" applyAlignment="1">
      <alignment horizontal="center"/>
    </xf>
    <xf numFmtId="1" fontId="11" fillId="0" borderId="19" xfId="0" applyNumberFormat="1" applyFont="1" applyFill="1" applyBorder="1" applyAlignment="1">
      <alignment horizontal="right"/>
    </xf>
    <xf numFmtId="1" fontId="11" fillId="0" borderId="26" xfId="0" applyNumberFormat="1" applyFont="1" applyFill="1" applyBorder="1" applyAlignment="1">
      <alignment horizontal="right"/>
    </xf>
    <xf numFmtId="9" fontId="11" fillId="0" borderId="36" xfId="2" applyFont="1" applyFill="1" applyBorder="1" applyAlignment="1">
      <alignment horizontal="right"/>
    </xf>
    <xf numFmtId="9" fontId="11" fillId="0" borderId="19" xfId="2" applyFont="1" applyFill="1" applyBorder="1" applyAlignment="1">
      <alignment horizontal="right"/>
    </xf>
    <xf numFmtId="9" fontId="11" fillId="0" borderId="19" xfId="2" quotePrefix="1" applyFont="1" applyFill="1" applyBorder="1" applyAlignment="1">
      <alignment horizontal="center"/>
    </xf>
    <xf numFmtId="9" fontId="11" fillId="0" borderId="40" xfId="2" applyFont="1" applyFill="1" applyBorder="1" applyAlignment="1">
      <alignment horizontal="right"/>
    </xf>
    <xf numFmtId="0" fontId="7" fillId="5" borderId="7" xfId="0" quotePrefix="1" applyFont="1" applyFill="1" applyBorder="1" applyAlignment="1">
      <alignment horizontal="center"/>
    </xf>
    <xf numFmtId="1" fontId="7" fillId="5" borderId="15" xfId="0" applyNumberFormat="1" applyFont="1" applyFill="1" applyBorder="1" applyAlignment="1">
      <alignment horizontal="right"/>
    </xf>
    <xf numFmtId="1" fontId="7" fillId="5" borderId="29" xfId="0" applyNumberFormat="1" applyFont="1" applyFill="1" applyBorder="1" applyAlignment="1">
      <alignment horizontal="right"/>
    </xf>
    <xf numFmtId="9" fontId="7" fillId="5" borderId="33" xfId="2" applyFont="1" applyFill="1" applyBorder="1" applyAlignment="1">
      <alignment horizontal="right"/>
    </xf>
    <xf numFmtId="9" fontId="7" fillId="5" borderId="15" xfId="2" applyFont="1" applyFill="1" applyBorder="1" applyAlignment="1">
      <alignment horizontal="right"/>
    </xf>
    <xf numFmtId="9" fontId="7" fillId="5" borderId="15" xfId="2" quotePrefix="1" applyFont="1" applyFill="1" applyBorder="1" applyAlignment="1">
      <alignment horizontal="center"/>
    </xf>
    <xf numFmtId="9" fontId="7" fillId="5" borderId="43" xfId="2" applyFont="1" applyFill="1" applyBorder="1" applyAlignment="1">
      <alignment horizontal="right"/>
    </xf>
    <xf numFmtId="0" fontId="6" fillId="0" borderId="8" xfId="0" quotePrefix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9" fontId="8" fillId="0" borderId="16" xfId="0" applyNumberFormat="1" applyFont="1" applyFill="1" applyBorder="1"/>
    <xf numFmtId="9" fontId="8" fillId="0" borderId="27" xfId="0" applyNumberFormat="1" applyFont="1" applyFill="1" applyBorder="1"/>
    <xf numFmtId="9" fontId="8" fillId="0" borderId="0" xfId="0" applyNumberFormat="1" applyFont="1" applyFill="1" applyBorder="1" applyAlignment="1"/>
    <xf numFmtId="9" fontId="9" fillId="0" borderId="16" xfId="0" applyNumberFormat="1" applyFont="1" applyFill="1" applyBorder="1"/>
    <xf numFmtId="9" fontId="9" fillId="0" borderId="27" xfId="0" applyNumberFormat="1" applyFont="1" applyFill="1" applyBorder="1"/>
    <xf numFmtId="9" fontId="9" fillId="0" borderId="0" xfId="0" applyNumberFormat="1" applyFont="1" applyFill="1" applyBorder="1" applyAlignment="1"/>
    <xf numFmtId="0" fontId="7" fillId="0" borderId="9" xfId="0" applyFont="1" applyFill="1" applyBorder="1" applyAlignment="1">
      <alignment horizontal="center"/>
    </xf>
    <xf numFmtId="9" fontId="7" fillId="0" borderId="20" xfId="2" applyFont="1" applyFill="1" applyBorder="1"/>
    <xf numFmtId="9" fontId="7" fillId="0" borderId="20" xfId="0" applyNumberFormat="1" applyFont="1" applyFill="1" applyBorder="1"/>
    <xf numFmtId="9" fontId="7" fillId="0" borderId="30" xfId="0" applyNumberFormat="1" applyFont="1" applyFill="1" applyBorder="1"/>
    <xf numFmtId="9" fontId="7" fillId="0" borderId="0" xfId="2" applyFont="1" applyFill="1" applyBorder="1" applyAlignment="1"/>
    <xf numFmtId="9" fontId="7" fillId="0" borderId="0" xfId="0" applyNumberFormat="1" applyFont="1" applyFill="1" applyBorder="1" applyAlignment="1"/>
    <xf numFmtId="0" fontId="7" fillId="5" borderId="11" xfId="0" applyFont="1" applyFill="1" applyBorder="1" applyAlignment="1">
      <alignment horizontal="center"/>
    </xf>
    <xf numFmtId="165" fontId="7" fillId="5" borderId="17" xfId="0" applyNumberFormat="1" applyFont="1" applyFill="1" applyBorder="1"/>
    <xf numFmtId="165" fontId="7" fillId="5" borderId="25" xfId="0" applyNumberFormat="1" applyFont="1" applyFill="1" applyBorder="1"/>
    <xf numFmtId="0" fontId="7" fillId="0" borderId="0" xfId="0" applyFont="1" applyFill="1" applyBorder="1" applyAlignment="1"/>
    <xf numFmtId="0" fontId="7" fillId="5" borderId="13" xfId="0" applyFont="1" applyFill="1" applyBorder="1" applyAlignment="1">
      <alignment horizontal="center"/>
    </xf>
    <xf numFmtId="166" fontId="7" fillId="5" borderId="20" xfId="0" applyNumberFormat="1" applyFont="1" applyFill="1" applyBorder="1"/>
    <xf numFmtId="166" fontId="7" fillId="5" borderId="30" xfId="0" applyNumberFormat="1" applyFont="1" applyFill="1" applyBorder="1"/>
    <xf numFmtId="9" fontId="0" fillId="0" borderId="0" xfId="0" applyNumberFormat="1"/>
    <xf numFmtId="164" fontId="12" fillId="0" borderId="0" xfId="0" applyNumberFormat="1" applyFont="1"/>
    <xf numFmtId="0" fontId="12" fillId="0" borderId="0" xfId="0" applyFont="1"/>
    <xf numFmtId="0" fontId="13" fillId="0" borderId="0" xfId="0" applyFont="1"/>
    <xf numFmtId="164" fontId="13" fillId="0" borderId="0" xfId="0" applyNumberFormat="1" applyFont="1"/>
    <xf numFmtId="0" fontId="14" fillId="0" borderId="0" xfId="0" applyFont="1"/>
    <xf numFmtId="164" fontId="14" fillId="0" borderId="0" xfId="0" applyNumberFormat="1" applyFont="1"/>
    <xf numFmtId="2" fontId="14" fillId="0" borderId="0" xfId="0" applyNumberFormat="1" applyFont="1"/>
    <xf numFmtId="0" fontId="15" fillId="0" borderId="0" xfId="0" applyFont="1"/>
    <xf numFmtId="164" fontId="15" fillId="0" borderId="0" xfId="0" applyNumberFormat="1" applyFont="1"/>
    <xf numFmtId="164" fontId="0" fillId="0" borderId="0" xfId="0" applyNumberFormat="1" applyFont="1"/>
    <xf numFmtId="0" fontId="6" fillId="0" borderId="12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37" xfId="0" applyFont="1" applyFill="1" applyBorder="1" applyAlignment="1">
      <alignment horizontal="center"/>
    </xf>
    <xf numFmtId="0" fontId="6" fillId="0" borderId="38" xfId="0" applyFont="1" applyFill="1" applyBorder="1" applyAlignment="1">
      <alignment horizontal="center"/>
    </xf>
    <xf numFmtId="1" fontId="6" fillId="0" borderId="18" xfId="0" quotePrefix="1" applyNumberFormat="1" applyFont="1" applyFill="1" applyBorder="1" applyAlignment="1">
      <alignment horizontal="center"/>
    </xf>
    <xf numFmtId="0" fontId="10" fillId="0" borderId="22" xfId="0" applyFont="1" applyFill="1" applyBorder="1" applyAlignment="1">
      <alignment horizontal="center"/>
    </xf>
    <xf numFmtId="0" fontId="10" fillId="0" borderId="28" xfId="0" applyFont="1" applyFill="1" applyBorder="1" applyAlignment="1">
      <alignment horizontal="center"/>
    </xf>
    <xf numFmtId="9" fontId="6" fillId="0" borderId="12" xfId="2" quotePrefix="1" applyFont="1" applyFill="1" applyBorder="1" applyAlignment="1">
      <alignment horizontal="center"/>
    </xf>
    <xf numFmtId="0" fontId="10" fillId="0" borderId="42" xfId="0" applyFont="1" applyFill="1" applyBorder="1" applyAlignment="1">
      <alignment horizontal="center"/>
    </xf>
    <xf numFmtId="0" fontId="6" fillId="0" borderId="18" xfId="0" applyFont="1" applyFill="1" applyBorder="1" applyAlignment="1">
      <alignment horizontal="center"/>
    </xf>
    <xf numFmtId="0" fontId="7" fillId="0" borderId="22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22">
    <dxf>
      <border outline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</border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2" formatCode="0.00"/>
    </dxf>
    <dxf>
      <numFmt numFmtId="13" formatCode="0%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64" formatCode="0.0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CCCC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.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</dxfs>
  <tableStyles count="0" defaultTableStyle="TableStyleMedium2" defaultPivotStyle="PivotStyleLight16"/>
  <colors>
    <mruColors>
      <color rgb="FFFF99FF"/>
      <color rgb="FFFF00FF"/>
      <color rgb="FFFFCCFF"/>
      <color rgb="FFFF66FF"/>
      <color rgb="FFFFCCCC"/>
      <color rgb="FFFF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DD-4707-9A73-F108C357707C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0971143324557697E-2"/>
                  <c:y val="2.042764320729277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worksheet!$H$2:$H$462</c:f>
              <c:numCache>
                <c:formatCode>0.0</c:formatCode>
                <c:ptCount val="461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  <c:pt idx="171">
                  <c:v>70.210077312716606</c:v>
                </c:pt>
                <c:pt idx="172">
                  <c:v>69.994134897360695</c:v>
                </c:pt>
                <c:pt idx="173">
                  <c:v>66.473740335910406</c:v>
                </c:pt>
                <c:pt idx="174">
                  <c:v>66.520927752599306</c:v>
                </c:pt>
                <c:pt idx="175">
                  <c:v>66.376699546787506</c:v>
                </c:pt>
                <c:pt idx="176">
                  <c:v>59.484137563316501</c:v>
                </c:pt>
                <c:pt idx="177">
                  <c:v>57.233004532124802</c:v>
                </c:pt>
                <c:pt idx="178">
                  <c:v>58.595574513463099</c:v>
                </c:pt>
                <c:pt idx="179">
                  <c:v>54.006664889362803</c:v>
                </c:pt>
                <c:pt idx="180">
                  <c:v>54.830978405758501</c:v>
                </c:pt>
                <c:pt idx="181">
                  <c:v>54.486803519061603</c:v>
                </c:pt>
                <c:pt idx="182">
                  <c:v>54.819514796054399</c:v>
                </c:pt>
                <c:pt idx="183">
                  <c:v>52.576646227672597</c:v>
                </c:pt>
                <c:pt idx="184">
                  <c:v>46.029058917622002</c:v>
                </c:pt>
                <c:pt idx="185">
                  <c:v>35.2748600373234</c:v>
                </c:pt>
                <c:pt idx="186">
                  <c:v>33.945614502799302</c:v>
                </c:pt>
                <c:pt idx="187">
                  <c:v>33.945614502799302</c:v>
                </c:pt>
                <c:pt idx="188">
                  <c:v>34.949613436417003</c:v>
                </c:pt>
                <c:pt idx="189">
                  <c:v>35.825113303119203</c:v>
                </c:pt>
                <c:pt idx="190">
                  <c:v>37.2537989869368</c:v>
                </c:pt>
                <c:pt idx="191">
                  <c:v>37.472940549186902</c:v>
                </c:pt>
                <c:pt idx="192">
                  <c:v>40.643295121301001</c:v>
                </c:pt>
                <c:pt idx="193">
                  <c:v>40.643295121301001</c:v>
                </c:pt>
                <c:pt idx="194">
                  <c:v>43.824846707544701</c:v>
                </c:pt>
                <c:pt idx="195">
                  <c:v>44.238603039189499</c:v>
                </c:pt>
                <c:pt idx="196">
                  <c:v>55.691015729138897</c:v>
                </c:pt>
                <c:pt idx="197">
                  <c:v>55.691015729138897</c:v>
                </c:pt>
                <c:pt idx="198">
                  <c:v>66.081844841375599</c:v>
                </c:pt>
                <c:pt idx="199">
                  <c:v>66.919754732071496</c:v>
                </c:pt>
                <c:pt idx="200">
                  <c:v>66.919754732071496</c:v>
                </c:pt>
                <c:pt idx="201">
                  <c:v>55.643828312449997</c:v>
                </c:pt>
                <c:pt idx="202">
                  <c:v>64.832311383630994</c:v>
                </c:pt>
                <c:pt idx="203">
                  <c:v>71.125299920021305</c:v>
                </c:pt>
                <c:pt idx="204">
                  <c:v>71.125299920021305</c:v>
                </c:pt>
                <c:pt idx="205">
                  <c:v>70.434017595307907</c:v>
                </c:pt>
                <c:pt idx="206">
                  <c:v>70.162356704878704</c:v>
                </c:pt>
                <c:pt idx="207">
                  <c:v>69.972007464676096</c:v>
                </c:pt>
                <c:pt idx="208">
                  <c:v>70.312183417755307</c:v>
                </c:pt>
                <c:pt idx="209">
                  <c:v>68.177552652626005</c:v>
                </c:pt>
                <c:pt idx="210">
                  <c:v>68.884030925086606</c:v>
                </c:pt>
                <c:pt idx="211">
                  <c:v>68.884030925086606</c:v>
                </c:pt>
                <c:pt idx="212">
                  <c:v>69.415089309517498</c:v>
                </c:pt>
                <c:pt idx="213">
                  <c:v>69.555585177286105</c:v>
                </c:pt>
                <c:pt idx="214">
                  <c:v>69.948547054118904</c:v>
                </c:pt>
                <c:pt idx="215">
                  <c:v>66.010663822980504</c:v>
                </c:pt>
                <c:pt idx="216">
                  <c:v>66.2687283391096</c:v>
                </c:pt>
                <c:pt idx="217">
                  <c:v>66.2687283391096</c:v>
                </c:pt>
                <c:pt idx="218">
                  <c:v>66.2687283391096</c:v>
                </c:pt>
                <c:pt idx="219">
                  <c:v>64.643561716875496</c:v>
                </c:pt>
                <c:pt idx="220">
                  <c:v>58.130098640362597</c:v>
                </c:pt>
                <c:pt idx="221">
                  <c:v>60.478272460677204</c:v>
                </c:pt>
                <c:pt idx="222">
                  <c:v>62.218341775526497</c:v>
                </c:pt>
                <c:pt idx="223">
                  <c:v>62.218341775526497</c:v>
                </c:pt>
                <c:pt idx="224">
                  <c:v>62.218341775526497</c:v>
                </c:pt>
                <c:pt idx="225">
                  <c:v>60.694481471607602</c:v>
                </c:pt>
                <c:pt idx="226">
                  <c:v>54.632631298320398</c:v>
                </c:pt>
                <c:pt idx="227">
                  <c:v>63.103439082911201</c:v>
                </c:pt>
                <c:pt idx="228">
                  <c:v>65.631031724873395</c:v>
                </c:pt>
                <c:pt idx="229">
                  <c:v>67.344174886696905</c:v>
                </c:pt>
                <c:pt idx="230">
                  <c:v>67.344174886696905</c:v>
                </c:pt>
                <c:pt idx="231">
                  <c:v>66.334310850439905</c:v>
                </c:pt>
                <c:pt idx="232">
                  <c:v>65.054118901626197</c:v>
                </c:pt>
                <c:pt idx="233">
                  <c:v>64.724873367102106</c:v>
                </c:pt>
                <c:pt idx="234">
                  <c:v>65.473473740335905</c:v>
                </c:pt>
                <c:pt idx="235">
                  <c:v>67.155958411090396</c:v>
                </c:pt>
                <c:pt idx="236">
                  <c:v>66.455345241269001</c:v>
                </c:pt>
                <c:pt idx="237">
                  <c:v>66.455345241269001</c:v>
                </c:pt>
                <c:pt idx="238">
                  <c:v>66.564916022394002</c:v>
                </c:pt>
                <c:pt idx="239">
                  <c:v>66.237536656891507</c:v>
                </c:pt>
                <c:pt idx="240">
                  <c:v>65.812050119968006</c:v>
                </c:pt>
                <c:pt idx="241">
                  <c:v>65.998667022127407</c:v>
                </c:pt>
                <c:pt idx="242">
                  <c:v>65.9776059717409</c:v>
                </c:pt>
                <c:pt idx="243">
                  <c:v>64.092242068781701</c:v>
                </c:pt>
                <c:pt idx="244">
                  <c:v>64.563049853372405</c:v>
                </c:pt>
                <c:pt idx="245">
                  <c:v>64.563049853372405</c:v>
                </c:pt>
                <c:pt idx="246">
                  <c:v>63.428685683817598</c:v>
                </c:pt>
                <c:pt idx="247">
                  <c:v>62.948280458544403</c:v>
                </c:pt>
                <c:pt idx="248">
                  <c:v>66.930951746201004</c:v>
                </c:pt>
                <c:pt idx="249">
                  <c:v>66.930951746201004</c:v>
                </c:pt>
                <c:pt idx="250">
                  <c:v>66.140495867768607</c:v>
                </c:pt>
                <c:pt idx="251">
                  <c:v>61.885897094108202</c:v>
                </c:pt>
                <c:pt idx="252">
                  <c:v>63.480405225273302</c:v>
                </c:pt>
                <c:pt idx="253">
                  <c:v>62.112236736870202</c:v>
                </c:pt>
                <c:pt idx="254">
                  <c:v>62.112236736870202</c:v>
                </c:pt>
                <c:pt idx="255">
                  <c:v>62.112236736870202</c:v>
                </c:pt>
                <c:pt idx="256">
                  <c:v>59.113836310317197</c:v>
                </c:pt>
                <c:pt idx="257">
                  <c:v>53.404692082111403</c:v>
                </c:pt>
                <c:pt idx="258">
                  <c:v>58.796854172220698</c:v>
                </c:pt>
                <c:pt idx="259">
                  <c:v>65.236736870168002</c:v>
                </c:pt>
                <c:pt idx="260">
                  <c:v>63.686217008797698</c:v>
                </c:pt>
                <c:pt idx="261">
                  <c:v>63.686217008797698</c:v>
                </c:pt>
                <c:pt idx="262">
                  <c:v>54.541455611836803</c:v>
                </c:pt>
                <c:pt idx="263">
                  <c:v>48.643828312449997</c:v>
                </c:pt>
                <c:pt idx="264">
                  <c:v>51.453212476672903</c:v>
                </c:pt>
                <c:pt idx="265">
                  <c:v>51.453212476672903</c:v>
                </c:pt>
                <c:pt idx="266">
                  <c:v>49.499866702212699</c:v>
                </c:pt>
                <c:pt idx="267">
                  <c:v>45.082644628099203</c:v>
                </c:pt>
                <c:pt idx="268">
                  <c:v>51.1255665155958</c:v>
                </c:pt>
                <c:pt idx="269">
                  <c:v>51.1255665155958</c:v>
                </c:pt>
                <c:pt idx="270">
                  <c:v>50.683551053052497</c:v>
                </c:pt>
                <c:pt idx="271">
                  <c:v>56.489202879232202</c:v>
                </c:pt>
                <c:pt idx="272">
                  <c:v>56.489202879232202</c:v>
                </c:pt>
                <c:pt idx="273">
                  <c:v>56.489202879232202</c:v>
                </c:pt>
                <c:pt idx="274">
                  <c:v>60.813116502266098</c:v>
                </c:pt>
                <c:pt idx="275">
                  <c:v>60.1306318315116</c:v>
                </c:pt>
                <c:pt idx="276">
                  <c:v>60.1306318315116</c:v>
                </c:pt>
                <c:pt idx="277">
                  <c:v>56.146627565982399</c:v>
                </c:pt>
                <c:pt idx="278">
                  <c:v>62.926419621434299</c:v>
                </c:pt>
                <c:pt idx="279">
                  <c:v>62.926419621434299</c:v>
                </c:pt>
                <c:pt idx="280">
                  <c:v>52.054385497200698</c:v>
                </c:pt>
                <c:pt idx="281">
                  <c:v>52.054385497200698</c:v>
                </c:pt>
                <c:pt idx="282">
                  <c:v>52.613436416955501</c:v>
                </c:pt>
                <c:pt idx="283">
                  <c:v>52.181018395094597</c:v>
                </c:pt>
                <c:pt idx="284">
                  <c:v>59.653958944281499</c:v>
                </c:pt>
                <c:pt idx="285">
                  <c:v>64.725939749400197</c:v>
                </c:pt>
                <c:pt idx="286">
                  <c:v>64.568648360437194</c:v>
                </c:pt>
                <c:pt idx="287">
                  <c:v>65.036790189282897</c:v>
                </c:pt>
                <c:pt idx="288">
                  <c:v>66.815249266862196</c:v>
                </c:pt>
                <c:pt idx="289">
                  <c:v>66.815249266862196</c:v>
                </c:pt>
                <c:pt idx="290">
                  <c:v>68.326846174353506</c:v>
                </c:pt>
                <c:pt idx="291">
                  <c:v>69.247667288722994</c:v>
                </c:pt>
                <c:pt idx="292">
                  <c:v>70.573980271927496</c:v>
                </c:pt>
                <c:pt idx="293">
                  <c:v>70.155958411090396</c:v>
                </c:pt>
                <c:pt idx="294">
                  <c:v>70.155958411090396</c:v>
                </c:pt>
                <c:pt idx="295">
                  <c:v>68.634764062916602</c:v>
                </c:pt>
                <c:pt idx="296">
                  <c:v>68.247134097574005</c:v>
                </c:pt>
                <c:pt idx="297">
                  <c:v>68.247134097574005</c:v>
                </c:pt>
                <c:pt idx="298">
                  <c:v>67.334577446014407</c:v>
                </c:pt>
                <c:pt idx="299">
                  <c:v>66.394294854705393</c:v>
                </c:pt>
                <c:pt idx="300">
                  <c:v>66.394294854705393</c:v>
                </c:pt>
                <c:pt idx="301">
                  <c:v>66.394294854705393</c:v>
                </c:pt>
                <c:pt idx="302">
                  <c:v>66.427619301519599</c:v>
                </c:pt>
                <c:pt idx="303">
                  <c:v>63.451079712076798</c:v>
                </c:pt>
                <c:pt idx="304">
                  <c:v>66.842442015462495</c:v>
                </c:pt>
                <c:pt idx="305">
                  <c:v>66.121834177552699</c:v>
                </c:pt>
                <c:pt idx="306">
                  <c:v>66.350839776059701</c:v>
                </c:pt>
                <c:pt idx="307">
                  <c:v>68.788856304985302</c:v>
                </c:pt>
                <c:pt idx="308">
                  <c:v>68.788856304985302</c:v>
                </c:pt>
                <c:pt idx="309">
                  <c:v>64.972007464676096</c:v>
                </c:pt>
                <c:pt idx="310">
                  <c:v>67.6715542521994</c:v>
                </c:pt>
                <c:pt idx="311">
                  <c:v>67.6715542521994</c:v>
                </c:pt>
                <c:pt idx="312">
                  <c:v>67.6715542521994</c:v>
                </c:pt>
                <c:pt idx="313">
                  <c:v>65.380431884830699</c:v>
                </c:pt>
                <c:pt idx="314">
                  <c:v>65.380431884830699</c:v>
                </c:pt>
                <c:pt idx="315">
                  <c:v>65.380431884830699</c:v>
                </c:pt>
                <c:pt idx="316">
                  <c:v>69.0447880565183</c:v>
                </c:pt>
                <c:pt idx="317">
                  <c:v>67.867235403892295</c:v>
                </c:pt>
                <c:pt idx="318">
                  <c:v>67.867235403892295</c:v>
                </c:pt>
                <c:pt idx="319">
                  <c:v>69.775793121834198</c:v>
                </c:pt>
                <c:pt idx="320">
                  <c:v>68.898160490535901</c:v>
                </c:pt>
                <c:pt idx="321">
                  <c:v>68.402825913089799</c:v>
                </c:pt>
                <c:pt idx="322">
                  <c:v>67.334310850439905</c:v>
                </c:pt>
                <c:pt idx="323">
                  <c:v>67.959744068248497</c:v>
                </c:pt>
                <c:pt idx="324">
                  <c:v>68.825379898693697</c:v>
                </c:pt>
                <c:pt idx="325">
                  <c:v>67.033857637963195</c:v>
                </c:pt>
                <c:pt idx="326">
                  <c:v>66.437216742202096</c:v>
                </c:pt>
                <c:pt idx="327">
                  <c:v>67.845641162356699</c:v>
                </c:pt>
                <c:pt idx="328">
                  <c:v>67.117035457211401</c:v>
                </c:pt>
                <c:pt idx="329">
                  <c:v>67.117035457211401</c:v>
                </c:pt>
                <c:pt idx="330">
                  <c:v>66.639829378832303</c:v>
                </c:pt>
                <c:pt idx="331">
                  <c:v>66.979472140762496</c:v>
                </c:pt>
                <c:pt idx="332">
                  <c:v>66.979472140762496</c:v>
                </c:pt>
                <c:pt idx="333">
                  <c:v>65.849373500399906</c:v>
                </c:pt>
                <c:pt idx="334">
                  <c:v>65.377765929085598</c:v>
                </c:pt>
                <c:pt idx="335">
                  <c:v>65.377765929085598</c:v>
                </c:pt>
                <c:pt idx="336">
                  <c:v>65.377765929085598</c:v>
                </c:pt>
                <c:pt idx="337">
                  <c:v>65.706744868035202</c:v>
                </c:pt>
                <c:pt idx="338">
                  <c:v>65.706744868035202</c:v>
                </c:pt>
                <c:pt idx="339">
                  <c:v>65.706744868035202</c:v>
                </c:pt>
                <c:pt idx="340">
                  <c:v>65.706744868035202</c:v>
                </c:pt>
                <c:pt idx="341">
                  <c:v>64.043721674220194</c:v>
                </c:pt>
                <c:pt idx="342">
                  <c:v>61.894961343641697</c:v>
                </c:pt>
                <c:pt idx="343">
                  <c:v>61.894961343641697</c:v>
                </c:pt>
                <c:pt idx="344">
                  <c:v>61.894961343641697</c:v>
                </c:pt>
                <c:pt idx="345">
                  <c:v>61.496667555318602</c:v>
                </c:pt>
                <c:pt idx="346">
                  <c:v>63.234337509997303</c:v>
                </c:pt>
                <c:pt idx="347">
                  <c:v>63.512663289789401</c:v>
                </c:pt>
                <c:pt idx="348">
                  <c:v>63.512663289789401</c:v>
                </c:pt>
                <c:pt idx="349">
                  <c:v>64.932018128499095</c:v>
                </c:pt>
                <c:pt idx="350">
                  <c:v>62.454545454545503</c:v>
                </c:pt>
                <c:pt idx="351">
                  <c:v>67.405225273260498</c:v>
                </c:pt>
                <c:pt idx="352">
                  <c:v>67.405225273260498</c:v>
                </c:pt>
                <c:pt idx="353">
                  <c:v>67.405225273260498</c:v>
                </c:pt>
                <c:pt idx="354">
                  <c:v>66.776592908557703</c:v>
                </c:pt>
                <c:pt idx="355">
                  <c:v>69.667288723007204</c:v>
                </c:pt>
                <c:pt idx="356">
                  <c:v>67.773127166088997</c:v>
                </c:pt>
                <c:pt idx="357">
                  <c:v>66.922687283391099</c:v>
                </c:pt>
                <c:pt idx="358">
                  <c:v>66.446014396161004</c:v>
                </c:pt>
                <c:pt idx="359">
                  <c:v>70.493201812849904</c:v>
                </c:pt>
                <c:pt idx="360">
                  <c:v>67.975739802719303</c:v>
                </c:pt>
                <c:pt idx="361">
                  <c:v>68.448946947480707</c:v>
                </c:pt>
                <c:pt idx="362">
                  <c:v>64.9776059717409</c:v>
                </c:pt>
                <c:pt idx="363">
                  <c:v>64.9776059717409</c:v>
                </c:pt>
                <c:pt idx="364">
                  <c:v>68.213009864036295</c:v>
                </c:pt>
                <c:pt idx="365">
                  <c:v>66.936283657691305</c:v>
                </c:pt>
                <c:pt idx="366">
                  <c:v>66.936283657691305</c:v>
                </c:pt>
                <c:pt idx="367">
                  <c:v>63.607837909890698</c:v>
                </c:pt>
                <c:pt idx="368">
                  <c:v>44.8320447880565</c:v>
                </c:pt>
                <c:pt idx="369">
                  <c:v>44.4713409757398</c:v>
                </c:pt>
                <c:pt idx="370">
                  <c:v>58.069581444948</c:v>
                </c:pt>
                <c:pt idx="371">
                  <c:v>64.306318315116002</c:v>
                </c:pt>
                <c:pt idx="372">
                  <c:v>65.348440415889101</c:v>
                </c:pt>
                <c:pt idx="373">
                  <c:v>66.0050653159158</c:v>
                </c:pt>
                <c:pt idx="374">
                  <c:v>60.085577179418799</c:v>
                </c:pt>
                <c:pt idx="375">
                  <c:v>37.2450013329779</c:v>
                </c:pt>
                <c:pt idx="376">
                  <c:v>62.9042921887497</c:v>
                </c:pt>
                <c:pt idx="377">
                  <c:v>60.984004265529201</c:v>
                </c:pt>
                <c:pt idx="378">
                  <c:v>63.630231938149798</c:v>
                </c:pt>
                <c:pt idx="379">
                  <c:v>49.4241535590509</c:v>
                </c:pt>
                <c:pt idx="380">
                  <c:v>62.644094908024499</c:v>
                </c:pt>
                <c:pt idx="381">
                  <c:v>63.205011996800899</c:v>
                </c:pt>
                <c:pt idx="382">
                  <c:v>63.523327112769898</c:v>
                </c:pt>
                <c:pt idx="383">
                  <c:v>29.477472673953599</c:v>
                </c:pt>
                <c:pt idx="384">
                  <c:v>57.534257531324997</c:v>
                </c:pt>
                <c:pt idx="385">
                  <c:v>63.358037856571599</c:v>
                </c:pt>
                <c:pt idx="386">
                  <c:v>59.7648627032791</c:v>
                </c:pt>
                <c:pt idx="387">
                  <c:v>59.473740335910399</c:v>
                </c:pt>
                <c:pt idx="388">
                  <c:v>66.640095974406805</c:v>
                </c:pt>
                <c:pt idx="389">
                  <c:v>40.659824046920797</c:v>
                </c:pt>
                <c:pt idx="390">
                  <c:v>42.038922953879002</c:v>
                </c:pt>
                <c:pt idx="391">
                  <c:v>29.225539856038399</c:v>
                </c:pt>
                <c:pt idx="392">
                  <c:v>59.6915489202879</c:v>
                </c:pt>
                <c:pt idx="393">
                  <c:v>63.405758464409502</c:v>
                </c:pt>
                <c:pt idx="394">
                  <c:v>64.209277525993102</c:v>
                </c:pt>
                <c:pt idx="395">
                  <c:v>64.209277525993102</c:v>
                </c:pt>
                <c:pt idx="396">
                  <c:v>64.209277525993102</c:v>
                </c:pt>
                <c:pt idx="397">
                  <c:v>66.102639296187704</c:v>
                </c:pt>
                <c:pt idx="398">
                  <c:v>66.454812050119997</c:v>
                </c:pt>
                <c:pt idx="399">
                  <c:v>65.693148493734995</c:v>
                </c:pt>
                <c:pt idx="400">
                  <c:v>67.9229538789656</c:v>
                </c:pt>
                <c:pt idx="401">
                  <c:v>67.9229538789656</c:v>
                </c:pt>
                <c:pt idx="402">
                  <c:v>67.9229538789656</c:v>
                </c:pt>
                <c:pt idx="403">
                  <c:v>65.709677419354804</c:v>
                </c:pt>
                <c:pt idx="404">
                  <c:v>55.785923753665699</c:v>
                </c:pt>
                <c:pt idx="405">
                  <c:v>53.5459877366036</c:v>
                </c:pt>
                <c:pt idx="406">
                  <c:v>53.5459877366036</c:v>
                </c:pt>
                <c:pt idx="407">
                  <c:v>53.5459877366036</c:v>
                </c:pt>
                <c:pt idx="408">
                  <c:v>53.5459877366036</c:v>
                </c:pt>
                <c:pt idx="409">
                  <c:v>66.331644894694705</c:v>
                </c:pt>
                <c:pt idx="410">
                  <c:v>64.297787256731496</c:v>
                </c:pt>
                <c:pt idx="411">
                  <c:v>50.852572647294103</c:v>
                </c:pt>
                <c:pt idx="412">
                  <c:v>51.8768328445748</c:v>
                </c:pt>
                <c:pt idx="413">
                  <c:v>64.369768061850195</c:v>
                </c:pt>
                <c:pt idx="414">
                  <c:v>51.880831778192501</c:v>
                </c:pt>
                <c:pt idx="415">
                  <c:v>45.433484404158897</c:v>
                </c:pt>
                <c:pt idx="416">
                  <c:v>64.388429752066102</c:v>
                </c:pt>
                <c:pt idx="417">
                  <c:v>66.852306051719495</c:v>
                </c:pt>
                <c:pt idx="418">
                  <c:v>64.575846440949107</c:v>
                </c:pt>
                <c:pt idx="419">
                  <c:v>64.389229538789706</c:v>
                </c:pt>
                <c:pt idx="420">
                  <c:v>59.917355371900797</c:v>
                </c:pt>
                <c:pt idx="421">
                  <c:v>64.377232737936595</c:v>
                </c:pt>
                <c:pt idx="422">
                  <c:v>64.7835243934951</c:v>
                </c:pt>
                <c:pt idx="423">
                  <c:v>61.116235670487903</c:v>
                </c:pt>
                <c:pt idx="424">
                  <c:v>55.329778725673201</c:v>
                </c:pt>
                <c:pt idx="425">
                  <c:v>50.573713676353002</c:v>
                </c:pt>
                <c:pt idx="426">
                  <c:v>46.831778192481998</c:v>
                </c:pt>
                <c:pt idx="427">
                  <c:v>46.831778192481998</c:v>
                </c:pt>
                <c:pt idx="428">
                  <c:v>52.721674220207902</c:v>
                </c:pt>
                <c:pt idx="429">
                  <c:v>57.368968275126598</c:v>
                </c:pt>
                <c:pt idx="430">
                  <c:v>57.334044254865397</c:v>
                </c:pt>
                <c:pt idx="431">
                  <c:v>56.193281791522303</c:v>
                </c:pt>
                <c:pt idx="432">
                  <c:v>56.193281791522303</c:v>
                </c:pt>
                <c:pt idx="433">
                  <c:v>56.193281791522303</c:v>
                </c:pt>
                <c:pt idx="434">
                  <c:v>61.044254865369197</c:v>
                </c:pt>
                <c:pt idx="435">
                  <c:v>61.044254865369197</c:v>
                </c:pt>
                <c:pt idx="436">
                  <c:v>61.044254865369197</c:v>
                </c:pt>
                <c:pt idx="437">
                  <c:v>61.044254865369197</c:v>
                </c:pt>
                <c:pt idx="438">
                  <c:v>61.044254865369197</c:v>
                </c:pt>
                <c:pt idx="439">
                  <c:v>61.044254865369197</c:v>
                </c:pt>
                <c:pt idx="440">
                  <c:v>59.8469741402293</c:v>
                </c:pt>
                <c:pt idx="441">
                  <c:v>58.330045321247702</c:v>
                </c:pt>
                <c:pt idx="442">
                  <c:v>42.2711276992802</c:v>
                </c:pt>
                <c:pt idx="443">
                  <c:v>59.252732604638801</c:v>
                </c:pt>
                <c:pt idx="444">
                  <c:v>56.259397494001597</c:v>
                </c:pt>
                <c:pt idx="445">
                  <c:v>66.772593974939994</c:v>
                </c:pt>
                <c:pt idx="446">
                  <c:v>65.779792055451907</c:v>
                </c:pt>
                <c:pt idx="447">
                  <c:v>65.902159424153595</c:v>
                </c:pt>
                <c:pt idx="448">
                  <c:v>65.129298853639</c:v>
                </c:pt>
                <c:pt idx="449">
                  <c:v>66.243668355105299</c:v>
                </c:pt>
                <c:pt idx="450">
                  <c:v>65.466009064249505</c:v>
                </c:pt>
                <c:pt idx="451">
                  <c:v>66.5795787789923</c:v>
                </c:pt>
                <c:pt idx="452">
                  <c:v>66.5795787789923</c:v>
                </c:pt>
                <c:pt idx="453">
                  <c:v>66.5795787789923</c:v>
                </c:pt>
                <c:pt idx="454">
                  <c:v>65.528125833111204</c:v>
                </c:pt>
                <c:pt idx="455">
                  <c:v>65.528125833111204</c:v>
                </c:pt>
                <c:pt idx="456">
                  <c:v>66.7214076246334</c:v>
                </c:pt>
                <c:pt idx="457">
                  <c:v>67.079178885630498</c:v>
                </c:pt>
                <c:pt idx="458">
                  <c:v>67.079178885630498</c:v>
                </c:pt>
                <c:pt idx="459">
                  <c:v>67.944281524926694</c:v>
                </c:pt>
                <c:pt idx="460">
                  <c:v>66.179685417222103</c:v>
                </c:pt>
              </c:numCache>
            </c:numRef>
          </c:xVal>
          <c:yVal>
            <c:numRef>
              <c:f>worksheet!$M$2:$M$462</c:f>
              <c:numCache>
                <c:formatCode>0.0</c:formatCode>
                <c:ptCount val="46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41</c:v>
                </c:pt>
                <c:pt idx="9">
                  <c:v>44</c:v>
                </c:pt>
                <c:pt idx="10">
                  <c:v>39</c:v>
                </c:pt>
                <c:pt idx="11">
                  <c:v>43</c:v>
                </c:pt>
                <c:pt idx="12">
                  <c:v>35</c:v>
                </c:pt>
                <c:pt idx="13">
                  <c:v>20</c:v>
                </c:pt>
                <c:pt idx="14">
                  <c:v>36</c:v>
                </c:pt>
                <c:pt idx="15">
                  <c:v>36</c:v>
                </c:pt>
                <c:pt idx="16">
                  <c:v>35</c:v>
                </c:pt>
                <c:pt idx="17">
                  <c:v>40</c:v>
                </c:pt>
                <c:pt idx="18">
                  <c:v>43</c:v>
                </c:pt>
                <c:pt idx="19">
                  <c:v>33</c:v>
                </c:pt>
                <c:pt idx="20">
                  <c:v>36</c:v>
                </c:pt>
                <c:pt idx="21">
                  <c:v>24</c:v>
                </c:pt>
                <c:pt idx="22">
                  <c:v>15</c:v>
                </c:pt>
                <c:pt idx="23">
                  <c:v>15</c:v>
                </c:pt>
                <c:pt idx="24">
                  <c:v>37</c:v>
                </c:pt>
                <c:pt idx="25">
                  <c:v>39</c:v>
                </c:pt>
                <c:pt idx="26">
                  <c:v>48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54</c:v>
                </c:pt>
                <c:pt idx="36">
                  <c:v>44</c:v>
                </c:pt>
                <c:pt idx="37">
                  <c:v>48</c:v>
                </c:pt>
                <c:pt idx="38">
                  <c:v>47</c:v>
                </c:pt>
                <c:pt idx="39">
                  <c:v>55</c:v>
                </c:pt>
                <c:pt idx="40">
                  <c:v>52</c:v>
                </c:pt>
                <c:pt idx="41">
                  <c:v>49</c:v>
                </c:pt>
                <c:pt idx="42">
                  <c:v>53</c:v>
                </c:pt>
                <c:pt idx="43">
                  <c:v>54</c:v>
                </c:pt>
                <c:pt idx="44">
                  <c:v>52</c:v>
                </c:pt>
                <c:pt idx="45">
                  <c:v>55</c:v>
                </c:pt>
                <c:pt idx="46">
                  <c:v>55</c:v>
                </c:pt>
                <c:pt idx="47">
                  <c:v>53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55</c:v>
                </c:pt>
                <c:pt idx="52">
                  <c:v>57</c:v>
                </c:pt>
                <c:pt idx="53">
                  <c:v>54</c:v>
                </c:pt>
                <c:pt idx="54">
                  <c:v>55</c:v>
                </c:pt>
                <c:pt idx="55">
                  <c:v>53</c:v>
                </c:pt>
                <c:pt idx="56">
                  <c:v>55</c:v>
                </c:pt>
                <c:pt idx="57">
                  <c:v>56</c:v>
                </c:pt>
                <c:pt idx="58">
                  <c:v>52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54</c:v>
                </c:pt>
                <c:pt idx="67">
                  <c:v>43</c:v>
                </c:pt>
                <c:pt idx="68">
                  <c:v>40</c:v>
                </c:pt>
                <c:pt idx="69">
                  <c:v>48</c:v>
                </c:pt>
                <c:pt idx="70">
                  <c:v>34</c:v>
                </c:pt>
                <c:pt idx="71">
                  <c:v>41</c:v>
                </c:pt>
                <c:pt idx="72">
                  <c:v>50</c:v>
                </c:pt>
                <c:pt idx="73">
                  <c:v>49</c:v>
                </c:pt>
                <c:pt idx="74">
                  <c:v>56</c:v>
                </c:pt>
                <c:pt idx="75">
                  <c:v>54</c:v>
                </c:pt>
                <c:pt idx="76">
                  <c:v>52</c:v>
                </c:pt>
                <c:pt idx="77">
                  <c:v>56</c:v>
                </c:pt>
                <c:pt idx="78">
                  <c:v>57</c:v>
                </c:pt>
                <c:pt idx="79">
                  <c:v>56</c:v>
                </c:pt>
                <c:pt idx="80">
                  <c:v>56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56</c:v>
                </c:pt>
                <c:pt idx="86">
                  <c:v>57</c:v>
                </c:pt>
                <c:pt idx="87">
                  <c:v>55</c:v>
                </c:pt>
                <c:pt idx="88">
                  <c:v>57</c:v>
                </c:pt>
                <c:pt idx="89">
                  <c:v>56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53</c:v>
                </c:pt>
                <c:pt idx="94">
                  <c:v>40</c:v>
                </c:pt>
                <c:pt idx="95">
                  <c:v>49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55</c:v>
                </c:pt>
                <c:pt idx="117">
                  <c:v>55</c:v>
                </c:pt>
                <c:pt idx="118">
                  <c:v>56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55</c:v>
                </c:pt>
                <c:pt idx="123">
                  <c:v>55</c:v>
                </c:pt>
                <c:pt idx="124">
                  <c:v>52</c:v>
                </c:pt>
                <c:pt idx="125">
                  <c:v>48</c:v>
                </c:pt>
                <c:pt idx="126">
                  <c:v>37</c:v>
                </c:pt>
                <c:pt idx="127">
                  <c:v>40</c:v>
                </c:pt>
                <c:pt idx="128">
                  <c:v>40</c:v>
                </c:pt>
                <c:pt idx="129">
                  <c:v>46</c:v>
                </c:pt>
                <c:pt idx="130">
                  <c:v>43</c:v>
                </c:pt>
                <c:pt idx="131">
                  <c:v>34</c:v>
                </c:pt>
                <c:pt idx="132">
                  <c:v>42</c:v>
                </c:pt>
                <c:pt idx="133">
                  <c:v>42</c:v>
                </c:pt>
                <c:pt idx="134">
                  <c:v>36</c:v>
                </c:pt>
                <c:pt idx="135">
                  <c:v>37</c:v>
                </c:pt>
                <c:pt idx="136">
                  <c:v>31</c:v>
                </c:pt>
                <c:pt idx="137">
                  <c:v>31</c:v>
                </c:pt>
                <c:pt idx="138">
                  <c:v>37</c:v>
                </c:pt>
                <c:pt idx="139">
                  <c:v>34</c:v>
                </c:pt>
                <c:pt idx="140">
                  <c:v>40</c:v>
                </c:pt>
                <c:pt idx="141">
                  <c:v>37</c:v>
                </c:pt>
                <c:pt idx="142">
                  <c:v>49</c:v>
                </c:pt>
                <c:pt idx="143">
                  <c:v>49</c:v>
                </c:pt>
                <c:pt idx="144">
                  <c:v>50</c:v>
                </c:pt>
                <c:pt idx="145">
                  <c:v>53</c:v>
                </c:pt>
                <c:pt idx="146">
                  <c:v>53</c:v>
                </c:pt>
                <c:pt idx="147">
                  <c:v>52</c:v>
                </c:pt>
                <c:pt idx="148">
                  <c:v>42</c:v>
                </c:pt>
                <c:pt idx="149">
                  <c:v>36</c:v>
                </c:pt>
                <c:pt idx="150">
                  <c:v>44</c:v>
                </c:pt>
                <c:pt idx="151">
                  <c:v>37</c:v>
                </c:pt>
                <c:pt idx="152">
                  <c:v>46</c:v>
                </c:pt>
                <c:pt idx="153">
                  <c:v>50</c:v>
                </c:pt>
                <c:pt idx="154">
                  <c:v>57</c:v>
                </c:pt>
                <c:pt idx="155">
                  <c:v>51</c:v>
                </c:pt>
                <c:pt idx="156">
                  <c:v>54</c:v>
                </c:pt>
                <c:pt idx="157">
                  <c:v>57</c:v>
                </c:pt>
                <c:pt idx="158">
                  <c:v>57</c:v>
                </c:pt>
                <c:pt idx="159">
                  <c:v>52</c:v>
                </c:pt>
                <c:pt idx="160">
                  <c:v>52</c:v>
                </c:pt>
                <c:pt idx="161">
                  <c:v>45</c:v>
                </c:pt>
                <c:pt idx="162">
                  <c:v>18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56</c:v>
                </c:pt>
                <c:pt idx="170">
                  <c:v>54</c:v>
                </c:pt>
                <c:pt idx="171">
                  <c:v>61</c:v>
                </c:pt>
                <c:pt idx="172">
                  <c:v>61</c:v>
                </c:pt>
                <c:pt idx="173">
                  <c:v>53</c:v>
                </c:pt>
                <c:pt idx="174">
                  <c:v>44</c:v>
                </c:pt>
                <c:pt idx="175">
                  <c:v>44</c:v>
                </c:pt>
                <c:pt idx="176">
                  <c:v>39</c:v>
                </c:pt>
                <c:pt idx="177">
                  <c:v>44</c:v>
                </c:pt>
                <c:pt idx="178">
                  <c:v>53</c:v>
                </c:pt>
                <c:pt idx="179">
                  <c:v>36</c:v>
                </c:pt>
                <c:pt idx="180">
                  <c:v>38</c:v>
                </c:pt>
                <c:pt idx="181">
                  <c:v>33</c:v>
                </c:pt>
                <c:pt idx="182">
                  <c:v>39</c:v>
                </c:pt>
                <c:pt idx="183">
                  <c:v>42</c:v>
                </c:pt>
                <c:pt idx="184">
                  <c:v>40</c:v>
                </c:pt>
                <c:pt idx="185">
                  <c:v>35</c:v>
                </c:pt>
                <c:pt idx="186">
                  <c:v>33</c:v>
                </c:pt>
                <c:pt idx="187">
                  <c:v>33</c:v>
                </c:pt>
                <c:pt idx="188">
                  <c:v>35</c:v>
                </c:pt>
                <c:pt idx="189">
                  <c:v>26</c:v>
                </c:pt>
                <c:pt idx="190">
                  <c:v>32</c:v>
                </c:pt>
                <c:pt idx="191">
                  <c:v>28</c:v>
                </c:pt>
                <c:pt idx="192">
                  <c:v>33</c:v>
                </c:pt>
                <c:pt idx="193">
                  <c:v>33</c:v>
                </c:pt>
                <c:pt idx="194">
                  <c:v>33</c:v>
                </c:pt>
                <c:pt idx="195">
                  <c:v>24</c:v>
                </c:pt>
                <c:pt idx="196">
                  <c:v>29</c:v>
                </c:pt>
                <c:pt idx="197">
                  <c:v>23</c:v>
                </c:pt>
                <c:pt idx="198">
                  <c:v>36</c:v>
                </c:pt>
                <c:pt idx="199">
                  <c:v>30</c:v>
                </c:pt>
                <c:pt idx="200">
                  <c:v>26</c:v>
                </c:pt>
                <c:pt idx="201">
                  <c:v>45</c:v>
                </c:pt>
                <c:pt idx="202">
                  <c:v>50</c:v>
                </c:pt>
                <c:pt idx="203">
                  <c:v>56</c:v>
                </c:pt>
                <c:pt idx="204">
                  <c:v>55</c:v>
                </c:pt>
                <c:pt idx="205">
                  <c:v>50</c:v>
                </c:pt>
                <c:pt idx="206">
                  <c:v>54</c:v>
                </c:pt>
                <c:pt idx="207">
                  <c:v>57</c:v>
                </c:pt>
                <c:pt idx="208">
                  <c:v>58</c:v>
                </c:pt>
                <c:pt idx="209">
                  <c:v>52</c:v>
                </c:pt>
                <c:pt idx="210">
                  <c:v>48</c:v>
                </c:pt>
                <c:pt idx="211">
                  <c:v>51</c:v>
                </c:pt>
                <c:pt idx="212">
                  <c:v>49</c:v>
                </c:pt>
                <c:pt idx="213">
                  <c:v>49</c:v>
                </c:pt>
                <c:pt idx="214">
                  <c:v>55</c:v>
                </c:pt>
                <c:pt idx="215">
                  <c:v>49</c:v>
                </c:pt>
                <c:pt idx="216">
                  <c:v>51</c:v>
                </c:pt>
                <c:pt idx="217">
                  <c:v>54</c:v>
                </c:pt>
                <c:pt idx="218">
                  <c:v>52</c:v>
                </c:pt>
                <c:pt idx="219">
                  <c:v>50</c:v>
                </c:pt>
                <c:pt idx="220">
                  <c:v>48</c:v>
                </c:pt>
                <c:pt idx="221">
                  <c:v>52</c:v>
                </c:pt>
                <c:pt idx="222">
                  <c:v>56</c:v>
                </c:pt>
                <c:pt idx="223">
                  <c:v>57</c:v>
                </c:pt>
                <c:pt idx="224">
                  <c:v>52</c:v>
                </c:pt>
                <c:pt idx="225">
                  <c:v>54</c:v>
                </c:pt>
                <c:pt idx="226">
                  <c:v>52</c:v>
                </c:pt>
                <c:pt idx="227">
                  <c:v>57</c:v>
                </c:pt>
                <c:pt idx="228">
                  <c:v>55</c:v>
                </c:pt>
                <c:pt idx="229">
                  <c:v>57</c:v>
                </c:pt>
                <c:pt idx="230">
                  <c:v>57</c:v>
                </c:pt>
                <c:pt idx="231">
                  <c:v>51</c:v>
                </c:pt>
                <c:pt idx="232">
                  <c:v>51</c:v>
                </c:pt>
                <c:pt idx="233">
                  <c:v>51</c:v>
                </c:pt>
                <c:pt idx="234">
                  <c:v>53</c:v>
                </c:pt>
                <c:pt idx="235">
                  <c:v>53</c:v>
                </c:pt>
                <c:pt idx="236">
                  <c:v>52</c:v>
                </c:pt>
                <c:pt idx="237">
                  <c:v>56</c:v>
                </c:pt>
                <c:pt idx="238">
                  <c:v>57</c:v>
                </c:pt>
                <c:pt idx="239">
                  <c:v>55</c:v>
                </c:pt>
                <c:pt idx="240">
                  <c:v>57</c:v>
                </c:pt>
                <c:pt idx="241">
                  <c:v>57</c:v>
                </c:pt>
                <c:pt idx="242">
                  <c:v>58</c:v>
                </c:pt>
                <c:pt idx="243">
                  <c:v>58</c:v>
                </c:pt>
                <c:pt idx="244">
                  <c:v>58</c:v>
                </c:pt>
                <c:pt idx="245">
                  <c:v>58</c:v>
                </c:pt>
                <c:pt idx="246">
                  <c:v>58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61</c:v>
                </c:pt>
                <c:pt idx="252">
                  <c:v>61</c:v>
                </c:pt>
                <c:pt idx="253">
                  <c:v>61</c:v>
                </c:pt>
                <c:pt idx="254">
                  <c:v>61</c:v>
                </c:pt>
                <c:pt idx="255">
                  <c:v>61</c:v>
                </c:pt>
                <c:pt idx="256">
                  <c:v>60</c:v>
                </c:pt>
                <c:pt idx="257">
                  <c:v>60</c:v>
                </c:pt>
                <c:pt idx="258">
                  <c:v>58</c:v>
                </c:pt>
                <c:pt idx="259">
                  <c:v>59</c:v>
                </c:pt>
                <c:pt idx="260">
                  <c:v>54</c:v>
                </c:pt>
                <c:pt idx="261">
                  <c:v>54</c:v>
                </c:pt>
                <c:pt idx="262">
                  <c:v>55</c:v>
                </c:pt>
                <c:pt idx="263">
                  <c:v>53</c:v>
                </c:pt>
                <c:pt idx="264">
                  <c:v>56</c:v>
                </c:pt>
                <c:pt idx="265">
                  <c:v>50</c:v>
                </c:pt>
                <c:pt idx="266">
                  <c:v>49</c:v>
                </c:pt>
                <c:pt idx="267">
                  <c:v>43</c:v>
                </c:pt>
                <c:pt idx="268">
                  <c:v>38</c:v>
                </c:pt>
                <c:pt idx="269">
                  <c:v>40</c:v>
                </c:pt>
                <c:pt idx="270">
                  <c:v>39</c:v>
                </c:pt>
                <c:pt idx="271">
                  <c:v>36</c:v>
                </c:pt>
                <c:pt idx="272">
                  <c:v>27</c:v>
                </c:pt>
                <c:pt idx="273">
                  <c:v>27</c:v>
                </c:pt>
                <c:pt idx="274">
                  <c:v>39</c:v>
                </c:pt>
                <c:pt idx="275">
                  <c:v>44</c:v>
                </c:pt>
                <c:pt idx="276">
                  <c:v>47</c:v>
                </c:pt>
                <c:pt idx="277">
                  <c:v>39</c:v>
                </c:pt>
                <c:pt idx="278">
                  <c:v>47</c:v>
                </c:pt>
                <c:pt idx="279">
                  <c:v>44</c:v>
                </c:pt>
                <c:pt idx="280">
                  <c:v>46</c:v>
                </c:pt>
                <c:pt idx="281">
                  <c:v>50</c:v>
                </c:pt>
                <c:pt idx="282">
                  <c:v>46</c:v>
                </c:pt>
                <c:pt idx="283">
                  <c:v>42</c:v>
                </c:pt>
                <c:pt idx="284">
                  <c:v>39</c:v>
                </c:pt>
                <c:pt idx="285">
                  <c:v>37</c:v>
                </c:pt>
                <c:pt idx="286">
                  <c:v>42</c:v>
                </c:pt>
                <c:pt idx="287">
                  <c:v>42</c:v>
                </c:pt>
                <c:pt idx="288">
                  <c:v>41</c:v>
                </c:pt>
                <c:pt idx="289">
                  <c:v>47</c:v>
                </c:pt>
                <c:pt idx="290">
                  <c:v>46</c:v>
                </c:pt>
                <c:pt idx="291">
                  <c:v>46</c:v>
                </c:pt>
                <c:pt idx="292">
                  <c:v>54</c:v>
                </c:pt>
                <c:pt idx="293">
                  <c:v>48</c:v>
                </c:pt>
                <c:pt idx="294">
                  <c:v>45</c:v>
                </c:pt>
                <c:pt idx="295">
                  <c:v>47</c:v>
                </c:pt>
                <c:pt idx="296">
                  <c:v>52</c:v>
                </c:pt>
                <c:pt idx="297">
                  <c:v>53</c:v>
                </c:pt>
                <c:pt idx="298">
                  <c:v>55</c:v>
                </c:pt>
                <c:pt idx="299">
                  <c:v>56</c:v>
                </c:pt>
                <c:pt idx="300">
                  <c:v>54</c:v>
                </c:pt>
                <c:pt idx="301">
                  <c:v>54</c:v>
                </c:pt>
                <c:pt idx="302">
                  <c:v>56</c:v>
                </c:pt>
                <c:pt idx="303">
                  <c:v>55</c:v>
                </c:pt>
                <c:pt idx="304">
                  <c:v>57</c:v>
                </c:pt>
                <c:pt idx="305">
                  <c:v>54</c:v>
                </c:pt>
                <c:pt idx="306">
                  <c:v>57</c:v>
                </c:pt>
                <c:pt idx="307">
                  <c:v>53</c:v>
                </c:pt>
                <c:pt idx="308">
                  <c:v>47</c:v>
                </c:pt>
                <c:pt idx="309">
                  <c:v>34</c:v>
                </c:pt>
                <c:pt idx="310">
                  <c:v>35</c:v>
                </c:pt>
                <c:pt idx="311">
                  <c:v>34</c:v>
                </c:pt>
                <c:pt idx="312">
                  <c:v>44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48</c:v>
                </c:pt>
                <c:pt idx="317">
                  <c:v>39</c:v>
                </c:pt>
                <c:pt idx="318">
                  <c:v>39</c:v>
                </c:pt>
                <c:pt idx="319">
                  <c:v>46</c:v>
                </c:pt>
                <c:pt idx="320">
                  <c:v>45</c:v>
                </c:pt>
                <c:pt idx="321">
                  <c:v>47</c:v>
                </c:pt>
                <c:pt idx="322">
                  <c:v>48</c:v>
                </c:pt>
                <c:pt idx="323">
                  <c:v>52</c:v>
                </c:pt>
                <c:pt idx="324">
                  <c:v>51</c:v>
                </c:pt>
                <c:pt idx="325">
                  <c:v>52</c:v>
                </c:pt>
                <c:pt idx="326">
                  <c:v>53</c:v>
                </c:pt>
                <c:pt idx="327">
                  <c:v>53</c:v>
                </c:pt>
                <c:pt idx="328">
                  <c:v>53</c:v>
                </c:pt>
                <c:pt idx="329">
                  <c:v>52</c:v>
                </c:pt>
                <c:pt idx="330">
                  <c:v>56</c:v>
                </c:pt>
                <c:pt idx="331">
                  <c:v>59</c:v>
                </c:pt>
                <c:pt idx="332">
                  <c:v>59</c:v>
                </c:pt>
                <c:pt idx="333">
                  <c:v>53</c:v>
                </c:pt>
                <c:pt idx="334">
                  <c:v>54</c:v>
                </c:pt>
                <c:pt idx="335">
                  <c:v>52</c:v>
                </c:pt>
                <c:pt idx="336">
                  <c:v>52</c:v>
                </c:pt>
                <c:pt idx="337">
                  <c:v>60</c:v>
                </c:pt>
                <c:pt idx="338">
                  <c:v>60</c:v>
                </c:pt>
                <c:pt idx="339">
                  <c:v>56</c:v>
                </c:pt>
                <c:pt idx="340">
                  <c:v>57</c:v>
                </c:pt>
                <c:pt idx="341">
                  <c:v>56</c:v>
                </c:pt>
                <c:pt idx="342">
                  <c:v>57</c:v>
                </c:pt>
                <c:pt idx="343">
                  <c:v>57</c:v>
                </c:pt>
                <c:pt idx="344">
                  <c:v>57</c:v>
                </c:pt>
                <c:pt idx="345">
                  <c:v>56</c:v>
                </c:pt>
                <c:pt idx="346">
                  <c:v>57</c:v>
                </c:pt>
                <c:pt idx="347">
                  <c:v>56</c:v>
                </c:pt>
                <c:pt idx="348">
                  <c:v>57</c:v>
                </c:pt>
                <c:pt idx="349">
                  <c:v>56</c:v>
                </c:pt>
                <c:pt idx="350">
                  <c:v>57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55</c:v>
                </c:pt>
                <c:pt idx="356">
                  <c:v>51</c:v>
                </c:pt>
                <c:pt idx="357">
                  <c:v>54</c:v>
                </c:pt>
                <c:pt idx="358">
                  <c:v>49</c:v>
                </c:pt>
                <c:pt idx="359">
                  <c:v>58</c:v>
                </c:pt>
                <c:pt idx="360">
                  <c:v>57</c:v>
                </c:pt>
                <c:pt idx="361">
                  <c:v>51</c:v>
                </c:pt>
                <c:pt idx="362">
                  <c:v>48</c:v>
                </c:pt>
                <c:pt idx="363">
                  <c:v>42</c:v>
                </c:pt>
                <c:pt idx="364">
                  <c:v>45</c:v>
                </c:pt>
                <c:pt idx="365">
                  <c:v>41</c:v>
                </c:pt>
                <c:pt idx="366">
                  <c:v>41</c:v>
                </c:pt>
                <c:pt idx="367">
                  <c:v>46</c:v>
                </c:pt>
                <c:pt idx="368">
                  <c:v>45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62</c:v>
                </c:pt>
                <c:pt idx="375">
                  <c:v>61</c:v>
                </c:pt>
                <c:pt idx="376">
                  <c:v>32</c:v>
                </c:pt>
                <c:pt idx="377">
                  <c:v>49</c:v>
                </c:pt>
                <c:pt idx="378">
                  <c:v>55</c:v>
                </c:pt>
                <c:pt idx="379">
                  <c:v>57</c:v>
                </c:pt>
                <c:pt idx="380">
                  <c:v>47</c:v>
                </c:pt>
                <c:pt idx="381">
                  <c:v>51</c:v>
                </c:pt>
                <c:pt idx="382">
                  <c:v>57</c:v>
                </c:pt>
                <c:pt idx="383">
                  <c:v>39</c:v>
                </c:pt>
                <c:pt idx="384">
                  <c:v>62</c:v>
                </c:pt>
                <c:pt idx="385">
                  <c:v>62</c:v>
                </c:pt>
                <c:pt idx="386">
                  <c:v>47</c:v>
                </c:pt>
                <c:pt idx="387">
                  <c:v>37</c:v>
                </c:pt>
                <c:pt idx="388">
                  <c:v>49</c:v>
                </c:pt>
                <c:pt idx="389">
                  <c:v>41</c:v>
                </c:pt>
                <c:pt idx="390">
                  <c:v>49</c:v>
                </c:pt>
                <c:pt idx="391">
                  <c:v>53</c:v>
                </c:pt>
                <c:pt idx="392">
                  <c:v>37</c:v>
                </c:pt>
                <c:pt idx="393">
                  <c:v>40</c:v>
                </c:pt>
                <c:pt idx="394">
                  <c:v>39</c:v>
                </c:pt>
                <c:pt idx="395">
                  <c:v>47</c:v>
                </c:pt>
                <c:pt idx="396">
                  <c:v>47</c:v>
                </c:pt>
                <c:pt idx="397">
                  <c:v>45</c:v>
                </c:pt>
                <c:pt idx="398">
                  <c:v>49</c:v>
                </c:pt>
                <c:pt idx="399">
                  <c:v>52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56</c:v>
                </c:pt>
                <c:pt idx="404">
                  <c:v>56</c:v>
                </c:pt>
                <c:pt idx="405">
                  <c:v>34</c:v>
                </c:pt>
                <c:pt idx="406">
                  <c:v>34</c:v>
                </c:pt>
                <c:pt idx="407">
                  <c:v>34</c:v>
                </c:pt>
                <c:pt idx="408">
                  <c:v>34</c:v>
                </c:pt>
                <c:pt idx="409">
                  <c:v>39</c:v>
                </c:pt>
                <c:pt idx="410">
                  <c:v>42</c:v>
                </c:pt>
                <c:pt idx="411">
                  <c:v>46</c:v>
                </c:pt>
                <c:pt idx="412">
                  <c:v>45</c:v>
                </c:pt>
                <c:pt idx="413">
                  <c:v>58</c:v>
                </c:pt>
                <c:pt idx="414">
                  <c:v>53</c:v>
                </c:pt>
                <c:pt idx="415">
                  <c:v>36</c:v>
                </c:pt>
                <c:pt idx="416">
                  <c:v>42</c:v>
                </c:pt>
                <c:pt idx="417">
                  <c:v>57</c:v>
                </c:pt>
                <c:pt idx="418">
                  <c:v>58</c:v>
                </c:pt>
                <c:pt idx="419">
                  <c:v>58</c:v>
                </c:pt>
                <c:pt idx="420">
                  <c:v>58</c:v>
                </c:pt>
                <c:pt idx="421">
                  <c:v>52</c:v>
                </c:pt>
                <c:pt idx="422">
                  <c:v>53</c:v>
                </c:pt>
                <c:pt idx="423">
                  <c:v>48</c:v>
                </c:pt>
                <c:pt idx="424">
                  <c:v>50</c:v>
                </c:pt>
                <c:pt idx="425">
                  <c:v>53</c:v>
                </c:pt>
                <c:pt idx="426">
                  <c:v>54</c:v>
                </c:pt>
                <c:pt idx="427">
                  <c:v>49</c:v>
                </c:pt>
                <c:pt idx="428">
                  <c:v>42</c:v>
                </c:pt>
                <c:pt idx="429">
                  <c:v>38</c:v>
                </c:pt>
                <c:pt idx="430">
                  <c:v>43</c:v>
                </c:pt>
                <c:pt idx="431">
                  <c:v>50</c:v>
                </c:pt>
                <c:pt idx="432">
                  <c:v>36</c:v>
                </c:pt>
                <c:pt idx="433">
                  <c:v>36</c:v>
                </c:pt>
                <c:pt idx="434">
                  <c:v>45</c:v>
                </c:pt>
                <c:pt idx="435">
                  <c:v>41</c:v>
                </c:pt>
                <c:pt idx="436">
                  <c:v>41</c:v>
                </c:pt>
                <c:pt idx="437">
                  <c:v>43</c:v>
                </c:pt>
                <c:pt idx="438">
                  <c:v>43</c:v>
                </c:pt>
                <c:pt idx="439">
                  <c:v>37</c:v>
                </c:pt>
                <c:pt idx="440">
                  <c:v>40</c:v>
                </c:pt>
                <c:pt idx="441">
                  <c:v>34</c:v>
                </c:pt>
                <c:pt idx="442">
                  <c:v>41</c:v>
                </c:pt>
                <c:pt idx="443">
                  <c:v>58</c:v>
                </c:pt>
                <c:pt idx="444">
                  <c:v>56</c:v>
                </c:pt>
                <c:pt idx="445">
                  <c:v>60</c:v>
                </c:pt>
                <c:pt idx="446">
                  <c:v>54</c:v>
                </c:pt>
                <c:pt idx="447">
                  <c:v>38</c:v>
                </c:pt>
                <c:pt idx="448">
                  <c:v>55</c:v>
                </c:pt>
                <c:pt idx="449">
                  <c:v>55</c:v>
                </c:pt>
                <c:pt idx="450">
                  <c:v>60</c:v>
                </c:pt>
                <c:pt idx="451">
                  <c:v>56</c:v>
                </c:pt>
                <c:pt idx="452">
                  <c:v>61</c:v>
                </c:pt>
                <c:pt idx="453">
                  <c:v>60</c:v>
                </c:pt>
                <c:pt idx="454">
                  <c:v>61</c:v>
                </c:pt>
                <c:pt idx="455">
                  <c:v>56</c:v>
                </c:pt>
                <c:pt idx="456">
                  <c:v>57</c:v>
                </c:pt>
                <c:pt idx="457">
                  <c:v>57</c:v>
                </c:pt>
                <c:pt idx="458">
                  <c:v>57</c:v>
                </c:pt>
                <c:pt idx="459">
                  <c:v>55</c:v>
                </c:pt>
                <c:pt idx="46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DD-4707-9A73-F108C357707C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1533238474604226E-2"/>
                  <c:y val="-1.218110549053835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worksheet!$J$2:$J$462</c:f>
              <c:numCache>
                <c:formatCode>0.0</c:formatCode>
                <c:ptCount val="461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  <c:pt idx="171">
                  <c:v>71.706242905788898</c:v>
                </c:pt>
                <c:pt idx="172">
                  <c:v>70.685811577752602</c:v>
                </c:pt>
                <c:pt idx="173">
                  <c:v>63.285811577752597</c:v>
                </c:pt>
                <c:pt idx="174">
                  <c:v>62.528944381384797</c:v>
                </c:pt>
                <c:pt idx="175">
                  <c:v>63.797729852440398</c:v>
                </c:pt>
                <c:pt idx="176">
                  <c:v>60.9069239500568</c:v>
                </c:pt>
                <c:pt idx="177">
                  <c:v>63.010669693530097</c:v>
                </c:pt>
                <c:pt idx="178">
                  <c:v>69.9377979568672</c:v>
                </c:pt>
                <c:pt idx="179">
                  <c:v>67.464018161180505</c:v>
                </c:pt>
                <c:pt idx="180">
                  <c:v>68.189330306469898</c:v>
                </c:pt>
                <c:pt idx="181">
                  <c:v>67.008626560726398</c:v>
                </c:pt>
                <c:pt idx="182">
                  <c:v>67.335073779795707</c:v>
                </c:pt>
                <c:pt idx="183">
                  <c:v>67.559364358683297</c:v>
                </c:pt>
                <c:pt idx="184">
                  <c:v>66.665834279228207</c:v>
                </c:pt>
                <c:pt idx="185">
                  <c:v>65.911237230419999</c:v>
                </c:pt>
                <c:pt idx="186">
                  <c:v>63.997729852440401</c:v>
                </c:pt>
                <c:pt idx="187">
                  <c:v>63.997729852440401</c:v>
                </c:pt>
                <c:pt idx="188">
                  <c:v>65.140295119182795</c:v>
                </c:pt>
                <c:pt idx="189">
                  <c:v>65.688762769579995</c:v>
                </c:pt>
                <c:pt idx="190">
                  <c:v>66.6683314415437</c:v>
                </c:pt>
                <c:pt idx="191">
                  <c:v>64.395232690124899</c:v>
                </c:pt>
                <c:pt idx="192">
                  <c:v>64.217026106696906</c:v>
                </c:pt>
                <c:pt idx="193">
                  <c:v>64.217026106696906</c:v>
                </c:pt>
                <c:pt idx="194">
                  <c:v>67.465380249716205</c:v>
                </c:pt>
                <c:pt idx="195">
                  <c:v>67.438138479001097</c:v>
                </c:pt>
                <c:pt idx="196">
                  <c:v>66.399772985243999</c:v>
                </c:pt>
                <c:pt idx="197">
                  <c:v>66.399772985243999</c:v>
                </c:pt>
                <c:pt idx="198">
                  <c:v>70.5466515323496</c:v>
                </c:pt>
                <c:pt idx="199">
                  <c:v>70.772985244040896</c:v>
                </c:pt>
                <c:pt idx="200">
                  <c:v>70.772985244040896</c:v>
                </c:pt>
                <c:pt idx="201">
                  <c:v>44.500567536889903</c:v>
                </c:pt>
                <c:pt idx="202">
                  <c:v>28.9368898978434</c:v>
                </c:pt>
                <c:pt idx="203">
                  <c:v>28.3468785471056</c:v>
                </c:pt>
                <c:pt idx="204">
                  <c:v>28.3468785471056</c:v>
                </c:pt>
                <c:pt idx="205">
                  <c:v>35.914415437003399</c:v>
                </c:pt>
                <c:pt idx="206">
                  <c:v>36.734846765039698</c:v>
                </c:pt>
                <c:pt idx="207">
                  <c:v>34.933484676504001</c:v>
                </c:pt>
                <c:pt idx="208">
                  <c:v>33.080136208853602</c:v>
                </c:pt>
                <c:pt idx="209">
                  <c:v>39.9677639046538</c:v>
                </c:pt>
                <c:pt idx="210">
                  <c:v>41.730987514188399</c:v>
                </c:pt>
                <c:pt idx="211">
                  <c:v>41.730987514188399</c:v>
                </c:pt>
                <c:pt idx="212">
                  <c:v>42.597048808172502</c:v>
                </c:pt>
                <c:pt idx="213">
                  <c:v>52.099205448354098</c:v>
                </c:pt>
                <c:pt idx="214">
                  <c:v>66.675822928490305</c:v>
                </c:pt>
                <c:pt idx="215">
                  <c:v>59.888762769579998</c:v>
                </c:pt>
                <c:pt idx="216">
                  <c:v>28.473552780930799</c:v>
                </c:pt>
                <c:pt idx="217">
                  <c:v>28.473552780930799</c:v>
                </c:pt>
                <c:pt idx="218">
                  <c:v>28.473552780930799</c:v>
                </c:pt>
                <c:pt idx="219">
                  <c:v>23.296935300794601</c:v>
                </c:pt>
                <c:pt idx="220">
                  <c:v>27.130306469920502</c:v>
                </c:pt>
                <c:pt idx="221">
                  <c:v>33.609988649262199</c:v>
                </c:pt>
                <c:pt idx="222">
                  <c:v>48.826333711691298</c:v>
                </c:pt>
                <c:pt idx="223">
                  <c:v>48.826333711691298</c:v>
                </c:pt>
                <c:pt idx="224">
                  <c:v>48.826333711691298</c:v>
                </c:pt>
                <c:pt idx="225">
                  <c:v>47.728036322361</c:v>
                </c:pt>
                <c:pt idx="226">
                  <c:v>43.162542565266698</c:v>
                </c:pt>
                <c:pt idx="227">
                  <c:v>39.036549375709399</c:v>
                </c:pt>
                <c:pt idx="228">
                  <c:v>35.827014755959098</c:v>
                </c:pt>
                <c:pt idx="229">
                  <c:v>39.821339387060199</c:v>
                </c:pt>
                <c:pt idx="230">
                  <c:v>39.821339387060199</c:v>
                </c:pt>
                <c:pt idx="231">
                  <c:v>33.336889897843399</c:v>
                </c:pt>
                <c:pt idx="232">
                  <c:v>34.9984108967083</c:v>
                </c:pt>
                <c:pt idx="233">
                  <c:v>38.312145289443798</c:v>
                </c:pt>
                <c:pt idx="234">
                  <c:v>47.8508513053348</c:v>
                </c:pt>
                <c:pt idx="235">
                  <c:v>50.632690124858101</c:v>
                </c:pt>
                <c:pt idx="236">
                  <c:v>51.244267877412</c:v>
                </c:pt>
                <c:pt idx="237">
                  <c:v>51.244267877412</c:v>
                </c:pt>
                <c:pt idx="238">
                  <c:v>44.3017026106697</c:v>
                </c:pt>
                <c:pt idx="239">
                  <c:v>53.897843359818403</c:v>
                </c:pt>
                <c:pt idx="240">
                  <c:v>59.671055618615199</c:v>
                </c:pt>
                <c:pt idx="241">
                  <c:v>62.410896708286003</c:v>
                </c:pt>
                <c:pt idx="242">
                  <c:v>62.223836549375697</c:v>
                </c:pt>
                <c:pt idx="243">
                  <c:v>60.928036322361002</c:v>
                </c:pt>
                <c:pt idx="244">
                  <c:v>63.539387060158901</c:v>
                </c:pt>
                <c:pt idx="245">
                  <c:v>63.539387060158901</c:v>
                </c:pt>
                <c:pt idx="246">
                  <c:v>63.298524404086301</c:v>
                </c:pt>
                <c:pt idx="247">
                  <c:v>63.196594778660597</c:v>
                </c:pt>
                <c:pt idx="248">
                  <c:v>67.266515323495994</c:v>
                </c:pt>
                <c:pt idx="249">
                  <c:v>67.266515323495994</c:v>
                </c:pt>
                <c:pt idx="250">
                  <c:v>63.248581157775298</c:v>
                </c:pt>
                <c:pt idx="251">
                  <c:v>72.296481271282602</c:v>
                </c:pt>
                <c:pt idx="252">
                  <c:v>71.264926220204302</c:v>
                </c:pt>
                <c:pt idx="253">
                  <c:v>71.029511918274693</c:v>
                </c:pt>
                <c:pt idx="254">
                  <c:v>71.029511918274693</c:v>
                </c:pt>
                <c:pt idx="255">
                  <c:v>71.029511918274693</c:v>
                </c:pt>
                <c:pt idx="256">
                  <c:v>66.689216799091895</c:v>
                </c:pt>
                <c:pt idx="257">
                  <c:v>68.2410896708286</c:v>
                </c:pt>
                <c:pt idx="258">
                  <c:v>68.864472190692396</c:v>
                </c:pt>
                <c:pt idx="259">
                  <c:v>70.153007945516507</c:v>
                </c:pt>
                <c:pt idx="260">
                  <c:v>71.010896708285998</c:v>
                </c:pt>
                <c:pt idx="261">
                  <c:v>71.010896708285998</c:v>
                </c:pt>
                <c:pt idx="262">
                  <c:v>71.104199772985197</c:v>
                </c:pt>
                <c:pt idx="263">
                  <c:v>68.583654937570898</c:v>
                </c:pt>
                <c:pt idx="264">
                  <c:v>68.139160045402903</c:v>
                </c:pt>
                <c:pt idx="265">
                  <c:v>68.139160045402903</c:v>
                </c:pt>
                <c:pt idx="266">
                  <c:v>66.348467650397296</c:v>
                </c:pt>
                <c:pt idx="267">
                  <c:v>70.271509648127093</c:v>
                </c:pt>
                <c:pt idx="268">
                  <c:v>69.643359818388205</c:v>
                </c:pt>
                <c:pt idx="269">
                  <c:v>69.643359818388205</c:v>
                </c:pt>
                <c:pt idx="270">
                  <c:v>69.809080590238395</c:v>
                </c:pt>
                <c:pt idx="271">
                  <c:v>70.562315550510803</c:v>
                </c:pt>
                <c:pt idx="272">
                  <c:v>70.562315550510803</c:v>
                </c:pt>
                <c:pt idx="273">
                  <c:v>70.562315550510803</c:v>
                </c:pt>
                <c:pt idx="274">
                  <c:v>69.306015891032899</c:v>
                </c:pt>
                <c:pt idx="275">
                  <c:v>68.822928490351899</c:v>
                </c:pt>
                <c:pt idx="276">
                  <c:v>68.822928490351899</c:v>
                </c:pt>
                <c:pt idx="277">
                  <c:v>67.696481271282593</c:v>
                </c:pt>
                <c:pt idx="278">
                  <c:v>68.083541430192994</c:v>
                </c:pt>
                <c:pt idx="279">
                  <c:v>68.083541430192994</c:v>
                </c:pt>
                <c:pt idx="280">
                  <c:v>67.358910329171394</c:v>
                </c:pt>
                <c:pt idx="281">
                  <c:v>67.358910329171394</c:v>
                </c:pt>
                <c:pt idx="282">
                  <c:v>68.239273552780901</c:v>
                </c:pt>
                <c:pt idx="283">
                  <c:v>65.928036322360995</c:v>
                </c:pt>
                <c:pt idx="284">
                  <c:v>66.883768444948899</c:v>
                </c:pt>
                <c:pt idx="285">
                  <c:v>68.146424517593601</c:v>
                </c:pt>
                <c:pt idx="286">
                  <c:v>67.6358683314415</c:v>
                </c:pt>
                <c:pt idx="287">
                  <c:v>67.264699205448395</c:v>
                </c:pt>
                <c:pt idx="288">
                  <c:v>66.0622020431328</c:v>
                </c:pt>
                <c:pt idx="289">
                  <c:v>66.0622020431328</c:v>
                </c:pt>
                <c:pt idx="290">
                  <c:v>64.592054483541403</c:v>
                </c:pt>
                <c:pt idx="291">
                  <c:v>61.977979568671998</c:v>
                </c:pt>
                <c:pt idx="292">
                  <c:v>15.5847900113507</c:v>
                </c:pt>
                <c:pt idx="293">
                  <c:v>23.035868331441499</c:v>
                </c:pt>
                <c:pt idx="294">
                  <c:v>23.035868331441499</c:v>
                </c:pt>
                <c:pt idx="295">
                  <c:v>45.265380249716202</c:v>
                </c:pt>
                <c:pt idx="296">
                  <c:v>53.934392735527801</c:v>
                </c:pt>
                <c:pt idx="297">
                  <c:v>53.934392735527801</c:v>
                </c:pt>
                <c:pt idx="298">
                  <c:v>56.585698070374598</c:v>
                </c:pt>
                <c:pt idx="299">
                  <c:v>60.154143019296299</c:v>
                </c:pt>
                <c:pt idx="300">
                  <c:v>60.154143019296299</c:v>
                </c:pt>
                <c:pt idx="301">
                  <c:v>60.154143019296299</c:v>
                </c:pt>
                <c:pt idx="302">
                  <c:v>60.956867196367803</c:v>
                </c:pt>
                <c:pt idx="303">
                  <c:v>57.674006810442698</c:v>
                </c:pt>
                <c:pt idx="304">
                  <c:v>51.441770715096503</c:v>
                </c:pt>
                <c:pt idx="305">
                  <c:v>46.681498297389297</c:v>
                </c:pt>
                <c:pt idx="306">
                  <c:v>32.449489216799101</c:v>
                </c:pt>
                <c:pt idx="307">
                  <c:v>51.008172531214498</c:v>
                </c:pt>
                <c:pt idx="308">
                  <c:v>51.008172531214498</c:v>
                </c:pt>
                <c:pt idx="309">
                  <c:v>54.978660612939798</c:v>
                </c:pt>
                <c:pt idx="310">
                  <c:v>47.569807037457402</c:v>
                </c:pt>
                <c:pt idx="311">
                  <c:v>47.569807037457402</c:v>
                </c:pt>
                <c:pt idx="312">
                  <c:v>47.569807037457402</c:v>
                </c:pt>
                <c:pt idx="313">
                  <c:v>35.445629965947802</c:v>
                </c:pt>
                <c:pt idx="314">
                  <c:v>35.445629965947802</c:v>
                </c:pt>
                <c:pt idx="315">
                  <c:v>35.445629965947802</c:v>
                </c:pt>
                <c:pt idx="316">
                  <c:v>28.913053348467599</c:v>
                </c:pt>
                <c:pt idx="317">
                  <c:v>33.083087400681002</c:v>
                </c:pt>
                <c:pt idx="318">
                  <c:v>33.083087400681002</c:v>
                </c:pt>
                <c:pt idx="319">
                  <c:v>27.7264472190692</c:v>
                </c:pt>
                <c:pt idx="320">
                  <c:v>24.1661748013621</c:v>
                </c:pt>
                <c:pt idx="321">
                  <c:v>20.869239500567499</c:v>
                </c:pt>
                <c:pt idx="322">
                  <c:v>20.093303064699199</c:v>
                </c:pt>
                <c:pt idx="323">
                  <c:v>23.175936435868302</c:v>
                </c:pt>
                <c:pt idx="324">
                  <c:v>19.8774120317821</c:v>
                </c:pt>
                <c:pt idx="325">
                  <c:v>28.896254256526699</c:v>
                </c:pt>
                <c:pt idx="326">
                  <c:v>29.976163450624298</c:v>
                </c:pt>
                <c:pt idx="327">
                  <c:v>26.087627695800201</c:v>
                </c:pt>
                <c:pt idx="328">
                  <c:v>32.010896708285998</c:v>
                </c:pt>
                <c:pt idx="329">
                  <c:v>32.010896708285998</c:v>
                </c:pt>
                <c:pt idx="330">
                  <c:v>56.271963677639</c:v>
                </c:pt>
                <c:pt idx="331">
                  <c:v>58.971396140749199</c:v>
                </c:pt>
                <c:pt idx="332">
                  <c:v>58.971396140749199</c:v>
                </c:pt>
                <c:pt idx="333">
                  <c:v>52.488762769579999</c:v>
                </c:pt>
                <c:pt idx="334">
                  <c:v>58.643359818388198</c:v>
                </c:pt>
                <c:pt idx="335">
                  <c:v>58.643359818388198</c:v>
                </c:pt>
                <c:pt idx="336">
                  <c:v>58.643359818388198</c:v>
                </c:pt>
                <c:pt idx="337">
                  <c:v>62.145516458569801</c:v>
                </c:pt>
                <c:pt idx="338">
                  <c:v>62.145516458569801</c:v>
                </c:pt>
                <c:pt idx="339">
                  <c:v>62.145516458569801</c:v>
                </c:pt>
                <c:pt idx="340">
                  <c:v>62.145516458569801</c:v>
                </c:pt>
                <c:pt idx="341">
                  <c:v>59.921225879682197</c:v>
                </c:pt>
                <c:pt idx="342">
                  <c:v>56.355732122588002</c:v>
                </c:pt>
                <c:pt idx="343">
                  <c:v>56.355732122588002</c:v>
                </c:pt>
                <c:pt idx="344">
                  <c:v>56.355732122588002</c:v>
                </c:pt>
                <c:pt idx="345">
                  <c:v>52.506696935300802</c:v>
                </c:pt>
                <c:pt idx="346">
                  <c:v>62.647900113507397</c:v>
                </c:pt>
                <c:pt idx="347">
                  <c:v>61.418388195232701</c:v>
                </c:pt>
                <c:pt idx="348">
                  <c:v>61.418388195232701</c:v>
                </c:pt>
                <c:pt idx="349">
                  <c:v>62.929398410896702</c:v>
                </c:pt>
                <c:pt idx="350">
                  <c:v>61.9069239500568</c:v>
                </c:pt>
                <c:pt idx="351">
                  <c:v>66.930760499432495</c:v>
                </c:pt>
                <c:pt idx="352">
                  <c:v>66.930760499432495</c:v>
                </c:pt>
                <c:pt idx="353">
                  <c:v>66.930760499432495</c:v>
                </c:pt>
                <c:pt idx="354">
                  <c:v>62.2717366628831</c:v>
                </c:pt>
                <c:pt idx="355">
                  <c:v>42.650170261066997</c:v>
                </c:pt>
                <c:pt idx="356">
                  <c:v>62.045629965947803</c:v>
                </c:pt>
                <c:pt idx="357">
                  <c:v>60.017480136208903</c:v>
                </c:pt>
                <c:pt idx="358">
                  <c:v>56.291032917139603</c:v>
                </c:pt>
                <c:pt idx="359">
                  <c:v>43.402270147559598</c:v>
                </c:pt>
                <c:pt idx="360">
                  <c:v>41.499659477866103</c:v>
                </c:pt>
                <c:pt idx="361">
                  <c:v>53.623836549375703</c:v>
                </c:pt>
                <c:pt idx="362">
                  <c:v>44.463337116912598</c:v>
                </c:pt>
                <c:pt idx="363">
                  <c:v>44.463337116912598</c:v>
                </c:pt>
                <c:pt idx="364">
                  <c:v>39.499205448354097</c:v>
                </c:pt>
                <c:pt idx="365">
                  <c:v>38.987968217934203</c:v>
                </c:pt>
                <c:pt idx="366">
                  <c:v>38.987968217934203</c:v>
                </c:pt>
                <c:pt idx="367">
                  <c:v>36.464245175936398</c:v>
                </c:pt>
                <c:pt idx="368">
                  <c:v>32.798183881952298</c:v>
                </c:pt>
                <c:pt idx="369">
                  <c:v>44.185471055618599</c:v>
                </c:pt>
                <c:pt idx="370">
                  <c:v>59.2118047673099</c:v>
                </c:pt>
                <c:pt idx="371">
                  <c:v>66.177525539160001</c:v>
                </c:pt>
                <c:pt idx="372">
                  <c:v>67.389784335981801</c:v>
                </c:pt>
                <c:pt idx="373">
                  <c:v>67.689216799091895</c:v>
                </c:pt>
                <c:pt idx="374">
                  <c:v>56.043813847900097</c:v>
                </c:pt>
                <c:pt idx="375">
                  <c:v>30.460612939841099</c:v>
                </c:pt>
                <c:pt idx="376">
                  <c:v>49.591373439273603</c:v>
                </c:pt>
                <c:pt idx="377">
                  <c:v>58.179341657207701</c:v>
                </c:pt>
                <c:pt idx="378">
                  <c:v>58.509875141884201</c:v>
                </c:pt>
                <c:pt idx="379">
                  <c:v>54.2744608399546</c:v>
                </c:pt>
                <c:pt idx="380">
                  <c:v>63.609988649262199</c:v>
                </c:pt>
                <c:pt idx="381">
                  <c:v>64.693530079455201</c:v>
                </c:pt>
                <c:pt idx="382">
                  <c:v>65.066515323496006</c:v>
                </c:pt>
                <c:pt idx="383">
                  <c:v>26.813393870601601</c:v>
                </c:pt>
                <c:pt idx="384">
                  <c:v>59.508740068104402</c:v>
                </c:pt>
                <c:pt idx="385">
                  <c:v>60.073779795686697</c:v>
                </c:pt>
                <c:pt idx="386">
                  <c:v>65.758683314415407</c:v>
                </c:pt>
                <c:pt idx="387">
                  <c:v>65.473779795686696</c:v>
                </c:pt>
                <c:pt idx="388">
                  <c:v>49.228603859250903</c:v>
                </c:pt>
                <c:pt idx="389">
                  <c:v>52.516912599318999</c:v>
                </c:pt>
                <c:pt idx="390">
                  <c:v>56.505561861521002</c:v>
                </c:pt>
                <c:pt idx="391">
                  <c:v>27.811123723042002</c:v>
                </c:pt>
                <c:pt idx="392">
                  <c:v>48.391600454029501</c:v>
                </c:pt>
                <c:pt idx="393">
                  <c:v>53.801589103291697</c:v>
                </c:pt>
                <c:pt idx="394">
                  <c:v>46.5139614074915</c:v>
                </c:pt>
                <c:pt idx="395">
                  <c:v>46.5139614074915</c:v>
                </c:pt>
                <c:pt idx="396">
                  <c:v>46.5139614074915</c:v>
                </c:pt>
                <c:pt idx="397">
                  <c:v>48.098751418842198</c:v>
                </c:pt>
                <c:pt idx="398">
                  <c:v>61.1214528944381</c:v>
                </c:pt>
                <c:pt idx="399">
                  <c:v>65.323723041997695</c:v>
                </c:pt>
                <c:pt idx="400">
                  <c:v>66.121906923950107</c:v>
                </c:pt>
                <c:pt idx="401">
                  <c:v>66.121906923950107</c:v>
                </c:pt>
                <c:pt idx="402">
                  <c:v>66.121906923950107</c:v>
                </c:pt>
                <c:pt idx="403">
                  <c:v>65.720544835414302</c:v>
                </c:pt>
                <c:pt idx="404">
                  <c:v>60.190692395005698</c:v>
                </c:pt>
                <c:pt idx="405">
                  <c:v>67.814982973893294</c:v>
                </c:pt>
                <c:pt idx="406">
                  <c:v>67.814982973893294</c:v>
                </c:pt>
                <c:pt idx="407">
                  <c:v>67.814982973893294</c:v>
                </c:pt>
                <c:pt idx="408">
                  <c:v>67.814982973893294</c:v>
                </c:pt>
                <c:pt idx="409">
                  <c:v>69.289443813847896</c:v>
                </c:pt>
                <c:pt idx="410">
                  <c:v>67.727128263337093</c:v>
                </c:pt>
                <c:pt idx="411">
                  <c:v>67.195459704880804</c:v>
                </c:pt>
                <c:pt idx="412">
                  <c:v>68.867196367763896</c:v>
                </c:pt>
                <c:pt idx="413">
                  <c:v>66.293984108967095</c:v>
                </c:pt>
                <c:pt idx="414">
                  <c:v>63.896708286038603</c:v>
                </c:pt>
                <c:pt idx="415">
                  <c:v>70.429738933030606</c:v>
                </c:pt>
                <c:pt idx="416">
                  <c:v>59.489897843359799</c:v>
                </c:pt>
                <c:pt idx="417">
                  <c:v>65.3037457434733</c:v>
                </c:pt>
                <c:pt idx="418">
                  <c:v>57.224063564131697</c:v>
                </c:pt>
                <c:pt idx="419">
                  <c:v>59.021566401816102</c:v>
                </c:pt>
                <c:pt idx="420">
                  <c:v>55.058796821793401</c:v>
                </c:pt>
                <c:pt idx="421">
                  <c:v>55.582292849035198</c:v>
                </c:pt>
                <c:pt idx="422">
                  <c:v>63.365266742338299</c:v>
                </c:pt>
                <c:pt idx="423">
                  <c:v>64.491486946651506</c:v>
                </c:pt>
                <c:pt idx="424">
                  <c:v>65.263337116912595</c:v>
                </c:pt>
                <c:pt idx="425">
                  <c:v>64.466515323495997</c:v>
                </c:pt>
                <c:pt idx="426">
                  <c:v>61.943246311010199</c:v>
                </c:pt>
                <c:pt idx="427">
                  <c:v>61.943246311010199</c:v>
                </c:pt>
                <c:pt idx="428">
                  <c:v>62.132349602724197</c:v>
                </c:pt>
                <c:pt idx="429">
                  <c:v>61.548921679909199</c:v>
                </c:pt>
                <c:pt idx="430">
                  <c:v>55.788876276958</c:v>
                </c:pt>
                <c:pt idx="431">
                  <c:v>50.614982973893298</c:v>
                </c:pt>
                <c:pt idx="432">
                  <c:v>50.614982973893298</c:v>
                </c:pt>
                <c:pt idx="433">
                  <c:v>50.614982973893298</c:v>
                </c:pt>
                <c:pt idx="434">
                  <c:v>29.842451759364401</c:v>
                </c:pt>
                <c:pt idx="435">
                  <c:v>29.842451759364401</c:v>
                </c:pt>
                <c:pt idx="436">
                  <c:v>29.842451759364401</c:v>
                </c:pt>
                <c:pt idx="437">
                  <c:v>29.842451759364401</c:v>
                </c:pt>
                <c:pt idx="438">
                  <c:v>29.842451759364401</c:v>
                </c:pt>
                <c:pt idx="439">
                  <c:v>29.842451759364401</c:v>
                </c:pt>
                <c:pt idx="440">
                  <c:v>24.768217934165701</c:v>
                </c:pt>
                <c:pt idx="441">
                  <c:v>37.350056753689003</c:v>
                </c:pt>
                <c:pt idx="442">
                  <c:v>42.671736662883099</c:v>
                </c:pt>
                <c:pt idx="443">
                  <c:v>60.593416572077203</c:v>
                </c:pt>
                <c:pt idx="444">
                  <c:v>55.427695800226999</c:v>
                </c:pt>
                <c:pt idx="445">
                  <c:v>62.281044267877398</c:v>
                </c:pt>
                <c:pt idx="446">
                  <c:v>63.099886492621998</c:v>
                </c:pt>
                <c:pt idx="447">
                  <c:v>64.214074914869499</c:v>
                </c:pt>
                <c:pt idx="448">
                  <c:v>36.840181611804802</c:v>
                </c:pt>
                <c:pt idx="449">
                  <c:v>29.663337116912601</c:v>
                </c:pt>
                <c:pt idx="450">
                  <c:v>29.496027241770701</c:v>
                </c:pt>
                <c:pt idx="451">
                  <c:v>20.938706015891</c:v>
                </c:pt>
                <c:pt idx="452">
                  <c:v>20.938706015891</c:v>
                </c:pt>
                <c:pt idx="453">
                  <c:v>20.938706015891</c:v>
                </c:pt>
                <c:pt idx="454">
                  <c:v>18.082406356413198</c:v>
                </c:pt>
                <c:pt idx="455">
                  <c:v>18.082406356413198</c:v>
                </c:pt>
                <c:pt idx="456">
                  <c:v>33.924858115777504</c:v>
                </c:pt>
                <c:pt idx="457">
                  <c:v>37.414528944381402</c:v>
                </c:pt>
                <c:pt idx="458">
                  <c:v>37.414528944381402</c:v>
                </c:pt>
                <c:pt idx="459">
                  <c:v>38.675141884222498</c:v>
                </c:pt>
                <c:pt idx="460">
                  <c:v>64.453121452894393</c:v>
                </c:pt>
              </c:numCache>
            </c:numRef>
          </c:xVal>
          <c:yVal>
            <c:numRef>
              <c:f>worksheet!$O$2:$O$462</c:f>
              <c:numCache>
                <c:formatCode>0.0</c:formatCode>
                <c:ptCount val="46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51</c:v>
                </c:pt>
                <c:pt idx="15">
                  <c:v>56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53</c:v>
                </c:pt>
                <c:pt idx="21">
                  <c:v>53</c:v>
                </c:pt>
                <c:pt idx="22">
                  <c:v>48</c:v>
                </c:pt>
                <c:pt idx="23">
                  <c:v>48</c:v>
                </c:pt>
                <c:pt idx="24">
                  <c:v>53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61</c:v>
                </c:pt>
                <c:pt idx="30">
                  <c:v>58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52</c:v>
                </c:pt>
                <c:pt idx="35">
                  <c:v>61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39">
                  <c:v>59</c:v>
                </c:pt>
                <c:pt idx="40">
                  <c:v>55</c:v>
                </c:pt>
                <c:pt idx="41">
                  <c:v>33</c:v>
                </c:pt>
                <c:pt idx="42">
                  <c:v>27</c:v>
                </c:pt>
                <c:pt idx="43">
                  <c:v>33</c:v>
                </c:pt>
                <c:pt idx="44">
                  <c:v>29</c:v>
                </c:pt>
                <c:pt idx="45">
                  <c:v>34</c:v>
                </c:pt>
                <c:pt idx="46">
                  <c:v>34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34</c:v>
                </c:pt>
                <c:pt idx="51">
                  <c:v>41</c:v>
                </c:pt>
                <c:pt idx="52">
                  <c:v>46</c:v>
                </c:pt>
                <c:pt idx="53">
                  <c:v>33</c:v>
                </c:pt>
                <c:pt idx="54">
                  <c:v>38</c:v>
                </c:pt>
                <c:pt idx="55">
                  <c:v>33</c:v>
                </c:pt>
                <c:pt idx="56">
                  <c:v>40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51</c:v>
                </c:pt>
                <c:pt idx="67">
                  <c:v>51</c:v>
                </c:pt>
                <c:pt idx="68">
                  <c:v>46</c:v>
                </c:pt>
                <c:pt idx="69">
                  <c:v>52</c:v>
                </c:pt>
                <c:pt idx="70">
                  <c:v>52</c:v>
                </c:pt>
                <c:pt idx="71">
                  <c:v>54</c:v>
                </c:pt>
                <c:pt idx="72">
                  <c:v>55</c:v>
                </c:pt>
                <c:pt idx="73">
                  <c:v>52</c:v>
                </c:pt>
                <c:pt idx="74">
                  <c:v>56</c:v>
                </c:pt>
                <c:pt idx="75">
                  <c:v>53</c:v>
                </c:pt>
                <c:pt idx="76">
                  <c:v>46</c:v>
                </c:pt>
                <c:pt idx="77">
                  <c:v>45</c:v>
                </c:pt>
                <c:pt idx="78">
                  <c:v>46</c:v>
                </c:pt>
                <c:pt idx="79">
                  <c:v>40</c:v>
                </c:pt>
                <c:pt idx="80">
                  <c:v>41</c:v>
                </c:pt>
                <c:pt idx="81">
                  <c:v>45</c:v>
                </c:pt>
                <c:pt idx="82">
                  <c:v>45</c:v>
                </c:pt>
                <c:pt idx="83">
                  <c:v>44</c:v>
                </c:pt>
                <c:pt idx="84">
                  <c:v>48</c:v>
                </c:pt>
                <c:pt idx="85">
                  <c:v>45</c:v>
                </c:pt>
                <c:pt idx="86">
                  <c:v>44</c:v>
                </c:pt>
                <c:pt idx="87">
                  <c:v>37</c:v>
                </c:pt>
                <c:pt idx="88">
                  <c:v>45</c:v>
                </c:pt>
                <c:pt idx="89">
                  <c:v>43</c:v>
                </c:pt>
                <c:pt idx="90">
                  <c:v>43</c:v>
                </c:pt>
                <c:pt idx="91">
                  <c:v>42</c:v>
                </c:pt>
                <c:pt idx="92">
                  <c:v>43</c:v>
                </c:pt>
                <c:pt idx="93">
                  <c:v>37</c:v>
                </c:pt>
                <c:pt idx="94">
                  <c:v>20</c:v>
                </c:pt>
                <c:pt idx="95">
                  <c:v>37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57</c:v>
                </c:pt>
                <c:pt idx="125">
                  <c:v>56</c:v>
                </c:pt>
                <c:pt idx="126">
                  <c:v>53</c:v>
                </c:pt>
                <c:pt idx="127">
                  <c:v>55</c:v>
                </c:pt>
                <c:pt idx="128">
                  <c:v>55</c:v>
                </c:pt>
                <c:pt idx="129">
                  <c:v>57</c:v>
                </c:pt>
                <c:pt idx="130">
                  <c:v>56</c:v>
                </c:pt>
                <c:pt idx="131">
                  <c:v>49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57</c:v>
                </c:pt>
                <c:pt idx="136">
                  <c:v>56</c:v>
                </c:pt>
                <c:pt idx="137">
                  <c:v>56</c:v>
                </c:pt>
                <c:pt idx="138">
                  <c:v>48</c:v>
                </c:pt>
                <c:pt idx="139">
                  <c:v>50</c:v>
                </c:pt>
                <c:pt idx="140">
                  <c:v>51</c:v>
                </c:pt>
                <c:pt idx="141">
                  <c:v>47</c:v>
                </c:pt>
                <c:pt idx="142">
                  <c:v>50</c:v>
                </c:pt>
                <c:pt idx="143">
                  <c:v>50</c:v>
                </c:pt>
                <c:pt idx="144">
                  <c:v>48</c:v>
                </c:pt>
                <c:pt idx="145">
                  <c:v>51</c:v>
                </c:pt>
                <c:pt idx="146">
                  <c:v>51</c:v>
                </c:pt>
                <c:pt idx="147">
                  <c:v>47</c:v>
                </c:pt>
                <c:pt idx="148">
                  <c:v>39</c:v>
                </c:pt>
                <c:pt idx="149">
                  <c:v>37</c:v>
                </c:pt>
                <c:pt idx="150">
                  <c:v>48</c:v>
                </c:pt>
                <c:pt idx="151">
                  <c:v>43</c:v>
                </c:pt>
                <c:pt idx="152">
                  <c:v>45</c:v>
                </c:pt>
                <c:pt idx="153">
                  <c:v>50</c:v>
                </c:pt>
                <c:pt idx="154">
                  <c:v>56</c:v>
                </c:pt>
                <c:pt idx="155">
                  <c:v>55</c:v>
                </c:pt>
                <c:pt idx="156">
                  <c:v>52</c:v>
                </c:pt>
                <c:pt idx="157">
                  <c:v>48</c:v>
                </c:pt>
                <c:pt idx="158">
                  <c:v>48</c:v>
                </c:pt>
                <c:pt idx="159">
                  <c:v>56</c:v>
                </c:pt>
                <c:pt idx="160">
                  <c:v>57</c:v>
                </c:pt>
                <c:pt idx="161">
                  <c:v>46</c:v>
                </c:pt>
                <c:pt idx="162">
                  <c:v>29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56</c:v>
                </c:pt>
                <c:pt idx="171">
                  <c:v>62</c:v>
                </c:pt>
                <c:pt idx="172">
                  <c:v>62</c:v>
                </c:pt>
                <c:pt idx="173">
                  <c:v>57</c:v>
                </c:pt>
                <c:pt idx="174">
                  <c:v>55</c:v>
                </c:pt>
                <c:pt idx="175">
                  <c:v>56</c:v>
                </c:pt>
                <c:pt idx="176">
                  <c:v>54</c:v>
                </c:pt>
                <c:pt idx="177">
                  <c:v>56</c:v>
                </c:pt>
                <c:pt idx="178">
                  <c:v>57</c:v>
                </c:pt>
                <c:pt idx="179">
                  <c:v>56</c:v>
                </c:pt>
                <c:pt idx="180">
                  <c:v>56</c:v>
                </c:pt>
                <c:pt idx="181">
                  <c:v>55</c:v>
                </c:pt>
                <c:pt idx="182">
                  <c:v>56</c:v>
                </c:pt>
                <c:pt idx="183">
                  <c:v>56</c:v>
                </c:pt>
                <c:pt idx="184">
                  <c:v>55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56</c:v>
                </c:pt>
                <c:pt idx="189">
                  <c:v>54</c:v>
                </c:pt>
                <c:pt idx="190">
                  <c:v>56</c:v>
                </c:pt>
                <c:pt idx="191">
                  <c:v>54</c:v>
                </c:pt>
                <c:pt idx="192">
                  <c:v>55</c:v>
                </c:pt>
                <c:pt idx="193">
                  <c:v>55</c:v>
                </c:pt>
                <c:pt idx="194">
                  <c:v>55</c:v>
                </c:pt>
                <c:pt idx="195">
                  <c:v>53</c:v>
                </c:pt>
                <c:pt idx="196">
                  <c:v>54</c:v>
                </c:pt>
                <c:pt idx="197">
                  <c:v>54</c:v>
                </c:pt>
                <c:pt idx="198">
                  <c:v>55</c:v>
                </c:pt>
                <c:pt idx="199">
                  <c:v>52</c:v>
                </c:pt>
                <c:pt idx="200">
                  <c:v>50</c:v>
                </c:pt>
                <c:pt idx="201">
                  <c:v>57</c:v>
                </c:pt>
                <c:pt idx="202">
                  <c:v>50</c:v>
                </c:pt>
                <c:pt idx="203">
                  <c:v>55</c:v>
                </c:pt>
                <c:pt idx="204">
                  <c:v>52</c:v>
                </c:pt>
                <c:pt idx="205">
                  <c:v>44</c:v>
                </c:pt>
                <c:pt idx="206">
                  <c:v>47</c:v>
                </c:pt>
                <c:pt idx="207">
                  <c:v>51</c:v>
                </c:pt>
                <c:pt idx="208">
                  <c:v>55</c:v>
                </c:pt>
                <c:pt idx="209">
                  <c:v>52</c:v>
                </c:pt>
                <c:pt idx="210">
                  <c:v>48</c:v>
                </c:pt>
                <c:pt idx="211">
                  <c:v>52</c:v>
                </c:pt>
                <c:pt idx="212">
                  <c:v>50</c:v>
                </c:pt>
                <c:pt idx="213">
                  <c:v>50</c:v>
                </c:pt>
                <c:pt idx="214">
                  <c:v>56</c:v>
                </c:pt>
                <c:pt idx="215">
                  <c:v>53</c:v>
                </c:pt>
                <c:pt idx="216">
                  <c:v>52</c:v>
                </c:pt>
                <c:pt idx="217">
                  <c:v>53</c:v>
                </c:pt>
                <c:pt idx="218">
                  <c:v>51</c:v>
                </c:pt>
                <c:pt idx="219">
                  <c:v>45</c:v>
                </c:pt>
                <c:pt idx="220">
                  <c:v>34</c:v>
                </c:pt>
                <c:pt idx="221">
                  <c:v>38</c:v>
                </c:pt>
                <c:pt idx="222">
                  <c:v>48</c:v>
                </c:pt>
                <c:pt idx="223">
                  <c:v>56</c:v>
                </c:pt>
                <c:pt idx="224">
                  <c:v>36</c:v>
                </c:pt>
                <c:pt idx="225">
                  <c:v>41</c:v>
                </c:pt>
                <c:pt idx="226">
                  <c:v>33</c:v>
                </c:pt>
                <c:pt idx="227">
                  <c:v>45</c:v>
                </c:pt>
                <c:pt idx="228">
                  <c:v>36</c:v>
                </c:pt>
                <c:pt idx="229">
                  <c:v>39</c:v>
                </c:pt>
                <c:pt idx="230">
                  <c:v>47</c:v>
                </c:pt>
                <c:pt idx="231">
                  <c:v>35</c:v>
                </c:pt>
                <c:pt idx="232">
                  <c:v>34</c:v>
                </c:pt>
                <c:pt idx="233">
                  <c:v>34</c:v>
                </c:pt>
                <c:pt idx="234">
                  <c:v>42</c:v>
                </c:pt>
                <c:pt idx="235">
                  <c:v>45</c:v>
                </c:pt>
                <c:pt idx="236">
                  <c:v>45</c:v>
                </c:pt>
                <c:pt idx="237">
                  <c:v>53</c:v>
                </c:pt>
                <c:pt idx="238">
                  <c:v>51</c:v>
                </c:pt>
                <c:pt idx="239">
                  <c:v>47</c:v>
                </c:pt>
                <c:pt idx="240">
                  <c:v>49</c:v>
                </c:pt>
                <c:pt idx="241">
                  <c:v>50</c:v>
                </c:pt>
                <c:pt idx="242">
                  <c:v>54</c:v>
                </c:pt>
                <c:pt idx="243">
                  <c:v>56</c:v>
                </c:pt>
                <c:pt idx="244">
                  <c:v>57</c:v>
                </c:pt>
                <c:pt idx="245">
                  <c:v>57</c:v>
                </c:pt>
                <c:pt idx="246">
                  <c:v>57</c:v>
                </c:pt>
                <c:pt idx="247">
                  <c:v>57</c:v>
                </c:pt>
                <c:pt idx="248">
                  <c:v>58</c:v>
                </c:pt>
                <c:pt idx="249">
                  <c:v>57</c:v>
                </c:pt>
                <c:pt idx="250">
                  <c:v>58</c:v>
                </c:pt>
                <c:pt idx="251">
                  <c:v>62</c:v>
                </c:pt>
                <c:pt idx="252">
                  <c:v>62</c:v>
                </c:pt>
                <c:pt idx="253">
                  <c:v>62</c:v>
                </c:pt>
                <c:pt idx="254">
                  <c:v>62</c:v>
                </c:pt>
                <c:pt idx="255">
                  <c:v>62</c:v>
                </c:pt>
                <c:pt idx="256">
                  <c:v>62</c:v>
                </c:pt>
                <c:pt idx="257">
                  <c:v>62</c:v>
                </c:pt>
                <c:pt idx="258">
                  <c:v>62</c:v>
                </c:pt>
                <c:pt idx="259">
                  <c:v>62</c:v>
                </c:pt>
                <c:pt idx="260">
                  <c:v>58</c:v>
                </c:pt>
                <c:pt idx="261">
                  <c:v>58</c:v>
                </c:pt>
                <c:pt idx="262">
                  <c:v>58</c:v>
                </c:pt>
                <c:pt idx="263">
                  <c:v>58</c:v>
                </c:pt>
                <c:pt idx="264">
                  <c:v>58</c:v>
                </c:pt>
                <c:pt idx="265">
                  <c:v>57</c:v>
                </c:pt>
                <c:pt idx="266">
                  <c:v>56</c:v>
                </c:pt>
                <c:pt idx="267">
                  <c:v>55</c:v>
                </c:pt>
                <c:pt idx="268">
                  <c:v>54</c:v>
                </c:pt>
                <c:pt idx="269">
                  <c:v>54</c:v>
                </c:pt>
                <c:pt idx="270">
                  <c:v>54</c:v>
                </c:pt>
                <c:pt idx="271">
                  <c:v>53</c:v>
                </c:pt>
                <c:pt idx="272">
                  <c:v>49</c:v>
                </c:pt>
                <c:pt idx="273">
                  <c:v>49</c:v>
                </c:pt>
                <c:pt idx="274">
                  <c:v>55</c:v>
                </c:pt>
                <c:pt idx="275">
                  <c:v>57</c:v>
                </c:pt>
                <c:pt idx="276">
                  <c:v>57</c:v>
                </c:pt>
                <c:pt idx="277">
                  <c:v>57</c:v>
                </c:pt>
                <c:pt idx="278">
                  <c:v>57</c:v>
                </c:pt>
                <c:pt idx="279">
                  <c:v>57</c:v>
                </c:pt>
                <c:pt idx="280">
                  <c:v>56</c:v>
                </c:pt>
                <c:pt idx="281">
                  <c:v>57</c:v>
                </c:pt>
                <c:pt idx="282">
                  <c:v>57</c:v>
                </c:pt>
                <c:pt idx="283">
                  <c:v>56</c:v>
                </c:pt>
                <c:pt idx="284">
                  <c:v>56</c:v>
                </c:pt>
                <c:pt idx="285">
                  <c:v>56</c:v>
                </c:pt>
                <c:pt idx="286">
                  <c:v>57</c:v>
                </c:pt>
                <c:pt idx="287">
                  <c:v>57</c:v>
                </c:pt>
                <c:pt idx="288">
                  <c:v>56</c:v>
                </c:pt>
                <c:pt idx="289">
                  <c:v>57</c:v>
                </c:pt>
                <c:pt idx="290">
                  <c:v>57</c:v>
                </c:pt>
                <c:pt idx="291">
                  <c:v>56</c:v>
                </c:pt>
                <c:pt idx="292">
                  <c:v>57</c:v>
                </c:pt>
                <c:pt idx="293">
                  <c:v>47</c:v>
                </c:pt>
                <c:pt idx="294">
                  <c:v>42</c:v>
                </c:pt>
                <c:pt idx="295">
                  <c:v>41</c:v>
                </c:pt>
                <c:pt idx="296">
                  <c:v>46</c:v>
                </c:pt>
                <c:pt idx="297">
                  <c:v>46</c:v>
                </c:pt>
                <c:pt idx="298">
                  <c:v>50</c:v>
                </c:pt>
                <c:pt idx="299">
                  <c:v>54</c:v>
                </c:pt>
                <c:pt idx="300">
                  <c:v>54</c:v>
                </c:pt>
                <c:pt idx="301">
                  <c:v>53</c:v>
                </c:pt>
                <c:pt idx="302">
                  <c:v>53</c:v>
                </c:pt>
                <c:pt idx="303">
                  <c:v>49</c:v>
                </c:pt>
                <c:pt idx="304">
                  <c:v>54</c:v>
                </c:pt>
                <c:pt idx="305">
                  <c:v>52</c:v>
                </c:pt>
                <c:pt idx="306">
                  <c:v>56</c:v>
                </c:pt>
                <c:pt idx="307">
                  <c:v>53</c:v>
                </c:pt>
                <c:pt idx="308">
                  <c:v>50</c:v>
                </c:pt>
                <c:pt idx="309">
                  <c:v>38</c:v>
                </c:pt>
                <c:pt idx="310">
                  <c:v>49</c:v>
                </c:pt>
                <c:pt idx="311">
                  <c:v>49</c:v>
                </c:pt>
                <c:pt idx="312">
                  <c:v>50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46</c:v>
                </c:pt>
                <c:pt idx="317">
                  <c:v>32</c:v>
                </c:pt>
                <c:pt idx="318">
                  <c:v>32</c:v>
                </c:pt>
                <c:pt idx="319">
                  <c:v>39</c:v>
                </c:pt>
                <c:pt idx="320">
                  <c:v>41</c:v>
                </c:pt>
                <c:pt idx="321">
                  <c:v>41</c:v>
                </c:pt>
                <c:pt idx="322">
                  <c:v>41</c:v>
                </c:pt>
                <c:pt idx="323">
                  <c:v>45</c:v>
                </c:pt>
                <c:pt idx="324">
                  <c:v>43</c:v>
                </c:pt>
                <c:pt idx="325">
                  <c:v>38</c:v>
                </c:pt>
                <c:pt idx="326">
                  <c:v>41</c:v>
                </c:pt>
                <c:pt idx="327">
                  <c:v>45</c:v>
                </c:pt>
                <c:pt idx="328">
                  <c:v>40</c:v>
                </c:pt>
                <c:pt idx="329">
                  <c:v>39</c:v>
                </c:pt>
                <c:pt idx="330">
                  <c:v>33</c:v>
                </c:pt>
                <c:pt idx="331">
                  <c:v>44</c:v>
                </c:pt>
                <c:pt idx="332">
                  <c:v>49</c:v>
                </c:pt>
                <c:pt idx="333">
                  <c:v>40</c:v>
                </c:pt>
                <c:pt idx="334">
                  <c:v>43</c:v>
                </c:pt>
                <c:pt idx="335">
                  <c:v>41</c:v>
                </c:pt>
                <c:pt idx="336">
                  <c:v>41</c:v>
                </c:pt>
                <c:pt idx="337">
                  <c:v>57</c:v>
                </c:pt>
                <c:pt idx="338">
                  <c:v>56</c:v>
                </c:pt>
                <c:pt idx="339">
                  <c:v>50</c:v>
                </c:pt>
                <c:pt idx="340">
                  <c:v>52</c:v>
                </c:pt>
                <c:pt idx="341">
                  <c:v>52</c:v>
                </c:pt>
                <c:pt idx="342">
                  <c:v>56</c:v>
                </c:pt>
                <c:pt idx="343">
                  <c:v>56</c:v>
                </c:pt>
                <c:pt idx="344">
                  <c:v>56</c:v>
                </c:pt>
                <c:pt idx="345">
                  <c:v>53</c:v>
                </c:pt>
                <c:pt idx="346">
                  <c:v>57</c:v>
                </c:pt>
                <c:pt idx="347">
                  <c:v>56</c:v>
                </c:pt>
                <c:pt idx="348">
                  <c:v>57</c:v>
                </c:pt>
                <c:pt idx="349">
                  <c:v>57</c:v>
                </c:pt>
                <c:pt idx="350">
                  <c:v>57</c:v>
                </c:pt>
                <c:pt idx="351">
                  <c:v>58</c:v>
                </c:pt>
                <c:pt idx="352">
                  <c:v>60</c:v>
                </c:pt>
                <c:pt idx="353">
                  <c:v>62</c:v>
                </c:pt>
                <c:pt idx="354">
                  <c:v>62</c:v>
                </c:pt>
                <c:pt idx="355">
                  <c:v>62</c:v>
                </c:pt>
                <c:pt idx="356">
                  <c:v>62</c:v>
                </c:pt>
                <c:pt idx="357">
                  <c:v>62</c:v>
                </c:pt>
                <c:pt idx="358">
                  <c:v>60</c:v>
                </c:pt>
                <c:pt idx="359">
                  <c:v>62</c:v>
                </c:pt>
                <c:pt idx="360">
                  <c:v>59</c:v>
                </c:pt>
                <c:pt idx="361">
                  <c:v>53</c:v>
                </c:pt>
                <c:pt idx="362">
                  <c:v>51</c:v>
                </c:pt>
                <c:pt idx="363">
                  <c:v>49</c:v>
                </c:pt>
                <c:pt idx="364">
                  <c:v>48</c:v>
                </c:pt>
                <c:pt idx="365">
                  <c:v>42</c:v>
                </c:pt>
                <c:pt idx="366">
                  <c:v>42</c:v>
                </c:pt>
                <c:pt idx="367">
                  <c:v>47</c:v>
                </c:pt>
                <c:pt idx="368">
                  <c:v>46</c:v>
                </c:pt>
                <c:pt idx="369">
                  <c:v>61</c:v>
                </c:pt>
                <c:pt idx="370">
                  <c:v>62</c:v>
                </c:pt>
                <c:pt idx="371">
                  <c:v>58</c:v>
                </c:pt>
                <c:pt idx="372">
                  <c:v>58</c:v>
                </c:pt>
                <c:pt idx="373">
                  <c:v>58</c:v>
                </c:pt>
                <c:pt idx="374">
                  <c:v>61</c:v>
                </c:pt>
                <c:pt idx="375">
                  <c:v>60</c:v>
                </c:pt>
                <c:pt idx="376">
                  <c:v>31</c:v>
                </c:pt>
                <c:pt idx="377">
                  <c:v>50</c:v>
                </c:pt>
                <c:pt idx="378">
                  <c:v>48</c:v>
                </c:pt>
                <c:pt idx="379">
                  <c:v>58</c:v>
                </c:pt>
                <c:pt idx="380">
                  <c:v>55</c:v>
                </c:pt>
                <c:pt idx="381">
                  <c:v>57</c:v>
                </c:pt>
                <c:pt idx="382">
                  <c:v>58</c:v>
                </c:pt>
                <c:pt idx="383">
                  <c:v>39</c:v>
                </c:pt>
                <c:pt idx="384">
                  <c:v>62</c:v>
                </c:pt>
                <c:pt idx="385">
                  <c:v>62</c:v>
                </c:pt>
                <c:pt idx="386">
                  <c:v>58</c:v>
                </c:pt>
                <c:pt idx="387">
                  <c:v>56</c:v>
                </c:pt>
                <c:pt idx="388">
                  <c:v>56</c:v>
                </c:pt>
                <c:pt idx="389">
                  <c:v>52</c:v>
                </c:pt>
                <c:pt idx="390">
                  <c:v>56</c:v>
                </c:pt>
                <c:pt idx="391">
                  <c:v>54</c:v>
                </c:pt>
                <c:pt idx="392">
                  <c:v>38</c:v>
                </c:pt>
                <c:pt idx="393">
                  <c:v>40</c:v>
                </c:pt>
                <c:pt idx="394">
                  <c:v>37</c:v>
                </c:pt>
                <c:pt idx="395">
                  <c:v>44</c:v>
                </c:pt>
                <c:pt idx="396">
                  <c:v>44</c:v>
                </c:pt>
                <c:pt idx="397">
                  <c:v>39</c:v>
                </c:pt>
                <c:pt idx="398">
                  <c:v>44</c:v>
                </c:pt>
                <c:pt idx="399">
                  <c:v>53</c:v>
                </c:pt>
                <c:pt idx="400">
                  <c:v>54</c:v>
                </c:pt>
                <c:pt idx="401">
                  <c:v>54</c:v>
                </c:pt>
                <c:pt idx="402">
                  <c:v>54</c:v>
                </c:pt>
                <c:pt idx="403">
                  <c:v>57</c:v>
                </c:pt>
                <c:pt idx="404">
                  <c:v>57</c:v>
                </c:pt>
                <c:pt idx="405">
                  <c:v>56</c:v>
                </c:pt>
                <c:pt idx="406">
                  <c:v>56</c:v>
                </c:pt>
                <c:pt idx="407">
                  <c:v>56</c:v>
                </c:pt>
                <c:pt idx="408">
                  <c:v>56</c:v>
                </c:pt>
                <c:pt idx="409">
                  <c:v>57</c:v>
                </c:pt>
                <c:pt idx="410">
                  <c:v>57</c:v>
                </c:pt>
                <c:pt idx="411">
                  <c:v>60</c:v>
                </c:pt>
                <c:pt idx="412">
                  <c:v>59</c:v>
                </c:pt>
                <c:pt idx="413">
                  <c:v>62</c:v>
                </c:pt>
                <c:pt idx="414">
                  <c:v>61</c:v>
                </c:pt>
                <c:pt idx="415">
                  <c:v>57</c:v>
                </c:pt>
                <c:pt idx="416">
                  <c:v>53</c:v>
                </c:pt>
                <c:pt idx="417">
                  <c:v>53</c:v>
                </c:pt>
                <c:pt idx="418">
                  <c:v>53</c:v>
                </c:pt>
                <c:pt idx="419">
                  <c:v>50</c:v>
                </c:pt>
                <c:pt idx="420">
                  <c:v>58</c:v>
                </c:pt>
                <c:pt idx="421">
                  <c:v>47</c:v>
                </c:pt>
                <c:pt idx="422">
                  <c:v>51</c:v>
                </c:pt>
                <c:pt idx="423">
                  <c:v>50</c:v>
                </c:pt>
                <c:pt idx="424">
                  <c:v>53</c:v>
                </c:pt>
                <c:pt idx="425">
                  <c:v>56</c:v>
                </c:pt>
                <c:pt idx="426">
                  <c:v>57</c:v>
                </c:pt>
                <c:pt idx="427">
                  <c:v>56</c:v>
                </c:pt>
                <c:pt idx="428">
                  <c:v>53</c:v>
                </c:pt>
                <c:pt idx="429">
                  <c:v>53</c:v>
                </c:pt>
                <c:pt idx="430">
                  <c:v>55</c:v>
                </c:pt>
                <c:pt idx="431">
                  <c:v>56</c:v>
                </c:pt>
                <c:pt idx="432">
                  <c:v>48</c:v>
                </c:pt>
                <c:pt idx="433">
                  <c:v>48</c:v>
                </c:pt>
                <c:pt idx="434">
                  <c:v>52</c:v>
                </c:pt>
                <c:pt idx="435">
                  <c:v>49</c:v>
                </c:pt>
                <c:pt idx="436">
                  <c:v>49</c:v>
                </c:pt>
                <c:pt idx="437">
                  <c:v>49</c:v>
                </c:pt>
                <c:pt idx="438">
                  <c:v>49</c:v>
                </c:pt>
                <c:pt idx="439">
                  <c:v>43</c:v>
                </c:pt>
                <c:pt idx="440">
                  <c:v>43</c:v>
                </c:pt>
                <c:pt idx="441">
                  <c:v>37</c:v>
                </c:pt>
                <c:pt idx="442">
                  <c:v>41</c:v>
                </c:pt>
                <c:pt idx="443">
                  <c:v>57</c:v>
                </c:pt>
                <c:pt idx="444">
                  <c:v>53</c:v>
                </c:pt>
                <c:pt idx="445">
                  <c:v>58</c:v>
                </c:pt>
                <c:pt idx="446">
                  <c:v>57</c:v>
                </c:pt>
                <c:pt idx="447">
                  <c:v>43</c:v>
                </c:pt>
                <c:pt idx="448">
                  <c:v>54</c:v>
                </c:pt>
                <c:pt idx="449">
                  <c:v>50</c:v>
                </c:pt>
                <c:pt idx="450">
                  <c:v>53</c:v>
                </c:pt>
                <c:pt idx="451">
                  <c:v>45</c:v>
                </c:pt>
                <c:pt idx="452">
                  <c:v>58</c:v>
                </c:pt>
                <c:pt idx="453">
                  <c:v>57</c:v>
                </c:pt>
                <c:pt idx="454">
                  <c:v>53</c:v>
                </c:pt>
                <c:pt idx="455">
                  <c:v>43</c:v>
                </c:pt>
                <c:pt idx="456">
                  <c:v>45</c:v>
                </c:pt>
                <c:pt idx="457">
                  <c:v>43</c:v>
                </c:pt>
                <c:pt idx="458">
                  <c:v>43</c:v>
                </c:pt>
                <c:pt idx="459">
                  <c:v>26</c:v>
                </c:pt>
                <c:pt idx="460">
                  <c:v>52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DD-4707-9A73-F108C3577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  <c:pt idx="171">
                        <c:v>64.472620946305199</c:v>
                      </c:pt>
                      <c:pt idx="172">
                        <c:v>65.3333333333333</c:v>
                      </c:pt>
                      <c:pt idx="173">
                        <c:v>63.385964912280699</c:v>
                      </c:pt>
                      <c:pt idx="174">
                        <c:v>64.082934609250401</c:v>
                      </c:pt>
                      <c:pt idx="175">
                        <c:v>65.855396065922406</c:v>
                      </c:pt>
                      <c:pt idx="176">
                        <c:v>64.313131313131294</c:v>
                      </c:pt>
                      <c:pt idx="177">
                        <c:v>63.263955342902698</c:v>
                      </c:pt>
                      <c:pt idx="178">
                        <c:v>67.0225943646996</c:v>
                      </c:pt>
                      <c:pt idx="179">
                        <c:v>64.660287081339703</c:v>
                      </c:pt>
                      <c:pt idx="180">
                        <c:v>65.563795853269497</c:v>
                      </c:pt>
                      <c:pt idx="181">
                        <c:v>65.093301435406701</c:v>
                      </c:pt>
                      <c:pt idx="182">
                        <c:v>66.291068580542301</c:v>
                      </c:pt>
                      <c:pt idx="183">
                        <c:v>65.984051036682601</c:v>
                      </c:pt>
                      <c:pt idx="184">
                        <c:v>65.468367889420506</c:v>
                      </c:pt>
                      <c:pt idx="185">
                        <c:v>66.188197767145098</c:v>
                      </c:pt>
                      <c:pt idx="186">
                        <c:v>64.7918660287081</c:v>
                      </c:pt>
                      <c:pt idx="187">
                        <c:v>64.7918660287081</c:v>
                      </c:pt>
                      <c:pt idx="188">
                        <c:v>65.353269537480102</c:v>
                      </c:pt>
                      <c:pt idx="189">
                        <c:v>66.194577352472095</c:v>
                      </c:pt>
                      <c:pt idx="190">
                        <c:v>65.9096225412015</c:v>
                      </c:pt>
                      <c:pt idx="191">
                        <c:v>64.944976076554994</c:v>
                      </c:pt>
                      <c:pt idx="192">
                        <c:v>64.924508240297698</c:v>
                      </c:pt>
                      <c:pt idx="193">
                        <c:v>64.924508240297698</c:v>
                      </c:pt>
                      <c:pt idx="194">
                        <c:v>66.813662945241902</c:v>
                      </c:pt>
                      <c:pt idx="195">
                        <c:v>65.485911749069601</c:v>
                      </c:pt>
                      <c:pt idx="196">
                        <c:v>64.346358320042498</c:v>
                      </c:pt>
                      <c:pt idx="197">
                        <c:v>64.346358320042498</c:v>
                      </c:pt>
                      <c:pt idx="198">
                        <c:v>66.318713450292407</c:v>
                      </c:pt>
                      <c:pt idx="199">
                        <c:v>66.194577352472095</c:v>
                      </c:pt>
                      <c:pt idx="200">
                        <c:v>66.194577352472095</c:v>
                      </c:pt>
                      <c:pt idx="201">
                        <c:v>65.798777246145704</c:v>
                      </c:pt>
                      <c:pt idx="202">
                        <c:v>66.214247740563493</c:v>
                      </c:pt>
                      <c:pt idx="203">
                        <c:v>68.627060074428499</c:v>
                      </c:pt>
                      <c:pt idx="204">
                        <c:v>68.627060074428499</c:v>
                      </c:pt>
                      <c:pt idx="205">
                        <c:v>68.129186602870803</c:v>
                      </c:pt>
                      <c:pt idx="206">
                        <c:v>68.376129718235006</c:v>
                      </c:pt>
                      <c:pt idx="207">
                        <c:v>68.110047846889998</c:v>
                      </c:pt>
                      <c:pt idx="208">
                        <c:v>68.353003721424798</c:v>
                      </c:pt>
                      <c:pt idx="209">
                        <c:v>67.196172248803805</c:v>
                      </c:pt>
                      <c:pt idx="210">
                        <c:v>68.148325358851693</c:v>
                      </c:pt>
                      <c:pt idx="211">
                        <c:v>68.148325358851693</c:v>
                      </c:pt>
                      <c:pt idx="212">
                        <c:v>67.9077618288145</c:v>
                      </c:pt>
                      <c:pt idx="213">
                        <c:v>68.166135034556106</c:v>
                      </c:pt>
                      <c:pt idx="214">
                        <c:v>68.752525252525203</c:v>
                      </c:pt>
                      <c:pt idx="215">
                        <c:v>64.679691653375897</c:v>
                      </c:pt>
                      <c:pt idx="216">
                        <c:v>64.796650717703301</c:v>
                      </c:pt>
                      <c:pt idx="217">
                        <c:v>64.796650717703301</c:v>
                      </c:pt>
                      <c:pt idx="218">
                        <c:v>64.796650717703301</c:v>
                      </c:pt>
                      <c:pt idx="219">
                        <c:v>64.170122275385395</c:v>
                      </c:pt>
                      <c:pt idx="220">
                        <c:v>58.336257309941502</c:v>
                      </c:pt>
                      <c:pt idx="221">
                        <c:v>60.157097288676198</c:v>
                      </c:pt>
                      <c:pt idx="222">
                        <c:v>64.816321105794799</c:v>
                      </c:pt>
                      <c:pt idx="223">
                        <c:v>64.816321105794799</c:v>
                      </c:pt>
                      <c:pt idx="224">
                        <c:v>64.816321105794799</c:v>
                      </c:pt>
                      <c:pt idx="225">
                        <c:v>63.629186602870803</c:v>
                      </c:pt>
                      <c:pt idx="226">
                        <c:v>58.307283359914898</c:v>
                      </c:pt>
                      <c:pt idx="227">
                        <c:v>62.019670388091399</c:v>
                      </c:pt>
                      <c:pt idx="228">
                        <c:v>64.559011164274295</c:v>
                      </c:pt>
                      <c:pt idx="229">
                        <c:v>65.452684742158397</c:v>
                      </c:pt>
                      <c:pt idx="230">
                        <c:v>65.452684742158397</c:v>
                      </c:pt>
                      <c:pt idx="231">
                        <c:v>63.731791600212702</c:v>
                      </c:pt>
                      <c:pt idx="232">
                        <c:v>63.524455077086699</c:v>
                      </c:pt>
                      <c:pt idx="233">
                        <c:v>63.219298245613999</c:v>
                      </c:pt>
                      <c:pt idx="234">
                        <c:v>63.487240829346099</c:v>
                      </c:pt>
                      <c:pt idx="235">
                        <c:v>64.652844231791605</c:v>
                      </c:pt>
                      <c:pt idx="236">
                        <c:v>64.294258373205693</c:v>
                      </c:pt>
                      <c:pt idx="237">
                        <c:v>64.294258373205693</c:v>
                      </c:pt>
                      <c:pt idx="238">
                        <c:v>65.584263689526907</c:v>
                      </c:pt>
                      <c:pt idx="239">
                        <c:v>64.105528973950001</c:v>
                      </c:pt>
                      <c:pt idx="240">
                        <c:v>63.780435938330697</c:v>
                      </c:pt>
                      <c:pt idx="241">
                        <c:v>64.35778841042</c:v>
                      </c:pt>
                      <c:pt idx="242">
                        <c:v>63.965709728867601</c:v>
                      </c:pt>
                      <c:pt idx="243">
                        <c:v>62.831738437001597</c:v>
                      </c:pt>
                      <c:pt idx="244">
                        <c:v>63.186602870813402</c:v>
                      </c:pt>
                      <c:pt idx="245">
                        <c:v>63.186602870813402</c:v>
                      </c:pt>
                      <c:pt idx="246">
                        <c:v>62.483519404572</c:v>
                      </c:pt>
                      <c:pt idx="247">
                        <c:v>62.389154704944197</c:v>
                      </c:pt>
                      <c:pt idx="248">
                        <c:v>66.953748006379598</c:v>
                      </c:pt>
                      <c:pt idx="249">
                        <c:v>66.953748006379598</c:v>
                      </c:pt>
                      <c:pt idx="250">
                        <c:v>65.714247740563493</c:v>
                      </c:pt>
                      <c:pt idx="251">
                        <c:v>68.656034024455096</c:v>
                      </c:pt>
                      <c:pt idx="252">
                        <c:v>66.977671451355704</c:v>
                      </c:pt>
                      <c:pt idx="253">
                        <c:v>67.284423179160001</c:v>
                      </c:pt>
                      <c:pt idx="254">
                        <c:v>67.284423179160001</c:v>
                      </c:pt>
                      <c:pt idx="255">
                        <c:v>67.284423179160001</c:v>
                      </c:pt>
                      <c:pt idx="256">
                        <c:v>60.990696438064901</c:v>
                      </c:pt>
                      <c:pt idx="257">
                        <c:v>63.723285486443402</c:v>
                      </c:pt>
                      <c:pt idx="258">
                        <c:v>63.036948431685303</c:v>
                      </c:pt>
                      <c:pt idx="259">
                        <c:v>65.4218500797448</c:v>
                      </c:pt>
                      <c:pt idx="260">
                        <c:v>67.1459330143541</c:v>
                      </c:pt>
                      <c:pt idx="261">
                        <c:v>67.1459330143541</c:v>
                      </c:pt>
                      <c:pt idx="262">
                        <c:v>67.596225412014903</c:v>
                      </c:pt>
                      <c:pt idx="263">
                        <c:v>65.910154173312094</c:v>
                      </c:pt>
                      <c:pt idx="264">
                        <c:v>66.494683678894205</c:v>
                      </c:pt>
                      <c:pt idx="265">
                        <c:v>66.494683678894205</c:v>
                      </c:pt>
                      <c:pt idx="266">
                        <c:v>65.023125996810194</c:v>
                      </c:pt>
                      <c:pt idx="267">
                        <c:v>67.2448165869219</c:v>
                      </c:pt>
                      <c:pt idx="268">
                        <c:v>67.369218500797402</c:v>
                      </c:pt>
                      <c:pt idx="269">
                        <c:v>67.369218500797402</c:v>
                      </c:pt>
                      <c:pt idx="270">
                        <c:v>67.104997341839507</c:v>
                      </c:pt>
                      <c:pt idx="271">
                        <c:v>67.441254651780994</c:v>
                      </c:pt>
                      <c:pt idx="272">
                        <c:v>67.441254651780994</c:v>
                      </c:pt>
                      <c:pt idx="273">
                        <c:v>67.441254651780994</c:v>
                      </c:pt>
                      <c:pt idx="274">
                        <c:v>66.511961722487996</c:v>
                      </c:pt>
                      <c:pt idx="275">
                        <c:v>64.997607655502406</c:v>
                      </c:pt>
                      <c:pt idx="276">
                        <c:v>64.997607655502406</c:v>
                      </c:pt>
                      <c:pt idx="277">
                        <c:v>64.017012227538501</c:v>
                      </c:pt>
                      <c:pt idx="278">
                        <c:v>64.934343434343404</c:v>
                      </c:pt>
                      <c:pt idx="279">
                        <c:v>64.934343434343404</c:v>
                      </c:pt>
                      <c:pt idx="280">
                        <c:v>65.955608718766598</c:v>
                      </c:pt>
                      <c:pt idx="281">
                        <c:v>65.955608718766598</c:v>
                      </c:pt>
                      <c:pt idx="282">
                        <c:v>65.615364167995807</c:v>
                      </c:pt>
                      <c:pt idx="283">
                        <c:v>64.284954811270595</c:v>
                      </c:pt>
                      <c:pt idx="284">
                        <c:v>64.882775119617193</c:v>
                      </c:pt>
                      <c:pt idx="285">
                        <c:v>66.276182881446005</c:v>
                      </c:pt>
                      <c:pt idx="286">
                        <c:v>65.648591174906997</c:v>
                      </c:pt>
                      <c:pt idx="287">
                        <c:v>65.509835194045706</c:v>
                      </c:pt>
                      <c:pt idx="288">
                        <c:v>65.517012227538501</c:v>
                      </c:pt>
                      <c:pt idx="289">
                        <c:v>65.517012227538501</c:v>
                      </c:pt>
                      <c:pt idx="290">
                        <c:v>66.807283359914905</c:v>
                      </c:pt>
                      <c:pt idx="291">
                        <c:v>67.031366294524204</c:v>
                      </c:pt>
                      <c:pt idx="292">
                        <c:v>65.963317384370001</c:v>
                      </c:pt>
                      <c:pt idx="293">
                        <c:v>65.8926103136629</c:v>
                      </c:pt>
                      <c:pt idx="294">
                        <c:v>65.8926103136629</c:v>
                      </c:pt>
                      <c:pt idx="295">
                        <c:v>65.368952684742197</c:v>
                      </c:pt>
                      <c:pt idx="296">
                        <c:v>65.141148325358898</c:v>
                      </c:pt>
                      <c:pt idx="297">
                        <c:v>65.141148325358898</c:v>
                      </c:pt>
                      <c:pt idx="298">
                        <c:v>64.223019670388098</c:v>
                      </c:pt>
                      <c:pt idx="299">
                        <c:v>62.657628920786799</c:v>
                      </c:pt>
                      <c:pt idx="300">
                        <c:v>62.657628920786799</c:v>
                      </c:pt>
                      <c:pt idx="301">
                        <c:v>62.657628920786799</c:v>
                      </c:pt>
                      <c:pt idx="302">
                        <c:v>62.620148856991001</c:v>
                      </c:pt>
                      <c:pt idx="303">
                        <c:v>57.687666135034597</c:v>
                      </c:pt>
                      <c:pt idx="304">
                        <c:v>62.376129718234999</c:v>
                      </c:pt>
                      <c:pt idx="305">
                        <c:v>62.707868155236604</c:v>
                      </c:pt>
                      <c:pt idx="306">
                        <c:v>62.884104199893699</c:v>
                      </c:pt>
                      <c:pt idx="307">
                        <c:v>66.022062732589006</c:v>
                      </c:pt>
                      <c:pt idx="308">
                        <c:v>66.022062732589006</c:v>
                      </c:pt>
                      <c:pt idx="309">
                        <c:v>63.732854864433797</c:v>
                      </c:pt>
                      <c:pt idx="310">
                        <c:v>61.702286018075498</c:v>
                      </c:pt>
                      <c:pt idx="311">
                        <c:v>61.702286018075498</c:v>
                      </c:pt>
                      <c:pt idx="312">
                        <c:v>61.702286018075498</c:v>
                      </c:pt>
                      <c:pt idx="313">
                        <c:v>58.719829877724599</c:v>
                      </c:pt>
                      <c:pt idx="314">
                        <c:v>58.719829877724599</c:v>
                      </c:pt>
                      <c:pt idx="315">
                        <c:v>58.719829877724599</c:v>
                      </c:pt>
                      <c:pt idx="316">
                        <c:v>61.534024455077102</c:v>
                      </c:pt>
                      <c:pt idx="317">
                        <c:v>63.458798511430103</c:v>
                      </c:pt>
                      <c:pt idx="318">
                        <c:v>63.458798511430103</c:v>
                      </c:pt>
                      <c:pt idx="319">
                        <c:v>65.077884104199896</c:v>
                      </c:pt>
                      <c:pt idx="320">
                        <c:v>64.363902179691706</c:v>
                      </c:pt>
                      <c:pt idx="321">
                        <c:v>64.094364699627903</c:v>
                      </c:pt>
                      <c:pt idx="322">
                        <c:v>63.120414673046298</c:v>
                      </c:pt>
                      <c:pt idx="323">
                        <c:v>63.919191919191903</c:v>
                      </c:pt>
                      <c:pt idx="324">
                        <c:v>64.357256778309406</c:v>
                      </c:pt>
                      <c:pt idx="325">
                        <c:v>64.001860712387</c:v>
                      </c:pt>
                      <c:pt idx="326">
                        <c:v>62.163742690058498</c:v>
                      </c:pt>
                      <c:pt idx="327">
                        <c:v>63.8003721424774</c:v>
                      </c:pt>
                      <c:pt idx="328">
                        <c:v>63.4688995215311</c:v>
                      </c:pt>
                      <c:pt idx="329">
                        <c:v>63.4688995215311</c:v>
                      </c:pt>
                      <c:pt idx="330">
                        <c:v>64.569112174375306</c:v>
                      </c:pt>
                      <c:pt idx="331">
                        <c:v>63.885699096225402</c:v>
                      </c:pt>
                      <c:pt idx="332">
                        <c:v>63.885699096225402</c:v>
                      </c:pt>
                      <c:pt idx="333">
                        <c:v>62.458532695374799</c:v>
                      </c:pt>
                      <c:pt idx="334">
                        <c:v>61.914938862307302</c:v>
                      </c:pt>
                      <c:pt idx="335">
                        <c:v>61.914938862307302</c:v>
                      </c:pt>
                      <c:pt idx="336">
                        <c:v>61.914938862307302</c:v>
                      </c:pt>
                      <c:pt idx="337">
                        <c:v>62.874534821903197</c:v>
                      </c:pt>
                      <c:pt idx="338">
                        <c:v>62.874534821903197</c:v>
                      </c:pt>
                      <c:pt idx="339">
                        <c:v>62.874534821903197</c:v>
                      </c:pt>
                      <c:pt idx="340">
                        <c:v>62.874534821903197</c:v>
                      </c:pt>
                      <c:pt idx="341">
                        <c:v>62.3455608718767</c:v>
                      </c:pt>
                      <c:pt idx="342">
                        <c:v>59.120148856991001</c:v>
                      </c:pt>
                      <c:pt idx="343">
                        <c:v>59.120148856991001</c:v>
                      </c:pt>
                      <c:pt idx="344">
                        <c:v>59.120148856991001</c:v>
                      </c:pt>
                      <c:pt idx="345">
                        <c:v>58.752525252525302</c:v>
                      </c:pt>
                      <c:pt idx="346">
                        <c:v>60.462519936204103</c:v>
                      </c:pt>
                      <c:pt idx="347">
                        <c:v>61.216640085061101</c:v>
                      </c:pt>
                      <c:pt idx="348">
                        <c:v>61.216640085061101</c:v>
                      </c:pt>
                      <c:pt idx="349">
                        <c:v>62.631047315257803</c:v>
                      </c:pt>
                      <c:pt idx="350">
                        <c:v>61.025784157363098</c:v>
                      </c:pt>
                      <c:pt idx="351">
                        <c:v>65.762360446570995</c:v>
                      </c:pt>
                      <c:pt idx="352">
                        <c:v>65.762360446570995</c:v>
                      </c:pt>
                      <c:pt idx="353">
                        <c:v>65.762360446570995</c:v>
                      </c:pt>
                      <c:pt idx="354">
                        <c:v>65.327485380116997</c:v>
                      </c:pt>
                      <c:pt idx="355">
                        <c:v>65.8437001594896</c:v>
                      </c:pt>
                      <c:pt idx="356">
                        <c:v>66.865762892078706</c:v>
                      </c:pt>
                      <c:pt idx="357">
                        <c:v>67.865762892078706</c:v>
                      </c:pt>
                      <c:pt idx="358">
                        <c:v>66.837586390217993</c:v>
                      </c:pt>
                      <c:pt idx="359">
                        <c:v>68.715045188729405</c:v>
                      </c:pt>
                      <c:pt idx="360">
                        <c:v>67.372408293460893</c:v>
                      </c:pt>
                      <c:pt idx="361">
                        <c:v>69.058213716108497</c:v>
                      </c:pt>
                      <c:pt idx="362">
                        <c:v>67.842371079213194</c:v>
                      </c:pt>
                      <c:pt idx="363">
                        <c:v>67.842371079213194</c:v>
                      </c:pt>
                      <c:pt idx="364">
                        <c:v>68.464114832535898</c:v>
                      </c:pt>
                      <c:pt idx="365">
                        <c:v>68.365762892078706</c:v>
                      </c:pt>
                      <c:pt idx="366">
                        <c:v>68.365762892078706</c:v>
                      </c:pt>
                      <c:pt idx="367">
                        <c:v>67.593035619351397</c:v>
                      </c:pt>
                      <c:pt idx="368">
                        <c:v>61.018607123870297</c:v>
                      </c:pt>
                      <c:pt idx="369">
                        <c:v>44.986709197235498</c:v>
                      </c:pt>
                      <c:pt idx="370">
                        <c:v>57.167729930887802</c:v>
                      </c:pt>
                      <c:pt idx="371">
                        <c:v>63.654970760233901</c:v>
                      </c:pt>
                      <c:pt idx="372">
                        <c:v>64.1318447634237</c:v>
                      </c:pt>
                      <c:pt idx="373">
                        <c:v>64.715576820839999</c:v>
                      </c:pt>
                      <c:pt idx="374">
                        <c:v>61.468367889420499</c:v>
                      </c:pt>
                      <c:pt idx="375">
                        <c:v>62.184742158426403</c:v>
                      </c:pt>
                      <c:pt idx="376">
                        <c:v>63.820308346624103</c:v>
                      </c:pt>
                      <c:pt idx="377">
                        <c:v>60.976608187134502</c:v>
                      </c:pt>
                      <c:pt idx="378">
                        <c:v>62.857522594364703</c:v>
                      </c:pt>
                      <c:pt idx="379">
                        <c:v>49.8022328548644</c:v>
                      </c:pt>
                      <c:pt idx="380">
                        <c:v>61.202286018075498</c:v>
                      </c:pt>
                      <c:pt idx="381">
                        <c:v>61.328017012227498</c:v>
                      </c:pt>
                      <c:pt idx="382">
                        <c:v>62.389154704944197</c:v>
                      </c:pt>
                      <c:pt idx="383">
                        <c:v>37.320308346624103</c:v>
                      </c:pt>
                      <c:pt idx="384">
                        <c:v>58.260499734183902</c:v>
                      </c:pt>
                      <c:pt idx="385">
                        <c:v>58.6214779372674</c:v>
                      </c:pt>
                      <c:pt idx="386">
                        <c:v>63.633173843700199</c:v>
                      </c:pt>
                      <c:pt idx="387">
                        <c:v>63.664540138224297</c:v>
                      </c:pt>
                      <c:pt idx="388">
                        <c:v>64.197235513025007</c:v>
                      </c:pt>
                      <c:pt idx="389">
                        <c:v>53.995215311004799</c:v>
                      </c:pt>
                      <c:pt idx="390">
                        <c:v>56.299574694311502</c:v>
                      </c:pt>
                      <c:pt idx="391">
                        <c:v>62.359914938862303</c:v>
                      </c:pt>
                      <c:pt idx="392">
                        <c:v>63.424242424242401</c:v>
                      </c:pt>
                      <c:pt idx="393">
                        <c:v>64.501860712387</c:v>
                      </c:pt>
                      <c:pt idx="394">
                        <c:v>64.930090377458797</c:v>
                      </c:pt>
                      <c:pt idx="395">
                        <c:v>64.930090377458797</c:v>
                      </c:pt>
                      <c:pt idx="396">
                        <c:v>64.930090377458797</c:v>
                      </c:pt>
                      <c:pt idx="397">
                        <c:v>65.280170122275393</c:v>
                      </c:pt>
                      <c:pt idx="398">
                        <c:v>65.627325890483803</c:v>
                      </c:pt>
                      <c:pt idx="399">
                        <c:v>65.583732057416299</c:v>
                      </c:pt>
                      <c:pt idx="400">
                        <c:v>66.599415204678394</c:v>
                      </c:pt>
                      <c:pt idx="401">
                        <c:v>66.599415204678394</c:v>
                      </c:pt>
                      <c:pt idx="402">
                        <c:v>66.599415204678394</c:v>
                      </c:pt>
                      <c:pt idx="403">
                        <c:v>65.625730994152093</c:v>
                      </c:pt>
                      <c:pt idx="404">
                        <c:v>61.0372142477406</c:v>
                      </c:pt>
                      <c:pt idx="405">
                        <c:v>64.345295055821396</c:v>
                      </c:pt>
                      <c:pt idx="406">
                        <c:v>64.345295055821396</c:v>
                      </c:pt>
                      <c:pt idx="407">
                        <c:v>64.345295055821396</c:v>
                      </c:pt>
                      <c:pt idx="408">
                        <c:v>64.345295055821396</c:v>
                      </c:pt>
                      <c:pt idx="409">
                        <c:v>66.678628389154696</c:v>
                      </c:pt>
                      <c:pt idx="410">
                        <c:v>64.917065390749599</c:v>
                      </c:pt>
                      <c:pt idx="411">
                        <c:v>63.425571504518899</c:v>
                      </c:pt>
                      <c:pt idx="412">
                        <c:v>64.703880914407193</c:v>
                      </c:pt>
                      <c:pt idx="413">
                        <c:v>66.498405103668304</c:v>
                      </c:pt>
                      <c:pt idx="414">
                        <c:v>60.893673577884101</c:v>
                      </c:pt>
                      <c:pt idx="415">
                        <c:v>67.204944178628395</c:v>
                      </c:pt>
                      <c:pt idx="416">
                        <c:v>62.292663476873997</c:v>
                      </c:pt>
                      <c:pt idx="417">
                        <c:v>64.326156299840505</c:v>
                      </c:pt>
                      <c:pt idx="418">
                        <c:v>62.610845295055803</c:v>
                      </c:pt>
                      <c:pt idx="419">
                        <c:v>61.784157363104697</c:v>
                      </c:pt>
                      <c:pt idx="420">
                        <c:v>55.018607123870297</c:v>
                      </c:pt>
                      <c:pt idx="421">
                        <c:v>61.296916533758598</c:v>
                      </c:pt>
                      <c:pt idx="422">
                        <c:v>61.414673046251998</c:v>
                      </c:pt>
                      <c:pt idx="423">
                        <c:v>62.001594896331703</c:v>
                      </c:pt>
                      <c:pt idx="424">
                        <c:v>61.930090377458797</c:v>
                      </c:pt>
                      <c:pt idx="425">
                        <c:v>62.128389154704898</c:v>
                      </c:pt>
                      <c:pt idx="426">
                        <c:v>60.783625730994203</c:v>
                      </c:pt>
                      <c:pt idx="427">
                        <c:v>60.783625730994203</c:v>
                      </c:pt>
                      <c:pt idx="428">
                        <c:v>61.891547049441797</c:v>
                      </c:pt>
                      <c:pt idx="429">
                        <c:v>63.974747474747502</c:v>
                      </c:pt>
                      <c:pt idx="430">
                        <c:v>64.354598617756494</c:v>
                      </c:pt>
                      <c:pt idx="431">
                        <c:v>63.017012227538501</c:v>
                      </c:pt>
                      <c:pt idx="432">
                        <c:v>63.017012227538501</c:v>
                      </c:pt>
                      <c:pt idx="433">
                        <c:v>63.017012227538501</c:v>
                      </c:pt>
                      <c:pt idx="434">
                        <c:v>63.539340776182897</c:v>
                      </c:pt>
                      <c:pt idx="435">
                        <c:v>63.539340776182897</c:v>
                      </c:pt>
                      <c:pt idx="436">
                        <c:v>63.539340776182897</c:v>
                      </c:pt>
                      <c:pt idx="437">
                        <c:v>63.539340776182897</c:v>
                      </c:pt>
                      <c:pt idx="438">
                        <c:v>63.539340776182897</c:v>
                      </c:pt>
                      <c:pt idx="439">
                        <c:v>63.539340776182897</c:v>
                      </c:pt>
                      <c:pt idx="440">
                        <c:v>61.591440723019701</c:v>
                      </c:pt>
                      <c:pt idx="441">
                        <c:v>62.434875066453998</c:v>
                      </c:pt>
                      <c:pt idx="442">
                        <c:v>62.429027113237602</c:v>
                      </c:pt>
                      <c:pt idx="443">
                        <c:v>59.577884104199903</c:v>
                      </c:pt>
                      <c:pt idx="444">
                        <c:v>55.9792663476874</c:v>
                      </c:pt>
                      <c:pt idx="445">
                        <c:v>63.937001594896302</c:v>
                      </c:pt>
                      <c:pt idx="446">
                        <c:v>64.668793195109004</c:v>
                      </c:pt>
                      <c:pt idx="447">
                        <c:v>64.4566719829878</c:v>
                      </c:pt>
                      <c:pt idx="448">
                        <c:v>61.480595427963799</c:v>
                      </c:pt>
                      <c:pt idx="449">
                        <c:v>62.312333864965403</c:v>
                      </c:pt>
                      <c:pt idx="450">
                        <c:v>62.216374269005797</c:v>
                      </c:pt>
                      <c:pt idx="451">
                        <c:v>63.811536416799598</c:v>
                      </c:pt>
                      <c:pt idx="452">
                        <c:v>63.811536416799598</c:v>
                      </c:pt>
                      <c:pt idx="453">
                        <c:v>63.811536416799598</c:v>
                      </c:pt>
                      <c:pt idx="454">
                        <c:v>63.079744816586903</c:v>
                      </c:pt>
                      <c:pt idx="455">
                        <c:v>63.079744816586903</c:v>
                      </c:pt>
                      <c:pt idx="456">
                        <c:v>63.446039340776203</c:v>
                      </c:pt>
                      <c:pt idx="457">
                        <c:v>61.9572036150984</c:v>
                      </c:pt>
                      <c:pt idx="458">
                        <c:v>61.9572036150984</c:v>
                      </c:pt>
                      <c:pt idx="459">
                        <c:v>63.3931419457735</c:v>
                      </c:pt>
                      <c:pt idx="460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57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57</c:v>
                      </c:pt>
                      <c:pt idx="175">
                        <c:v>58</c:v>
                      </c:pt>
                      <c:pt idx="176">
                        <c:v>57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57</c:v>
                      </c:pt>
                      <c:pt idx="181">
                        <c:v>57</c:v>
                      </c:pt>
                      <c:pt idx="182">
                        <c:v>57</c:v>
                      </c:pt>
                      <c:pt idx="183">
                        <c:v>58</c:v>
                      </c:pt>
                      <c:pt idx="184">
                        <c:v>58</c:v>
                      </c:pt>
                      <c:pt idx="185">
                        <c:v>57</c:v>
                      </c:pt>
                      <c:pt idx="186">
                        <c:v>57</c:v>
                      </c:pt>
                      <c:pt idx="187">
                        <c:v>57</c:v>
                      </c:pt>
                      <c:pt idx="188">
                        <c:v>57</c:v>
                      </c:pt>
                      <c:pt idx="189">
                        <c:v>57</c:v>
                      </c:pt>
                      <c:pt idx="190">
                        <c:v>57</c:v>
                      </c:pt>
                      <c:pt idx="191">
                        <c:v>56</c:v>
                      </c:pt>
                      <c:pt idx="192">
                        <c:v>57</c:v>
                      </c:pt>
                      <c:pt idx="193">
                        <c:v>57</c:v>
                      </c:pt>
                      <c:pt idx="194">
                        <c:v>57</c:v>
                      </c:pt>
                      <c:pt idx="195">
                        <c:v>57</c:v>
                      </c:pt>
                      <c:pt idx="196">
                        <c:v>57</c:v>
                      </c:pt>
                      <c:pt idx="197">
                        <c:v>57</c:v>
                      </c:pt>
                      <c:pt idx="198">
                        <c:v>57</c:v>
                      </c:pt>
                      <c:pt idx="199">
                        <c:v>57</c:v>
                      </c:pt>
                      <c:pt idx="200">
                        <c:v>56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58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57</c:v>
                      </c:pt>
                      <c:pt idx="268">
                        <c:v>57</c:v>
                      </c:pt>
                      <c:pt idx="269">
                        <c:v>57</c:v>
                      </c:pt>
                      <c:pt idx="270">
                        <c:v>57</c:v>
                      </c:pt>
                      <c:pt idx="271">
                        <c:v>57</c:v>
                      </c:pt>
                      <c:pt idx="272">
                        <c:v>55</c:v>
                      </c:pt>
                      <c:pt idx="273">
                        <c:v>55</c:v>
                      </c:pt>
                      <c:pt idx="274">
                        <c:v>57</c:v>
                      </c:pt>
                      <c:pt idx="275">
                        <c:v>57</c:v>
                      </c:pt>
                      <c:pt idx="276">
                        <c:v>58</c:v>
                      </c:pt>
                      <c:pt idx="277">
                        <c:v>57</c:v>
                      </c:pt>
                      <c:pt idx="278">
                        <c:v>58</c:v>
                      </c:pt>
                      <c:pt idx="279">
                        <c:v>58</c:v>
                      </c:pt>
                      <c:pt idx="280">
                        <c:v>57</c:v>
                      </c:pt>
                      <c:pt idx="281">
                        <c:v>57</c:v>
                      </c:pt>
                      <c:pt idx="282">
                        <c:v>57</c:v>
                      </c:pt>
                      <c:pt idx="283">
                        <c:v>57</c:v>
                      </c:pt>
                      <c:pt idx="284">
                        <c:v>57</c:v>
                      </c:pt>
                      <c:pt idx="285">
                        <c:v>57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53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62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57</c:v>
                      </c:pt>
                      <c:pt idx="379">
                        <c:v>58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58</c:v>
                      </c:pt>
                      <c:pt idx="387">
                        <c:v>58</c:v>
                      </c:pt>
                      <c:pt idx="388">
                        <c:v>57</c:v>
                      </c:pt>
                      <c:pt idx="389">
                        <c:v>57</c:v>
                      </c:pt>
                      <c:pt idx="390">
                        <c:v>58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57</c:v>
                      </c:pt>
                      <c:pt idx="405">
                        <c:v>58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61</c:v>
                      </c:pt>
                      <c:pt idx="412">
                        <c:v>62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58</c:v>
                      </c:pt>
                      <c:pt idx="416">
                        <c:v>53</c:v>
                      </c:pt>
                      <c:pt idx="417">
                        <c:v>58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57</c:v>
                      </c:pt>
                      <c:pt idx="445">
                        <c:v>62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57</c:v>
                      </c:pt>
                      <c:pt idx="456">
                        <c:v>57</c:v>
                      </c:pt>
                      <c:pt idx="457">
                        <c:v>58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DFDD-4707-9A73-F108C357707C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  <c:pt idx="171">
                        <c:v>70.384881850797996</c:v>
                      </c:pt>
                      <c:pt idx="172">
                        <c:v>70.1597179265124</c:v>
                      </c:pt>
                      <c:pt idx="173">
                        <c:v>64.6423357664234</c:v>
                      </c:pt>
                      <c:pt idx="174">
                        <c:v>64.9208214771743</c:v>
                      </c:pt>
                      <c:pt idx="175">
                        <c:v>66.393418285290096</c:v>
                      </c:pt>
                      <c:pt idx="176">
                        <c:v>64.848447358653999</c:v>
                      </c:pt>
                      <c:pt idx="177">
                        <c:v>65.198317456390001</c:v>
                      </c:pt>
                      <c:pt idx="178">
                        <c:v>70.259062229370301</c:v>
                      </c:pt>
                      <c:pt idx="179">
                        <c:v>66.343560559198295</c:v>
                      </c:pt>
                      <c:pt idx="180">
                        <c:v>67.564641840900606</c:v>
                      </c:pt>
                      <c:pt idx="181">
                        <c:v>66.166646047259704</c:v>
                      </c:pt>
                      <c:pt idx="182">
                        <c:v>66.4129654831127</c:v>
                      </c:pt>
                      <c:pt idx="183">
                        <c:v>66.1597179265124</c:v>
                      </c:pt>
                      <c:pt idx="184">
                        <c:v>65.109860200420599</c:v>
                      </c:pt>
                      <c:pt idx="185">
                        <c:v>63.743412099468003</c:v>
                      </c:pt>
                      <c:pt idx="186">
                        <c:v>59.416429543486302</c:v>
                      </c:pt>
                      <c:pt idx="187">
                        <c:v>59.416429543486302</c:v>
                      </c:pt>
                      <c:pt idx="188">
                        <c:v>60.329951750587703</c:v>
                      </c:pt>
                      <c:pt idx="189">
                        <c:v>60.630830137325198</c:v>
                      </c:pt>
                      <c:pt idx="190">
                        <c:v>61.819373994803897</c:v>
                      </c:pt>
                      <c:pt idx="191">
                        <c:v>59.571569961647903</c:v>
                      </c:pt>
                      <c:pt idx="192">
                        <c:v>59.957194111097401</c:v>
                      </c:pt>
                      <c:pt idx="193">
                        <c:v>59.957194111097401</c:v>
                      </c:pt>
                      <c:pt idx="194">
                        <c:v>63.259185945812199</c:v>
                      </c:pt>
                      <c:pt idx="195">
                        <c:v>62.564641840900698</c:v>
                      </c:pt>
                      <c:pt idx="196">
                        <c:v>63.172831869355399</c:v>
                      </c:pt>
                      <c:pt idx="197">
                        <c:v>63.172831869355399</c:v>
                      </c:pt>
                      <c:pt idx="198">
                        <c:v>68.750835085982899</c:v>
                      </c:pt>
                      <c:pt idx="199">
                        <c:v>69.212915996535898</c:v>
                      </c:pt>
                      <c:pt idx="200">
                        <c:v>69.212915996535898</c:v>
                      </c:pt>
                      <c:pt idx="201">
                        <c:v>66.034764320178198</c:v>
                      </c:pt>
                      <c:pt idx="202">
                        <c:v>65.677347519485295</c:v>
                      </c:pt>
                      <c:pt idx="203">
                        <c:v>68.704070270938999</c:v>
                      </c:pt>
                      <c:pt idx="204">
                        <c:v>68.704070270938999</c:v>
                      </c:pt>
                      <c:pt idx="205">
                        <c:v>68.112705678584703</c:v>
                      </c:pt>
                      <c:pt idx="206">
                        <c:v>68.115427440306803</c:v>
                      </c:pt>
                      <c:pt idx="207">
                        <c:v>68.081281702338202</c:v>
                      </c:pt>
                      <c:pt idx="208">
                        <c:v>68.981689966596605</c:v>
                      </c:pt>
                      <c:pt idx="209">
                        <c:v>65.064085116911997</c:v>
                      </c:pt>
                      <c:pt idx="210">
                        <c:v>66.188667573920597</c:v>
                      </c:pt>
                      <c:pt idx="211">
                        <c:v>66.188667573920597</c:v>
                      </c:pt>
                      <c:pt idx="212">
                        <c:v>66.397006062105703</c:v>
                      </c:pt>
                      <c:pt idx="213">
                        <c:v>67.937646913274804</c:v>
                      </c:pt>
                      <c:pt idx="214">
                        <c:v>69.410491154274396</c:v>
                      </c:pt>
                      <c:pt idx="215">
                        <c:v>65.449956699245305</c:v>
                      </c:pt>
                      <c:pt idx="216">
                        <c:v>64.565755288877895</c:v>
                      </c:pt>
                      <c:pt idx="217">
                        <c:v>64.565755288877895</c:v>
                      </c:pt>
                      <c:pt idx="218">
                        <c:v>64.565755288877895</c:v>
                      </c:pt>
                      <c:pt idx="219">
                        <c:v>61.059012742793499</c:v>
                      </c:pt>
                      <c:pt idx="220">
                        <c:v>53.3733762216999</c:v>
                      </c:pt>
                      <c:pt idx="221">
                        <c:v>56.692564641840903</c:v>
                      </c:pt>
                      <c:pt idx="222">
                        <c:v>63.693554373376202</c:v>
                      </c:pt>
                      <c:pt idx="223">
                        <c:v>63.693554373376202</c:v>
                      </c:pt>
                      <c:pt idx="224">
                        <c:v>63.693554373376202</c:v>
                      </c:pt>
                      <c:pt idx="225">
                        <c:v>63.381665223308197</c:v>
                      </c:pt>
                      <c:pt idx="226">
                        <c:v>58.850055672398902</c:v>
                      </c:pt>
                      <c:pt idx="227">
                        <c:v>60.233700358777703</c:v>
                      </c:pt>
                      <c:pt idx="228">
                        <c:v>61.087591240875902</c:v>
                      </c:pt>
                      <c:pt idx="229">
                        <c:v>64.858839539774806</c:v>
                      </c:pt>
                      <c:pt idx="230">
                        <c:v>64.858839539774806</c:v>
                      </c:pt>
                      <c:pt idx="231">
                        <c:v>62.194358530248699</c:v>
                      </c:pt>
                      <c:pt idx="232">
                        <c:v>61.2851663986144</c:v>
                      </c:pt>
                      <c:pt idx="233">
                        <c:v>61.350241247061703</c:v>
                      </c:pt>
                      <c:pt idx="234">
                        <c:v>62.853519732772497</c:v>
                      </c:pt>
                      <c:pt idx="235">
                        <c:v>64.806012619077094</c:v>
                      </c:pt>
                      <c:pt idx="236">
                        <c:v>64.293579116664603</c:v>
                      </c:pt>
                      <c:pt idx="237">
                        <c:v>64.293579116664603</c:v>
                      </c:pt>
                      <c:pt idx="238">
                        <c:v>65.531980700235096</c:v>
                      </c:pt>
                      <c:pt idx="239">
                        <c:v>65.494989484102405</c:v>
                      </c:pt>
                      <c:pt idx="240">
                        <c:v>65.073858715823306</c:v>
                      </c:pt>
                      <c:pt idx="241">
                        <c:v>65.164542867747102</c:v>
                      </c:pt>
                      <c:pt idx="242">
                        <c:v>65.219225535073605</c:v>
                      </c:pt>
                      <c:pt idx="243">
                        <c:v>63.634541630582703</c:v>
                      </c:pt>
                      <c:pt idx="244">
                        <c:v>64.664975875293806</c:v>
                      </c:pt>
                      <c:pt idx="245">
                        <c:v>64.664975875293806</c:v>
                      </c:pt>
                      <c:pt idx="246">
                        <c:v>63.724483483855003</c:v>
                      </c:pt>
                      <c:pt idx="247">
                        <c:v>62.997649387603602</c:v>
                      </c:pt>
                      <c:pt idx="248">
                        <c:v>68.269083261165406</c:v>
                      </c:pt>
                      <c:pt idx="249">
                        <c:v>68.269083261165406</c:v>
                      </c:pt>
                      <c:pt idx="250">
                        <c:v>66.935172584436501</c:v>
                      </c:pt>
                      <c:pt idx="251">
                        <c:v>71.914264505752797</c:v>
                      </c:pt>
                      <c:pt idx="252">
                        <c:v>70.710503525918597</c:v>
                      </c:pt>
                      <c:pt idx="253">
                        <c:v>70.405047630830097</c:v>
                      </c:pt>
                      <c:pt idx="254">
                        <c:v>70.405047630830097</c:v>
                      </c:pt>
                      <c:pt idx="255">
                        <c:v>70.405047630830097</c:v>
                      </c:pt>
                      <c:pt idx="256">
                        <c:v>66.927007299270102</c:v>
                      </c:pt>
                      <c:pt idx="257">
                        <c:v>67.924038104664106</c:v>
                      </c:pt>
                      <c:pt idx="258">
                        <c:v>68.337993319312105</c:v>
                      </c:pt>
                      <c:pt idx="259">
                        <c:v>69.754917728566099</c:v>
                      </c:pt>
                      <c:pt idx="260">
                        <c:v>70.2757639490288</c:v>
                      </c:pt>
                      <c:pt idx="261">
                        <c:v>70.2757639490288</c:v>
                      </c:pt>
                      <c:pt idx="262">
                        <c:v>70.101200049486593</c:v>
                      </c:pt>
                      <c:pt idx="263">
                        <c:v>67.239638747989602</c:v>
                      </c:pt>
                      <c:pt idx="264">
                        <c:v>68.365334652975406</c:v>
                      </c:pt>
                      <c:pt idx="265">
                        <c:v>68.365334652975406</c:v>
                      </c:pt>
                      <c:pt idx="266">
                        <c:v>65.585302486700499</c:v>
                      </c:pt>
                      <c:pt idx="267">
                        <c:v>68.107014722256594</c:v>
                      </c:pt>
                      <c:pt idx="268">
                        <c:v>67.754917728566099</c:v>
                      </c:pt>
                      <c:pt idx="269">
                        <c:v>67.754917728566099</c:v>
                      </c:pt>
                      <c:pt idx="270">
                        <c:v>67.450451565012997</c:v>
                      </c:pt>
                      <c:pt idx="271">
                        <c:v>68.583941605839399</c:v>
                      </c:pt>
                      <c:pt idx="272">
                        <c:v>68.583941605839399</c:v>
                      </c:pt>
                      <c:pt idx="273">
                        <c:v>68.583941605839399</c:v>
                      </c:pt>
                      <c:pt idx="274">
                        <c:v>67.969318322405002</c:v>
                      </c:pt>
                      <c:pt idx="275">
                        <c:v>67.126190770753396</c:v>
                      </c:pt>
                      <c:pt idx="276">
                        <c:v>67.126190770753396</c:v>
                      </c:pt>
                      <c:pt idx="277">
                        <c:v>65.473091673883502</c:v>
                      </c:pt>
                      <c:pt idx="278">
                        <c:v>66.954719782259104</c:v>
                      </c:pt>
                      <c:pt idx="279">
                        <c:v>66.954719782259104</c:v>
                      </c:pt>
                      <c:pt idx="280">
                        <c:v>65.314982061115899</c:v>
                      </c:pt>
                      <c:pt idx="281">
                        <c:v>65.314982061115899</c:v>
                      </c:pt>
                      <c:pt idx="282">
                        <c:v>66.309662254113604</c:v>
                      </c:pt>
                      <c:pt idx="283">
                        <c:v>64.835580848694804</c:v>
                      </c:pt>
                      <c:pt idx="284">
                        <c:v>66.110726215514006</c:v>
                      </c:pt>
                      <c:pt idx="285">
                        <c:v>68.273908202400094</c:v>
                      </c:pt>
                      <c:pt idx="286">
                        <c:v>67.552393913151107</c:v>
                      </c:pt>
                      <c:pt idx="287">
                        <c:v>67.655573425708297</c:v>
                      </c:pt>
                      <c:pt idx="288">
                        <c:v>68.972534949894793</c:v>
                      </c:pt>
                      <c:pt idx="289">
                        <c:v>68.972534949894793</c:v>
                      </c:pt>
                      <c:pt idx="290">
                        <c:v>68.845354447606098</c:v>
                      </c:pt>
                      <c:pt idx="291">
                        <c:v>69.400222689595495</c:v>
                      </c:pt>
                      <c:pt idx="292">
                        <c:v>66.031918842014093</c:v>
                      </c:pt>
                      <c:pt idx="293">
                        <c:v>64.711245824570099</c:v>
                      </c:pt>
                      <c:pt idx="294">
                        <c:v>64.711245824570099</c:v>
                      </c:pt>
                      <c:pt idx="295">
                        <c:v>65.815662501546498</c:v>
                      </c:pt>
                      <c:pt idx="296">
                        <c:v>66.085116912037606</c:v>
                      </c:pt>
                      <c:pt idx="297">
                        <c:v>66.085116912037606</c:v>
                      </c:pt>
                      <c:pt idx="298">
                        <c:v>65.198812322157593</c:v>
                      </c:pt>
                      <c:pt idx="299">
                        <c:v>64.357540517134694</c:v>
                      </c:pt>
                      <c:pt idx="300">
                        <c:v>64.357540517134694</c:v>
                      </c:pt>
                      <c:pt idx="301">
                        <c:v>64.357540517134694</c:v>
                      </c:pt>
                      <c:pt idx="302">
                        <c:v>64.359148830879604</c:v>
                      </c:pt>
                      <c:pt idx="303">
                        <c:v>61.279970308053898</c:v>
                      </c:pt>
                      <c:pt idx="304">
                        <c:v>63.929605344550303</c:v>
                      </c:pt>
                      <c:pt idx="305">
                        <c:v>62.641346034888002</c:v>
                      </c:pt>
                      <c:pt idx="306">
                        <c:v>60.894222442162601</c:v>
                      </c:pt>
                      <c:pt idx="307">
                        <c:v>66.160831374489703</c:v>
                      </c:pt>
                      <c:pt idx="308">
                        <c:v>66.160831374489703</c:v>
                      </c:pt>
                      <c:pt idx="309">
                        <c:v>64.192873932945702</c:v>
                      </c:pt>
                      <c:pt idx="310">
                        <c:v>65.403315600643296</c:v>
                      </c:pt>
                      <c:pt idx="311">
                        <c:v>65.403315600643296</c:v>
                      </c:pt>
                      <c:pt idx="312">
                        <c:v>65.403315600643296</c:v>
                      </c:pt>
                      <c:pt idx="313">
                        <c:v>60.270567858468397</c:v>
                      </c:pt>
                      <c:pt idx="314">
                        <c:v>60.270567858468397</c:v>
                      </c:pt>
                      <c:pt idx="315">
                        <c:v>60.270567858468397</c:v>
                      </c:pt>
                      <c:pt idx="316">
                        <c:v>62.0967462575776</c:v>
                      </c:pt>
                      <c:pt idx="317">
                        <c:v>63.888778918718302</c:v>
                      </c:pt>
                      <c:pt idx="318">
                        <c:v>63.888778918718302</c:v>
                      </c:pt>
                      <c:pt idx="319">
                        <c:v>67.603488803662003</c:v>
                      </c:pt>
                      <c:pt idx="320">
                        <c:v>65.862056167264598</c:v>
                      </c:pt>
                      <c:pt idx="321">
                        <c:v>64.831374489669699</c:v>
                      </c:pt>
                      <c:pt idx="322">
                        <c:v>63.333786960287</c:v>
                      </c:pt>
                      <c:pt idx="323">
                        <c:v>64.998267969813199</c:v>
                      </c:pt>
                      <c:pt idx="324">
                        <c:v>65.864901645428702</c:v>
                      </c:pt>
                      <c:pt idx="325">
                        <c:v>65.086725225782502</c:v>
                      </c:pt>
                      <c:pt idx="326">
                        <c:v>64.634294197698907</c:v>
                      </c:pt>
                      <c:pt idx="327">
                        <c:v>65.745267846096795</c:v>
                      </c:pt>
                      <c:pt idx="328">
                        <c:v>63.9455647655573</c:v>
                      </c:pt>
                      <c:pt idx="329">
                        <c:v>63.9455647655573</c:v>
                      </c:pt>
                      <c:pt idx="330">
                        <c:v>66.115551156748694</c:v>
                      </c:pt>
                      <c:pt idx="331">
                        <c:v>66.409625139181003</c:v>
                      </c:pt>
                      <c:pt idx="332">
                        <c:v>66.409625139181003</c:v>
                      </c:pt>
                      <c:pt idx="333">
                        <c:v>64.635036496350395</c:v>
                      </c:pt>
                      <c:pt idx="334">
                        <c:v>64.766918223431901</c:v>
                      </c:pt>
                      <c:pt idx="335">
                        <c:v>64.766918223431901</c:v>
                      </c:pt>
                      <c:pt idx="336">
                        <c:v>64.766918223431901</c:v>
                      </c:pt>
                      <c:pt idx="337">
                        <c:v>65.084498329827994</c:v>
                      </c:pt>
                      <c:pt idx="338">
                        <c:v>65.084498329827994</c:v>
                      </c:pt>
                      <c:pt idx="339">
                        <c:v>65.084498329827994</c:v>
                      </c:pt>
                      <c:pt idx="340">
                        <c:v>65.084498329827994</c:v>
                      </c:pt>
                      <c:pt idx="341">
                        <c:v>64.307559074601002</c:v>
                      </c:pt>
                      <c:pt idx="342">
                        <c:v>61.437090189286202</c:v>
                      </c:pt>
                      <c:pt idx="343">
                        <c:v>61.437090189286202</c:v>
                      </c:pt>
                      <c:pt idx="344">
                        <c:v>61.437090189286202</c:v>
                      </c:pt>
                      <c:pt idx="345">
                        <c:v>61.094643078065097</c:v>
                      </c:pt>
                      <c:pt idx="346">
                        <c:v>63.390572807126098</c:v>
                      </c:pt>
                      <c:pt idx="347">
                        <c:v>63.2892490411976</c:v>
                      </c:pt>
                      <c:pt idx="348">
                        <c:v>63.2892490411976</c:v>
                      </c:pt>
                      <c:pt idx="349">
                        <c:v>63.941853272299902</c:v>
                      </c:pt>
                      <c:pt idx="350">
                        <c:v>61.943585302486703</c:v>
                      </c:pt>
                      <c:pt idx="351">
                        <c:v>67.490906841519205</c:v>
                      </c:pt>
                      <c:pt idx="352">
                        <c:v>67.490906841519205</c:v>
                      </c:pt>
                      <c:pt idx="353">
                        <c:v>67.490906841519205</c:v>
                      </c:pt>
                      <c:pt idx="354">
                        <c:v>66.506371396758595</c:v>
                      </c:pt>
                      <c:pt idx="355">
                        <c:v>68.3648397872077</c:v>
                      </c:pt>
                      <c:pt idx="356">
                        <c:v>70.014598540145997</c:v>
                      </c:pt>
                      <c:pt idx="357">
                        <c:v>69.295311146851404</c:v>
                      </c:pt>
                      <c:pt idx="358">
                        <c:v>67.082890016083098</c:v>
                      </c:pt>
                      <c:pt idx="359">
                        <c:v>69.801682543609999</c:v>
                      </c:pt>
                      <c:pt idx="360">
                        <c:v>67.732030186811798</c:v>
                      </c:pt>
                      <c:pt idx="361">
                        <c:v>70.421873066930601</c:v>
                      </c:pt>
                      <c:pt idx="362">
                        <c:v>67.460472596808103</c:v>
                      </c:pt>
                      <c:pt idx="363">
                        <c:v>67.460472596808103</c:v>
                      </c:pt>
                      <c:pt idx="364">
                        <c:v>69.849931955956905</c:v>
                      </c:pt>
                      <c:pt idx="365">
                        <c:v>68.355437337622206</c:v>
                      </c:pt>
                      <c:pt idx="366">
                        <c:v>68.355437337622206</c:v>
                      </c:pt>
                      <c:pt idx="367">
                        <c:v>67.653717679079506</c:v>
                      </c:pt>
                      <c:pt idx="368">
                        <c:v>57.294073982432302</c:v>
                      </c:pt>
                      <c:pt idx="369">
                        <c:v>43.8947173079302</c:v>
                      </c:pt>
                      <c:pt idx="370">
                        <c:v>58.252505257948798</c:v>
                      </c:pt>
                      <c:pt idx="371">
                        <c:v>64.622788568600797</c:v>
                      </c:pt>
                      <c:pt idx="372">
                        <c:v>65.676234071508105</c:v>
                      </c:pt>
                      <c:pt idx="373">
                        <c:v>66.382036372633905</c:v>
                      </c:pt>
                      <c:pt idx="374">
                        <c:v>64.042805888902606</c:v>
                      </c:pt>
                      <c:pt idx="375">
                        <c:v>61.126067054311498</c:v>
                      </c:pt>
                      <c:pt idx="376">
                        <c:v>62.106767289372797</c:v>
                      </c:pt>
                      <c:pt idx="377">
                        <c:v>62.401583570456502</c:v>
                      </c:pt>
                      <c:pt idx="378">
                        <c:v>64.816775949523702</c:v>
                      </c:pt>
                      <c:pt idx="379">
                        <c:v>51.492267722380298</c:v>
                      </c:pt>
                      <c:pt idx="380">
                        <c:v>63.251515526413499</c:v>
                      </c:pt>
                      <c:pt idx="381">
                        <c:v>63.744896696771001</c:v>
                      </c:pt>
                      <c:pt idx="382">
                        <c:v>64.332797228751701</c:v>
                      </c:pt>
                      <c:pt idx="383">
                        <c:v>30.949276258814798</c:v>
                      </c:pt>
                      <c:pt idx="384">
                        <c:v>56.885686007670401</c:v>
                      </c:pt>
                      <c:pt idx="385">
                        <c:v>59.303971297785502</c:v>
                      </c:pt>
                      <c:pt idx="386">
                        <c:v>64.180997154521805</c:v>
                      </c:pt>
                      <c:pt idx="387">
                        <c:v>63.656563157243603</c:v>
                      </c:pt>
                      <c:pt idx="388">
                        <c:v>65.297909192131598</c:v>
                      </c:pt>
                      <c:pt idx="389">
                        <c:v>53.887418037857202</c:v>
                      </c:pt>
                      <c:pt idx="390">
                        <c:v>57.257948781392997</c:v>
                      </c:pt>
                      <c:pt idx="391">
                        <c:v>55.665223308177701</c:v>
                      </c:pt>
                      <c:pt idx="392">
                        <c:v>62.2581962142769</c:v>
                      </c:pt>
                      <c:pt idx="393">
                        <c:v>64.715452183595204</c:v>
                      </c:pt>
                      <c:pt idx="394">
                        <c:v>64.4669058517877</c:v>
                      </c:pt>
                      <c:pt idx="395">
                        <c:v>64.4669058517877</c:v>
                      </c:pt>
                      <c:pt idx="396">
                        <c:v>64.4669058517877</c:v>
                      </c:pt>
                      <c:pt idx="397">
                        <c:v>65.270939007794098</c:v>
                      </c:pt>
                      <c:pt idx="398">
                        <c:v>65.499814425337107</c:v>
                      </c:pt>
                      <c:pt idx="399">
                        <c:v>65.704688853148596</c:v>
                      </c:pt>
                      <c:pt idx="400">
                        <c:v>66.484226153655797</c:v>
                      </c:pt>
                      <c:pt idx="401">
                        <c:v>66.484226153655797</c:v>
                      </c:pt>
                      <c:pt idx="402">
                        <c:v>66.484226153655797</c:v>
                      </c:pt>
                      <c:pt idx="403">
                        <c:v>65.863664481009494</c:v>
                      </c:pt>
                      <c:pt idx="404">
                        <c:v>58.318198688605698</c:v>
                      </c:pt>
                      <c:pt idx="405">
                        <c:v>66.244958554991996</c:v>
                      </c:pt>
                      <c:pt idx="406">
                        <c:v>66.244958554991996</c:v>
                      </c:pt>
                      <c:pt idx="407">
                        <c:v>66.244958554991996</c:v>
                      </c:pt>
                      <c:pt idx="408">
                        <c:v>66.244958554991996</c:v>
                      </c:pt>
                      <c:pt idx="409">
                        <c:v>68.144624520598796</c:v>
                      </c:pt>
                      <c:pt idx="410">
                        <c:v>66.318817270815302</c:v>
                      </c:pt>
                      <c:pt idx="411">
                        <c:v>63.7413089199555</c:v>
                      </c:pt>
                      <c:pt idx="412">
                        <c:v>64.750587653099103</c:v>
                      </c:pt>
                      <c:pt idx="413">
                        <c:v>68.207967338859305</c:v>
                      </c:pt>
                      <c:pt idx="414">
                        <c:v>61.531485834467397</c:v>
                      </c:pt>
                      <c:pt idx="415">
                        <c:v>66.415068662625302</c:v>
                      </c:pt>
                      <c:pt idx="416">
                        <c:v>65.688234566373893</c:v>
                      </c:pt>
                      <c:pt idx="417">
                        <c:v>65.399480390944007</c:v>
                      </c:pt>
                      <c:pt idx="418">
                        <c:v>62.109365334652999</c:v>
                      </c:pt>
                      <c:pt idx="419">
                        <c:v>61.476060868489398</c:v>
                      </c:pt>
                      <c:pt idx="420">
                        <c:v>55.4921440059384</c:v>
                      </c:pt>
                      <c:pt idx="421">
                        <c:v>62.603365087220098</c:v>
                      </c:pt>
                      <c:pt idx="422">
                        <c:v>63.496721514289199</c:v>
                      </c:pt>
                      <c:pt idx="423">
                        <c:v>64.071879252752694</c:v>
                      </c:pt>
                      <c:pt idx="424">
                        <c:v>63.851169120376099</c:v>
                      </c:pt>
                      <c:pt idx="425">
                        <c:v>63.231720895706999</c:v>
                      </c:pt>
                      <c:pt idx="426">
                        <c:v>61.263763454163097</c:v>
                      </c:pt>
                      <c:pt idx="427">
                        <c:v>61.263763454163097</c:v>
                      </c:pt>
                      <c:pt idx="428">
                        <c:v>61.6054682667327</c:v>
                      </c:pt>
                      <c:pt idx="429">
                        <c:v>64</c:v>
                      </c:pt>
                      <c:pt idx="430">
                        <c:v>63.823951503154802</c:v>
                      </c:pt>
                      <c:pt idx="431">
                        <c:v>62.0121242113077</c:v>
                      </c:pt>
                      <c:pt idx="432">
                        <c:v>62.0121242113077</c:v>
                      </c:pt>
                      <c:pt idx="433">
                        <c:v>62.0121242113077</c:v>
                      </c:pt>
                      <c:pt idx="434">
                        <c:v>59.2771248298899</c:v>
                      </c:pt>
                      <c:pt idx="435">
                        <c:v>59.2771248298899</c:v>
                      </c:pt>
                      <c:pt idx="436">
                        <c:v>59.2771248298899</c:v>
                      </c:pt>
                      <c:pt idx="437">
                        <c:v>59.2771248298899</c:v>
                      </c:pt>
                      <c:pt idx="438">
                        <c:v>59.2771248298899</c:v>
                      </c:pt>
                      <c:pt idx="439">
                        <c:v>59.2771248298899</c:v>
                      </c:pt>
                      <c:pt idx="440">
                        <c:v>56.136459235432397</c:v>
                      </c:pt>
                      <c:pt idx="441">
                        <c:v>58.2339477916615</c:v>
                      </c:pt>
                      <c:pt idx="442">
                        <c:v>58.754794012124201</c:v>
                      </c:pt>
                      <c:pt idx="443">
                        <c:v>62.183471483360101</c:v>
                      </c:pt>
                      <c:pt idx="444">
                        <c:v>58.253989855251803</c:v>
                      </c:pt>
                      <c:pt idx="445">
                        <c:v>65.025238154150699</c:v>
                      </c:pt>
                      <c:pt idx="446">
                        <c:v>65.075219596684406</c:v>
                      </c:pt>
                      <c:pt idx="447">
                        <c:v>66.157985896325599</c:v>
                      </c:pt>
                      <c:pt idx="448">
                        <c:v>64.975380428058898</c:v>
                      </c:pt>
                      <c:pt idx="449">
                        <c:v>65.760979834219995</c:v>
                      </c:pt>
                      <c:pt idx="450">
                        <c:v>64.504391933687998</c:v>
                      </c:pt>
                      <c:pt idx="451">
                        <c:v>65.838302610416903</c:v>
                      </c:pt>
                      <c:pt idx="452">
                        <c:v>65.838302610416903</c:v>
                      </c:pt>
                      <c:pt idx="453">
                        <c:v>65.838302610416903</c:v>
                      </c:pt>
                      <c:pt idx="454">
                        <c:v>64.047754546579199</c:v>
                      </c:pt>
                      <c:pt idx="455">
                        <c:v>64.047754546579199</c:v>
                      </c:pt>
                      <c:pt idx="456">
                        <c:v>65.748484473586501</c:v>
                      </c:pt>
                      <c:pt idx="457">
                        <c:v>64.848942224421606</c:v>
                      </c:pt>
                      <c:pt idx="458">
                        <c:v>64.848942224421606</c:v>
                      </c:pt>
                      <c:pt idx="459">
                        <c:v>64.489793393542001</c:v>
                      </c:pt>
                      <c:pt idx="460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54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52</c:v>
                      </c:pt>
                      <c:pt idx="13">
                        <c:v>42</c:v>
                      </c:pt>
                      <c:pt idx="14">
                        <c:v>51</c:v>
                      </c:pt>
                      <c:pt idx="15">
                        <c:v>55</c:v>
                      </c:pt>
                      <c:pt idx="16">
                        <c:v>54</c:v>
                      </c:pt>
                      <c:pt idx="17">
                        <c:v>56</c:v>
                      </c:pt>
                      <c:pt idx="18">
                        <c:v>56</c:v>
                      </c:pt>
                      <c:pt idx="19">
                        <c:v>51</c:v>
                      </c:pt>
                      <c:pt idx="20">
                        <c:v>54</c:v>
                      </c:pt>
                      <c:pt idx="21">
                        <c:v>50</c:v>
                      </c:pt>
                      <c:pt idx="22">
                        <c:v>44</c:v>
                      </c:pt>
                      <c:pt idx="23">
                        <c:v>45</c:v>
                      </c:pt>
                      <c:pt idx="24">
                        <c:v>53</c:v>
                      </c:pt>
                      <c:pt idx="25">
                        <c:v>56</c:v>
                      </c:pt>
                      <c:pt idx="26">
                        <c:v>60</c:v>
                      </c:pt>
                      <c:pt idx="27">
                        <c:v>61</c:v>
                      </c:pt>
                      <c:pt idx="28">
                        <c:v>59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59</c:v>
                      </c:pt>
                      <c:pt idx="35">
                        <c:v>61</c:v>
                      </c:pt>
                      <c:pt idx="36">
                        <c:v>58</c:v>
                      </c:pt>
                      <c:pt idx="37">
                        <c:v>60</c:v>
                      </c:pt>
                      <c:pt idx="38">
                        <c:v>60</c:v>
                      </c:pt>
                      <c:pt idx="39">
                        <c:v>61</c:v>
                      </c:pt>
                      <c:pt idx="40">
                        <c:v>59</c:v>
                      </c:pt>
                      <c:pt idx="41">
                        <c:v>49</c:v>
                      </c:pt>
                      <c:pt idx="42">
                        <c:v>51</c:v>
                      </c:pt>
                      <c:pt idx="43">
                        <c:v>52</c:v>
                      </c:pt>
                      <c:pt idx="44">
                        <c:v>51</c:v>
                      </c:pt>
                      <c:pt idx="45">
                        <c:v>53</c:v>
                      </c:pt>
                      <c:pt idx="46">
                        <c:v>53</c:v>
                      </c:pt>
                      <c:pt idx="47">
                        <c:v>52</c:v>
                      </c:pt>
                      <c:pt idx="48">
                        <c:v>51</c:v>
                      </c:pt>
                      <c:pt idx="49">
                        <c:v>51</c:v>
                      </c:pt>
                      <c:pt idx="50">
                        <c:v>51</c:v>
                      </c:pt>
                      <c:pt idx="51">
                        <c:v>55</c:v>
                      </c:pt>
                      <c:pt idx="52">
                        <c:v>56</c:v>
                      </c:pt>
                      <c:pt idx="53">
                        <c:v>44</c:v>
                      </c:pt>
                      <c:pt idx="54">
                        <c:v>48</c:v>
                      </c:pt>
                      <c:pt idx="55">
                        <c:v>44</c:v>
                      </c:pt>
                      <c:pt idx="56">
                        <c:v>49</c:v>
                      </c:pt>
                      <c:pt idx="57">
                        <c:v>55</c:v>
                      </c:pt>
                      <c:pt idx="58">
                        <c:v>51</c:v>
                      </c:pt>
                      <c:pt idx="59">
                        <c:v>57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56</c:v>
                      </c:pt>
                      <c:pt idx="68">
                        <c:v>52</c:v>
                      </c:pt>
                      <c:pt idx="69">
                        <c:v>55</c:v>
                      </c:pt>
                      <c:pt idx="70">
                        <c:v>54</c:v>
                      </c:pt>
                      <c:pt idx="71">
                        <c:v>55</c:v>
                      </c:pt>
                      <c:pt idx="72">
                        <c:v>57</c:v>
                      </c:pt>
                      <c:pt idx="73">
                        <c:v>56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56</c:v>
                      </c:pt>
                      <c:pt idx="77">
                        <c:v>57</c:v>
                      </c:pt>
                      <c:pt idx="78">
                        <c:v>57</c:v>
                      </c:pt>
                      <c:pt idx="79">
                        <c:v>56</c:v>
                      </c:pt>
                      <c:pt idx="80">
                        <c:v>55</c:v>
                      </c:pt>
                      <c:pt idx="81">
                        <c:v>57</c:v>
                      </c:pt>
                      <c:pt idx="82">
                        <c:v>57</c:v>
                      </c:pt>
                      <c:pt idx="83">
                        <c:v>56</c:v>
                      </c:pt>
                      <c:pt idx="84">
                        <c:v>57</c:v>
                      </c:pt>
                      <c:pt idx="85">
                        <c:v>56</c:v>
                      </c:pt>
                      <c:pt idx="86">
                        <c:v>57</c:v>
                      </c:pt>
                      <c:pt idx="87">
                        <c:v>54</c:v>
                      </c:pt>
                      <c:pt idx="88">
                        <c:v>56</c:v>
                      </c:pt>
                      <c:pt idx="89">
                        <c:v>56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57</c:v>
                      </c:pt>
                      <c:pt idx="93">
                        <c:v>53</c:v>
                      </c:pt>
                      <c:pt idx="94">
                        <c:v>30</c:v>
                      </c:pt>
                      <c:pt idx="95">
                        <c:v>41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56</c:v>
                      </c:pt>
                      <c:pt idx="124">
                        <c:v>56</c:v>
                      </c:pt>
                      <c:pt idx="125">
                        <c:v>56</c:v>
                      </c:pt>
                      <c:pt idx="126">
                        <c:v>51</c:v>
                      </c:pt>
                      <c:pt idx="127">
                        <c:v>53</c:v>
                      </c:pt>
                      <c:pt idx="128">
                        <c:v>53</c:v>
                      </c:pt>
                      <c:pt idx="129">
                        <c:v>56</c:v>
                      </c:pt>
                      <c:pt idx="130">
                        <c:v>57</c:v>
                      </c:pt>
                      <c:pt idx="131">
                        <c:v>49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56</c:v>
                      </c:pt>
                      <c:pt idx="135">
                        <c:v>56</c:v>
                      </c:pt>
                      <c:pt idx="136">
                        <c:v>54</c:v>
                      </c:pt>
                      <c:pt idx="137">
                        <c:v>54</c:v>
                      </c:pt>
                      <c:pt idx="138">
                        <c:v>48</c:v>
                      </c:pt>
                      <c:pt idx="139">
                        <c:v>52</c:v>
                      </c:pt>
                      <c:pt idx="140">
                        <c:v>52</c:v>
                      </c:pt>
                      <c:pt idx="141">
                        <c:v>49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52</c:v>
                      </c:pt>
                      <c:pt idx="148">
                        <c:v>44</c:v>
                      </c:pt>
                      <c:pt idx="149">
                        <c:v>43</c:v>
                      </c:pt>
                      <c:pt idx="150">
                        <c:v>51</c:v>
                      </c:pt>
                      <c:pt idx="151">
                        <c:v>49</c:v>
                      </c:pt>
                      <c:pt idx="152">
                        <c:v>52</c:v>
                      </c:pt>
                      <c:pt idx="153">
                        <c:v>52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51</c:v>
                      </c:pt>
                      <c:pt idx="162">
                        <c:v>35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56</c:v>
                      </c:pt>
                      <c:pt idx="171">
                        <c:v>61</c:v>
                      </c:pt>
                      <c:pt idx="172">
                        <c:v>61</c:v>
                      </c:pt>
                      <c:pt idx="173">
                        <c:v>57</c:v>
                      </c:pt>
                      <c:pt idx="174">
                        <c:v>54</c:v>
                      </c:pt>
                      <c:pt idx="175">
                        <c:v>53</c:v>
                      </c:pt>
                      <c:pt idx="176">
                        <c:v>50</c:v>
                      </c:pt>
                      <c:pt idx="177">
                        <c:v>53</c:v>
                      </c:pt>
                      <c:pt idx="178">
                        <c:v>57</c:v>
                      </c:pt>
                      <c:pt idx="179">
                        <c:v>51</c:v>
                      </c:pt>
                      <c:pt idx="180">
                        <c:v>53</c:v>
                      </c:pt>
                      <c:pt idx="181">
                        <c:v>46</c:v>
                      </c:pt>
                      <c:pt idx="182">
                        <c:v>53</c:v>
                      </c:pt>
                      <c:pt idx="183">
                        <c:v>54</c:v>
                      </c:pt>
                      <c:pt idx="184">
                        <c:v>53</c:v>
                      </c:pt>
                      <c:pt idx="185">
                        <c:v>47</c:v>
                      </c:pt>
                      <c:pt idx="186">
                        <c:v>52</c:v>
                      </c:pt>
                      <c:pt idx="187">
                        <c:v>52</c:v>
                      </c:pt>
                      <c:pt idx="188">
                        <c:v>54</c:v>
                      </c:pt>
                      <c:pt idx="189">
                        <c:v>51</c:v>
                      </c:pt>
                      <c:pt idx="190">
                        <c:v>54</c:v>
                      </c:pt>
                      <c:pt idx="191">
                        <c:v>47</c:v>
                      </c:pt>
                      <c:pt idx="192">
                        <c:v>53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51</c:v>
                      </c:pt>
                      <c:pt idx="196">
                        <c:v>52</c:v>
                      </c:pt>
                      <c:pt idx="197">
                        <c:v>52</c:v>
                      </c:pt>
                      <c:pt idx="198">
                        <c:v>55</c:v>
                      </c:pt>
                      <c:pt idx="199">
                        <c:v>53</c:v>
                      </c:pt>
                      <c:pt idx="200">
                        <c:v>51</c:v>
                      </c:pt>
                      <c:pt idx="201">
                        <c:v>57</c:v>
                      </c:pt>
                      <c:pt idx="202">
                        <c:v>57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57</c:v>
                      </c:pt>
                      <c:pt idx="206">
                        <c:v>62</c:v>
                      </c:pt>
                      <c:pt idx="207">
                        <c:v>61</c:v>
                      </c:pt>
                      <c:pt idx="208">
                        <c:v>62</c:v>
                      </c:pt>
                      <c:pt idx="209">
                        <c:v>60</c:v>
                      </c:pt>
                      <c:pt idx="210">
                        <c:v>58</c:v>
                      </c:pt>
                      <c:pt idx="211">
                        <c:v>60</c:v>
                      </c:pt>
                      <c:pt idx="212">
                        <c:v>60</c:v>
                      </c:pt>
                      <c:pt idx="213">
                        <c:v>60</c:v>
                      </c:pt>
                      <c:pt idx="214">
                        <c:v>58</c:v>
                      </c:pt>
                      <c:pt idx="215">
                        <c:v>56</c:v>
                      </c:pt>
                      <c:pt idx="216">
                        <c:v>56</c:v>
                      </c:pt>
                      <c:pt idx="217">
                        <c:v>57</c:v>
                      </c:pt>
                      <c:pt idx="218">
                        <c:v>57</c:v>
                      </c:pt>
                      <c:pt idx="219">
                        <c:v>56</c:v>
                      </c:pt>
                      <c:pt idx="220">
                        <c:v>50</c:v>
                      </c:pt>
                      <c:pt idx="221">
                        <c:v>54</c:v>
                      </c:pt>
                      <c:pt idx="222">
                        <c:v>56</c:v>
                      </c:pt>
                      <c:pt idx="223">
                        <c:v>57</c:v>
                      </c:pt>
                      <c:pt idx="224">
                        <c:v>52</c:v>
                      </c:pt>
                      <c:pt idx="225">
                        <c:v>54</c:v>
                      </c:pt>
                      <c:pt idx="226">
                        <c:v>51</c:v>
                      </c:pt>
                      <c:pt idx="227">
                        <c:v>57</c:v>
                      </c:pt>
                      <c:pt idx="228">
                        <c:v>55</c:v>
                      </c:pt>
                      <c:pt idx="229">
                        <c:v>56</c:v>
                      </c:pt>
                      <c:pt idx="230">
                        <c:v>57</c:v>
                      </c:pt>
                      <c:pt idx="231">
                        <c:v>50</c:v>
                      </c:pt>
                      <c:pt idx="232">
                        <c:v>50</c:v>
                      </c:pt>
                      <c:pt idx="233">
                        <c:v>50</c:v>
                      </c:pt>
                      <c:pt idx="234">
                        <c:v>52</c:v>
                      </c:pt>
                      <c:pt idx="235">
                        <c:v>53</c:v>
                      </c:pt>
                      <c:pt idx="236">
                        <c:v>52</c:v>
                      </c:pt>
                      <c:pt idx="237">
                        <c:v>56</c:v>
                      </c:pt>
                      <c:pt idx="238">
                        <c:v>57</c:v>
                      </c:pt>
                      <c:pt idx="239">
                        <c:v>56</c:v>
                      </c:pt>
                      <c:pt idx="240">
                        <c:v>57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61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57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56</c:v>
                      </c:pt>
                      <c:pt idx="267">
                        <c:v>55</c:v>
                      </c:pt>
                      <c:pt idx="268">
                        <c:v>54</c:v>
                      </c:pt>
                      <c:pt idx="269">
                        <c:v>54</c:v>
                      </c:pt>
                      <c:pt idx="270">
                        <c:v>54</c:v>
                      </c:pt>
                      <c:pt idx="271">
                        <c:v>52</c:v>
                      </c:pt>
                      <c:pt idx="272">
                        <c:v>48</c:v>
                      </c:pt>
                      <c:pt idx="273">
                        <c:v>48</c:v>
                      </c:pt>
                      <c:pt idx="274">
                        <c:v>54</c:v>
                      </c:pt>
                      <c:pt idx="275">
                        <c:v>56</c:v>
                      </c:pt>
                      <c:pt idx="276">
                        <c:v>57</c:v>
                      </c:pt>
                      <c:pt idx="277">
                        <c:v>55</c:v>
                      </c:pt>
                      <c:pt idx="278">
                        <c:v>57</c:v>
                      </c:pt>
                      <c:pt idx="279">
                        <c:v>57</c:v>
                      </c:pt>
                      <c:pt idx="280">
                        <c:v>56</c:v>
                      </c:pt>
                      <c:pt idx="281">
                        <c:v>56</c:v>
                      </c:pt>
                      <c:pt idx="282">
                        <c:v>55</c:v>
                      </c:pt>
                      <c:pt idx="283">
                        <c:v>53</c:v>
                      </c:pt>
                      <c:pt idx="284">
                        <c:v>53</c:v>
                      </c:pt>
                      <c:pt idx="285">
                        <c:v>53</c:v>
                      </c:pt>
                      <c:pt idx="286">
                        <c:v>56</c:v>
                      </c:pt>
                      <c:pt idx="287">
                        <c:v>56</c:v>
                      </c:pt>
                      <c:pt idx="288">
                        <c:v>55</c:v>
                      </c:pt>
                      <c:pt idx="289">
                        <c:v>56</c:v>
                      </c:pt>
                      <c:pt idx="290">
                        <c:v>55</c:v>
                      </c:pt>
                      <c:pt idx="291">
                        <c:v>55</c:v>
                      </c:pt>
                      <c:pt idx="292">
                        <c:v>58</c:v>
                      </c:pt>
                      <c:pt idx="293">
                        <c:v>55</c:v>
                      </c:pt>
                      <c:pt idx="294">
                        <c:v>53</c:v>
                      </c:pt>
                      <c:pt idx="295">
                        <c:v>53</c:v>
                      </c:pt>
                      <c:pt idx="296">
                        <c:v>55</c:v>
                      </c:pt>
                      <c:pt idx="297">
                        <c:v>55</c:v>
                      </c:pt>
                      <c:pt idx="298">
                        <c:v>57</c:v>
                      </c:pt>
                      <c:pt idx="299">
                        <c:v>57</c:v>
                      </c:pt>
                      <c:pt idx="300">
                        <c:v>55</c:v>
                      </c:pt>
                      <c:pt idx="301">
                        <c:v>54</c:v>
                      </c:pt>
                      <c:pt idx="302">
                        <c:v>56</c:v>
                      </c:pt>
                      <c:pt idx="303">
                        <c:v>55</c:v>
                      </c:pt>
                      <c:pt idx="304">
                        <c:v>57</c:v>
                      </c:pt>
                      <c:pt idx="305">
                        <c:v>56</c:v>
                      </c:pt>
                      <c:pt idx="306">
                        <c:v>57</c:v>
                      </c:pt>
                      <c:pt idx="307">
                        <c:v>53</c:v>
                      </c:pt>
                      <c:pt idx="308">
                        <c:v>51</c:v>
                      </c:pt>
                      <c:pt idx="309">
                        <c:v>50</c:v>
                      </c:pt>
                      <c:pt idx="310">
                        <c:v>52</c:v>
                      </c:pt>
                      <c:pt idx="311">
                        <c:v>52</c:v>
                      </c:pt>
                      <c:pt idx="312">
                        <c:v>53</c:v>
                      </c:pt>
                      <c:pt idx="313">
                        <c:v>52</c:v>
                      </c:pt>
                      <c:pt idx="314">
                        <c:v>52</c:v>
                      </c:pt>
                      <c:pt idx="315">
                        <c:v>52</c:v>
                      </c:pt>
                      <c:pt idx="316">
                        <c:v>52</c:v>
                      </c:pt>
                      <c:pt idx="317">
                        <c:v>44</c:v>
                      </c:pt>
                      <c:pt idx="318">
                        <c:v>44</c:v>
                      </c:pt>
                      <c:pt idx="319">
                        <c:v>49</c:v>
                      </c:pt>
                      <c:pt idx="320">
                        <c:v>51</c:v>
                      </c:pt>
                      <c:pt idx="321">
                        <c:v>51</c:v>
                      </c:pt>
                      <c:pt idx="322">
                        <c:v>51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56</c:v>
                      </c:pt>
                      <c:pt idx="331">
                        <c:v>61</c:v>
                      </c:pt>
                      <c:pt idx="332">
                        <c:v>61</c:v>
                      </c:pt>
                      <c:pt idx="333">
                        <c:v>56</c:v>
                      </c:pt>
                      <c:pt idx="334">
                        <c:v>56</c:v>
                      </c:pt>
                      <c:pt idx="335">
                        <c:v>56</c:v>
                      </c:pt>
                      <c:pt idx="336">
                        <c:v>56</c:v>
                      </c:pt>
                      <c:pt idx="337">
                        <c:v>60</c:v>
                      </c:pt>
                      <c:pt idx="338">
                        <c:v>60</c:v>
                      </c:pt>
                      <c:pt idx="339">
                        <c:v>56</c:v>
                      </c:pt>
                      <c:pt idx="340">
                        <c:v>57</c:v>
                      </c:pt>
                      <c:pt idx="341">
                        <c:v>56</c:v>
                      </c:pt>
                      <c:pt idx="342">
                        <c:v>57</c:v>
                      </c:pt>
                      <c:pt idx="343">
                        <c:v>57</c:v>
                      </c:pt>
                      <c:pt idx="344">
                        <c:v>57</c:v>
                      </c:pt>
                      <c:pt idx="345">
                        <c:v>57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61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59</c:v>
                      </c:pt>
                      <c:pt idx="359">
                        <c:v>62</c:v>
                      </c:pt>
                      <c:pt idx="360">
                        <c:v>61</c:v>
                      </c:pt>
                      <c:pt idx="361">
                        <c:v>53</c:v>
                      </c:pt>
                      <c:pt idx="362">
                        <c:v>52</c:v>
                      </c:pt>
                      <c:pt idx="363">
                        <c:v>50</c:v>
                      </c:pt>
                      <c:pt idx="364">
                        <c:v>51</c:v>
                      </c:pt>
                      <c:pt idx="365">
                        <c:v>49</c:v>
                      </c:pt>
                      <c:pt idx="366">
                        <c:v>49</c:v>
                      </c:pt>
                      <c:pt idx="367">
                        <c:v>52</c:v>
                      </c:pt>
                      <c:pt idx="368">
                        <c:v>48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44</c:v>
                      </c:pt>
                      <c:pt idx="377">
                        <c:v>58</c:v>
                      </c:pt>
                      <c:pt idx="378">
                        <c:v>56</c:v>
                      </c:pt>
                      <c:pt idx="379">
                        <c:v>58</c:v>
                      </c:pt>
                      <c:pt idx="380">
                        <c:v>56</c:v>
                      </c:pt>
                      <c:pt idx="381">
                        <c:v>57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57</c:v>
                      </c:pt>
                      <c:pt idx="387">
                        <c:v>51</c:v>
                      </c:pt>
                      <c:pt idx="388">
                        <c:v>56</c:v>
                      </c:pt>
                      <c:pt idx="389">
                        <c:v>56</c:v>
                      </c:pt>
                      <c:pt idx="390">
                        <c:v>57</c:v>
                      </c:pt>
                      <c:pt idx="391">
                        <c:v>56</c:v>
                      </c:pt>
                      <c:pt idx="392">
                        <c:v>45</c:v>
                      </c:pt>
                      <c:pt idx="393">
                        <c:v>43</c:v>
                      </c:pt>
                      <c:pt idx="394">
                        <c:v>42</c:v>
                      </c:pt>
                      <c:pt idx="395">
                        <c:v>50</c:v>
                      </c:pt>
                      <c:pt idx="396">
                        <c:v>50</c:v>
                      </c:pt>
                      <c:pt idx="397">
                        <c:v>44</c:v>
                      </c:pt>
                      <c:pt idx="398">
                        <c:v>48</c:v>
                      </c:pt>
                      <c:pt idx="399">
                        <c:v>53</c:v>
                      </c:pt>
                      <c:pt idx="400">
                        <c:v>49</c:v>
                      </c:pt>
                      <c:pt idx="401">
                        <c:v>50</c:v>
                      </c:pt>
                      <c:pt idx="402">
                        <c:v>50</c:v>
                      </c:pt>
                      <c:pt idx="403">
                        <c:v>56</c:v>
                      </c:pt>
                      <c:pt idx="404">
                        <c:v>56</c:v>
                      </c:pt>
                      <c:pt idx="405">
                        <c:v>56</c:v>
                      </c:pt>
                      <c:pt idx="406">
                        <c:v>56</c:v>
                      </c:pt>
                      <c:pt idx="407">
                        <c:v>56</c:v>
                      </c:pt>
                      <c:pt idx="408">
                        <c:v>56</c:v>
                      </c:pt>
                      <c:pt idx="409">
                        <c:v>57</c:v>
                      </c:pt>
                      <c:pt idx="410">
                        <c:v>57</c:v>
                      </c:pt>
                      <c:pt idx="411">
                        <c:v>60</c:v>
                      </c:pt>
                      <c:pt idx="412">
                        <c:v>61</c:v>
                      </c:pt>
                      <c:pt idx="413">
                        <c:v>62</c:v>
                      </c:pt>
                      <c:pt idx="414">
                        <c:v>60</c:v>
                      </c:pt>
                      <c:pt idx="415">
                        <c:v>55</c:v>
                      </c:pt>
                      <c:pt idx="416">
                        <c:v>53</c:v>
                      </c:pt>
                      <c:pt idx="417">
                        <c:v>57</c:v>
                      </c:pt>
                      <c:pt idx="418">
                        <c:v>58</c:v>
                      </c:pt>
                      <c:pt idx="419">
                        <c:v>57</c:v>
                      </c:pt>
                      <c:pt idx="420">
                        <c:v>58</c:v>
                      </c:pt>
                      <c:pt idx="421">
                        <c:v>53</c:v>
                      </c:pt>
                      <c:pt idx="422">
                        <c:v>55</c:v>
                      </c:pt>
                      <c:pt idx="423">
                        <c:v>48</c:v>
                      </c:pt>
                      <c:pt idx="424">
                        <c:v>52</c:v>
                      </c:pt>
                      <c:pt idx="425">
                        <c:v>57</c:v>
                      </c:pt>
                      <c:pt idx="426">
                        <c:v>56</c:v>
                      </c:pt>
                      <c:pt idx="427">
                        <c:v>55</c:v>
                      </c:pt>
                      <c:pt idx="428">
                        <c:v>47</c:v>
                      </c:pt>
                      <c:pt idx="429">
                        <c:v>48</c:v>
                      </c:pt>
                      <c:pt idx="430">
                        <c:v>54</c:v>
                      </c:pt>
                      <c:pt idx="431">
                        <c:v>54</c:v>
                      </c:pt>
                      <c:pt idx="432">
                        <c:v>42</c:v>
                      </c:pt>
                      <c:pt idx="433">
                        <c:v>42</c:v>
                      </c:pt>
                      <c:pt idx="434">
                        <c:v>48</c:v>
                      </c:pt>
                      <c:pt idx="435">
                        <c:v>46</c:v>
                      </c:pt>
                      <c:pt idx="436">
                        <c:v>46</c:v>
                      </c:pt>
                      <c:pt idx="437">
                        <c:v>51</c:v>
                      </c:pt>
                      <c:pt idx="438">
                        <c:v>51</c:v>
                      </c:pt>
                      <c:pt idx="439">
                        <c:v>47</c:v>
                      </c:pt>
                      <c:pt idx="440">
                        <c:v>48</c:v>
                      </c:pt>
                      <c:pt idx="441">
                        <c:v>34</c:v>
                      </c:pt>
                      <c:pt idx="442">
                        <c:v>47</c:v>
                      </c:pt>
                      <c:pt idx="443">
                        <c:v>57</c:v>
                      </c:pt>
                      <c:pt idx="444">
                        <c:v>55</c:v>
                      </c:pt>
                      <c:pt idx="445">
                        <c:v>61</c:v>
                      </c:pt>
                      <c:pt idx="446">
                        <c:v>60</c:v>
                      </c:pt>
                      <c:pt idx="447">
                        <c:v>52</c:v>
                      </c:pt>
                      <c:pt idx="448">
                        <c:v>58</c:v>
                      </c:pt>
                      <c:pt idx="449">
                        <c:v>61</c:v>
                      </c:pt>
                      <c:pt idx="450">
                        <c:v>61</c:v>
                      </c:pt>
                      <c:pt idx="451">
                        <c:v>60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56</c:v>
                      </c:pt>
                      <c:pt idx="456">
                        <c:v>57</c:v>
                      </c:pt>
                      <c:pt idx="457">
                        <c:v>57</c:v>
                      </c:pt>
                      <c:pt idx="458">
                        <c:v>57</c:v>
                      </c:pt>
                      <c:pt idx="459">
                        <c:v>55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FDD-4707-9A73-F108C357707C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4501185132218383E-2"/>
                        <c:y val="0.15924644699507909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  <c:pt idx="171">
                        <c:v>66.974883351533805</c:v>
                      </c:pt>
                      <c:pt idx="172">
                        <c:v>67.740295840365306</c:v>
                      </c:pt>
                      <c:pt idx="173">
                        <c:v>65.328601211158499</c:v>
                      </c:pt>
                      <c:pt idx="174">
                        <c:v>65.439193884642094</c:v>
                      </c:pt>
                      <c:pt idx="175">
                        <c:v>67.405738111784004</c:v>
                      </c:pt>
                      <c:pt idx="176">
                        <c:v>65.874218207088305</c:v>
                      </c:pt>
                      <c:pt idx="177">
                        <c:v>65.069790529137293</c:v>
                      </c:pt>
                      <c:pt idx="178">
                        <c:v>68.429961282636796</c:v>
                      </c:pt>
                      <c:pt idx="179">
                        <c:v>66.250868658790793</c:v>
                      </c:pt>
                      <c:pt idx="180">
                        <c:v>67.247294748337097</c:v>
                      </c:pt>
                      <c:pt idx="181">
                        <c:v>66.473940236275197</c:v>
                      </c:pt>
                      <c:pt idx="182">
                        <c:v>67.722128462225797</c:v>
                      </c:pt>
                      <c:pt idx="183">
                        <c:v>67.450213441874297</c:v>
                      </c:pt>
                      <c:pt idx="184">
                        <c:v>67.065918792812496</c:v>
                      </c:pt>
                      <c:pt idx="185">
                        <c:v>67.682616896654395</c:v>
                      </c:pt>
                      <c:pt idx="186">
                        <c:v>66.314702670505298</c:v>
                      </c:pt>
                      <c:pt idx="187">
                        <c:v>66.314702670505298</c:v>
                      </c:pt>
                      <c:pt idx="188">
                        <c:v>66.986002184056403</c:v>
                      </c:pt>
                      <c:pt idx="189">
                        <c:v>67.538965551474206</c:v>
                      </c:pt>
                      <c:pt idx="190">
                        <c:v>67.604983619577098</c:v>
                      </c:pt>
                      <c:pt idx="191">
                        <c:v>66.267447632284302</c:v>
                      </c:pt>
                      <c:pt idx="192">
                        <c:v>65.952943512359795</c:v>
                      </c:pt>
                      <c:pt idx="193">
                        <c:v>65.952943512359795</c:v>
                      </c:pt>
                      <c:pt idx="194">
                        <c:v>68.020748535689506</c:v>
                      </c:pt>
                      <c:pt idx="195">
                        <c:v>67.091035441278706</c:v>
                      </c:pt>
                      <c:pt idx="196">
                        <c:v>65.687580661173399</c:v>
                      </c:pt>
                      <c:pt idx="197">
                        <c:v>65.687580661173399</c:v>
                      </c:pt>
                      <c:pt idx="198">
                        <c:v>67.304874416757698</c:v>
                      </c:pt>
                      <c:pt idx="199">
                        <c:v>67.254144743373402</c:v>
                      </c:pt>
                      <c:pt idx="200">
                        <c:v>67.254144743373402</c:v>
                      </c:pt>
                      <c:pt idx="201">
                        <c:v>64.983718852377606</c:v>
                      </c:pt>
                      <c:pt idx="202">
                        <c:v>65.592077831827694</c:v>
                      </c:pt>
                      <c:pt idx="203">
                        <c:v>67.840067507197503</c:v>
                      </c:pt>
                      <c:pt idx="204">
                        <c:v>67.840067507197503</c:v>
                      </c:pt>
                      <c:pt idx="205">
                        <c:v>67.291372977265993</c:v>
                      </c:pt>
                      <c:pt idx="206">
                        <c:v>67.060557927131896</c:v>
                      </c:pt>
                      <c:pt idx="207">
                        <c:v>66.769681326317894</c:v>
                      </c:pt>
                      <c:pt idx="208">
                        <c:v>66.845626923458795</c:v>
                      </c:pt>
                      <c:pt idx="209">
                        <c:v>65.545219894768195</c:v>
                      </c:pt>
                      <c:pt idx="210">
                        <c:v>66.920281941824697</c:v>
                      </c:pt>
                      <c:pt idx="211">
                        <c:v>66.920281941824697</c:v>
                      </c:pt>
                      <c:pt idx="212">
                        <c:v>67.283033852873999</c:v>
                      </c:pt>
                      <c:pt idx="213">
                        <c:v>67.475330090340506</c:v>
                      </c:pt>
                      <c:pt idx="214">
                        <c:v>68.151394817829797</c:v>
                      </c:pt>
                      <c:pt idx="215">
                        <c:v>64.6191799861015</c:v>
                      </c:pt>
                      <c:pt idx="216">
                        <c:v>64.436017075349994</c:v>
                      </c:pt>
                      <c:pt idx="217">
                        <c:v>64.436017075349994</c:v>
                      </c:pt>
                      <c:pt idx="218">
                        <c:v>64.436017075349994</c:v>
                      </c:pt>
                      <c:pt idx="219">
                        <c:v>62.940732651643003</c:v>
                      </c:pt>
                      <c:pt idx="220">
                        <c:v>55.256924451503998</c:v>
                      </c:pt>
                      <c:pt idx="221">
                        <c:v>58.484463417055501</c:v>
                      </c:pt>
                      <c:pt idx="222">
                        <c:v>65.560806115357906</c:v>
                      </c:pt>
                      <c:pt idx="223">
                        <c:v>65.560806115357906</c:v>
                      </c:pt>
                      <c:pt idx="224">
                        <c:v>65.560806115357906</c:v>
                      </c:pt>
                      <c:pt idx="225">
                        <c:v>65.617095205003494</c:v>
                      </c:pt>
                      <c:pt idx="226">
                        <c:v>61.198550580760397</c:v>
                      </c:pt>
                      <c:pt idx="227">
                        <c:v>63.691948773950202</c:v>
                      </c:pt>
                      <c:pt idx="228">
                        <c:v>65.538369899732004</c:v>
                      </c:pt>
                      <c:pt idx="229">
                        <c:v>65.449717065422405</c:v>
                      </c:pt>
                      <c:pt idx="230">
                        <c:v>65.449717065422405</c:v>
                      </c:pt>
                      <c:pt idx="231">
                        <c:v>64.311327310632393</c:v>
                      </c:pt>
                      <c:pt idx="232">
                        <c:v>63.892782686389403</c:v>
                      </c:pt>
                      <c:pt idx="233">
                        <c:v>63.695621959694201</c:v>
                      </c:pt>
                      <c:pt idx="234">
                        <c:v>64.199841159535396</c:v>
                      </c:pt>
                      <c:pt idx="235">
                        <c:v>65.108408617095193</c:v>
                      </c:pt>
                      <c:pt idx="236">
                        <c:v>65.122604983619595</c:v>
                      </c:pt>
                      <c:pt idx="237">
                        <c:v>65.122604983619595</c:v>
                      </c:pt>
                      <c:pt idx="238">
                        <c:v>66.119726000198597</c:v>
                      </c:pt>
                      <c:pt idx="239">
                        <c:v>64.636354611337197</c:v>
                      </c:pt>
                      <c:pt idx="240">
                        <c:v>64.149210761441495</c:v>
                      </c:pt>
                      <c:pt idx="241">
                        <c:v>64.975379727985697</c:v>
                      </c:pt>
                      <c:pt idx="242">
                        <c:v>64.252457063436907</c:v>
                      </c:pt>
                      <c:pt idx="243">
                        <c:v>63.174724511069201</c:v>
                      </c:pt>
                      <c:pt idx="244">
                        <c:v>63.7014792018267</c:v>
                      </c:pt>
                      <c:pt idx="245">
                        <c:v>63.7014792018267</c:v>
                      </c:pt>
                      <c:pt idx="246">
                        <c:v>62.637347364241002</c:v>
                      </c:pt>
                      <c:pt idx="247">
                        <c:v>62.404646083589803</c:v>
                      </c:pt>
                      <c:pt idx="248">
                        <c:v>66.630100268043293</c:v>
                      </c:pt>
                      <c:pt idx="249">
                        <c:v>66.630100268043293</c:v>
                      </c:pt>
                      <c:pt idx="250">
                        <c:v>65.697011813759602</c:v>
                      </c:pt>
                      <c:pt idx="251">
                        <c:v>68.026605777821899</c:v>
                      </c:pt>
                      <c:pt idx="252">
                        <c:v>65.863297925146398</c:v>
                      </c:pt>
                      <c:pt idx="253">
                        <c:v>66.2785664648069</c:v>
                      </c:pt>
                      <c:pt idx="254">
                        <c:v>66.2785664648069</c:v>
                      </c:pt>
                      <c:pt idx="255">
                        <c:v>66.2785664648069</c:v>
                      </c:pt>
                      <c:pt idx="256">
                        <c:v>60.164598431450401</c:v>
                      </c:pt>
                      <c:pt idx="257">
                        <c:v>62.958900029782598</c:v>
                      </c:pt>
                      <c:pt idx="258">
                        <c:v>62.471656904596401</c:v>
                      </c:pt>
                      <c:pt idx="259">
                        <c:v>64.581852476918499</c:v>
                      </c:pt>
                      <c:pt idx="260">
                        <c:v>66.051523875707304</c:v>
                      </c:pt>
                      <c:pt idx="261">
                        <c:v>66.051523875707304</c:v>
                      </c:pt>
                      <c:pt idx="262">
                        <c:v>66.617790132036106</c:v>
                      </c:pt>
                      <c:pt idx="263">
                        <c:v>65.1209173036831</c:v>
                      </c:pt>
                      <c:pt idx="264">
                        <c:v>65.468777921175402</c:v>
                      </c:pt>
                      <c:pt idx="265">
                        <c:v>65.468777921175402</c:v>
                      </c:pt>
                      <c:pt idx="266">
                        <c:v>64.170058572421297</c:v>
                      </c:pt>
                      <c:pt idx="267">
                        <c:v>66.557033654323405</c:v>
                      </c:pt>
                      <c:pt idx="268">
                        <c:v>66.864687779211707</c:v>
                      </c:pt>
                      <c:pt idx="269">
                        <c:v>66.864687779211707</c:v>
                      </c:pt>
                      <c:pt idx="270">
                        <c:v>66.727985704358204</c:v>
                      </c:pt>
                      <c:pt idx="271">
                        <c:v>66.846818226943299</c:v>
                      </c:pt>
                      <c:pt idx="272">
                        <c:v>66.846818226943299</c:v>
                      </c:pt>
                      <c:pt idx="273">
                        <c:v>66.846818226943299</c:v>
                      </c:pt>
                      <c:pt idx="274">
                        <c:v>66.186041894172504</c:v>
                      </c:pt>
                      <c:pt idx="275">
                        <c:v>64.901419636652406</c:v>
                      </c:pt>
                      <c:pt idx="276">
                        <c:v>64.901419636652406</c:v>
                      </c:pt>
                      <c:pt idx="277">
                        <c:v>64.514841655911795</c:v>
                      </c:pt>
                      <c:pt idx="278">
                        <c:v>64.931400774347296</c:v>
                      </c:pt>
                      <c:pt idx="279">
                        <c:v>64.931400774347296</c:v>
                      </c:pt>
                      <c:pt idx="280">
                        <c:v>66.029087660081402</c:v>
                      </c:pt>
                      <c:pt idx="281">
                        <c:v>66.029087660081402</c:v>
                      </c:pt>
                      <c:pt idx="282">
                        <c:v>65.708428472153301</c:v>
                      </c:pt>
                      <c:pt idx="283">
                        <c:v>64.400079420232302</c:v>
                      </c:pt>
                      <c:pt idx="284">
                        <c:v>64.3507396009133</c:v>
                      </c:pt>
                      <c:pt idx="285">
                        <c:v>65.703166881763096</c:v>
                      </c:pt>
                      <c:pt idx="286">
                        <c:v>65.488930805122607</c:v>
                      </c:pt>
                      <c:pt idx="287">
                        <c:v>65.765412488831501</c:v>
                      </c:pt>
                      <c:pt idx="288">
                        <c:v>66.211654919090606</c:v>
                      </c:pt>
                      <c:pt idx="289">
                        <c:v>66.211654919090606</c:v>
                      </c:pt>
                      <c:pt idx="290">
                        <c:v>66.805122604983595</c:v>
                      </c:pt>
                      <c:pt idx="291">
                        <c:v>67.483867765313207</c:v>
                      </c:pt>
                      <c:pt idx="292">
                        <c:v>65.710016876799401</c:v>
                      </c:pt>
                      <c:pt idx="293">
                        <c:v>65.545021344187404</c:v>
                      </c:pt>
                      <c:pt idx="294">
                        <c:v>65.545021344187404</c:v>
                      </c:pt>
                      <c:pt idx="295">
                        <c:v>64.638439392435203</c:v>
                      </c:pt>
                      <c:pt idx="296">
                        <c:v>64.246103444852594</c:v>
                      </c:pt>
                      <c:pt idx="297">
                        <c:v>64.246103444852594</c:v>
                      </c:pt>
                      <c:pt idx="298">
                        <c:v>63.640722724113999</c:v>
                      </c:pt>
                      <c:pt idx="299">
                        <c:v>62.338230914325401</c:v>
                      </c:pt>
                      <c:pt idx="300">
                        <c:v>62.338230914325401</c:v>
                      </c:pt>
                      <c:pt idx="301">
                        <c:v>62.338230914325401</c:v>
                      </c:pt>
                      <c:pt idx="302">
                        <c:v>62.292167179589001</c:v>
                      </c:pt>
                      <c:pt idx="303">
                        <c:v>58.134716569045999</c:v>
                      </c:pt>
                      <c:pt idx="304">
                        <c:v>61.830437804030602</c:v>
                      </c:pt>
                      <c:pt idx="305">
                        <c:v>61.772063933287001</c:v>
                      </c:pt>
                      <c:pt idx="306">
                        <c:v>60.7515139481783</c:v>
                      </c:pt>
                      <c:pt idx="307">
                        <c:v>64.6074655018366</c:v>
                      </c:pt>
                      <c:pt idx="308">
                        <c:v>64.6074655018366</c:v>
                      </c:pt>
                      <c:pt idx="309">
                        <c:v>63.027201429564201</c:v>
                      </c:pt>
                      <c:pt idx="310">
                        <c:v>64.336443959098602</c:v>
                      </c:pt>
                      <c:pt idx="311">
                        <c:v>64.336443959098602</c:v>
                      </c:pt>
                      <c:pt idx="312">
                        <c:v>64.336443959098602</c:v>
                      </c:pt>
                      <c:pt idx="313">
                        <c:v>61.871041397796098</c:v>
                      </c:pt>
                      <c:pt idx="314">
                        <c:v>61.871041397796098</c:v>
                      </c:pt>
                      <c:pt idx="315">
                        <c:v>61.871041397796098</c:v>
                      </c:pt>
                      <c:pt idx="316">
                        <c:v>64.760746550183697</c:v>
                      </c:pt>
                      <c:pt idx="317">
                        <c:v>65.642807505211906</c:v>
                      </c:pt>
                      <c:pt idx="318">
                        <c:v>65.642807505211906</c:v>
                      </c:pt>
                      <c:pt idx="319">
                        <c:v>67.252556338727302</c:v>
                      </c:pt>
                      <c:pt idx="320">
                        <c:v>66.064926039908698</c:v>
                      </c:pt>
                      <c:pt idx="321">
                        <c:v>65.634269830239205</c:v>
                      </c:pt>
                      <c:pt idx="322">
                        <c:v>64.868758066117294</c:v>
                      </c:pt>
                      <c:pt idx="323">
                        <c:v>65.509580065521703</c:v>
                      </c:pt>
                      <c:pt idx="324">
                        <c:v>66.090936165988296</c:v>
                      </c:pt>
                      <c:pt idx="325">
                        <c:v>64.953142062940501</c:v>
                      </c:pt>
                      <c:pt idx="326">
                        <c:v>64.471656904596401</c:v>
                      </c:pt>
                      <c:pt idx="327">
                        <c:v>65.746450908368899</c:v>
                      </c:pt>
                      <c:pt idx="328">
                        <c:v>64.549985108706394</c:v>
                      </c:pt>
                      <c:pt idx="329">
                        <c:v>64.549985108706394</c:v>
                      </c:pt>
                      <c:pt idx="330">
                        <c:v>65.154174525960499</c:v>
                      </c:pt>
                      <c:pt idx="331">
                        <c:v>64.974188424501094</c:v>
                      </c:pt>
                      <c:pt idx="332">
                        <c:v>64.974188424501094</c:v>
                      </c:pt>
                      <c:pt idx="333">
                        <c:v>64.004963764519005</c:v>
                      </c:pt>
                      <c:pt idx="334">
                        <c:v>63.289784572619901</c:v>
                      </c:pt>
                      <c:pt idx="335">
                        <c:v>63.289784572619901</c:v>
                      </c:pt>
                      <c:pt idx="336">
                        <c:v>63.289784572619901</c:v>
                      </c:pt>
                      <c:pt idx="337">
                        <c:v>64.101856447930103</c:v>
                      </c:pt>
                      <c:pt idx="338">
                        <c:v>64.101856447930103</c:v>
                      </c:pt>
                      <c:pt idx="339">
                        <c:v>64.101856447930103</c:v>
                      </c:pt>
                      <c:pt idx="340">
                        <c:v>64.101856447930103</c:v>
                      </c:pt>
                      <c:pt idx="341">
                        <c:v>63.073066613719803</c:v>
                      </c:pt>
                      <c:pt idx="342">
                        <c:v>60.031370991760099</c:v>
                      </c:pt>
                      <c:pt idx="343">
                        <c:v>60.031370991760099</c:v>
                      </c:pt>
                      <c:pt idx="344">
                        <c:v>60.031370991760099</c:v>
                      </c:pt>
                      <c:pt idx="345">
                        <c:v>59.6804328402661</c:v>
                      </c:pt>
                      <c:pt idx="346">
                        <c:v>61.274992554353197</c:v>
                      </c:pt>
                      <c:pt idx="347">
                        <c:v>61.693636453886597</c:v>
                      </c:pt>
                      <c:pt idx="348">
                        <c:v>61.693636453886597</c:v>
                      </c:pt>
                      <c:pt idx="349">
                        <c:v>62.4732453092425</c:v>
                      </c:pt>
                      <c:pt idx="350">
                        <c:v>60.996128263675203</c:v>
                      </c:pt>
                      <c:pt idx="351">
                        <c:v>66.004169562195997</c:v>
                      </c:pt>
                      <c:pt idx="352">
                        <c:v>66.004169562195997</c:v>
                      </c:pt>
                      <c:pt idx="353">
                        <c:v>66.004169562195997</c:v>
                      </c:pt>
                      <c:pt idx="354">
                        <c:v>65.088057182567297</c:v>
                      </c:pt>
                      <c:pt idx="355">
                        <c:v>66.383599722029203</c:v>
                      </c:pt>
                      <c:pt idx="356">
                        <c:v>67.413283033852906</c:v>
                      </c:pt>
                      <c:pt idx="357">
                        <c:v>67.492603990866698</c:v>
                      </c:pt>
                      <c:pt idx="358">
                        <c:v>65.915913829047994</c:v>
                      </c:pt>
                      <c:pt idx="359">
                        <c:v>68.428174327409906</c:v>
                      </c:pt>
                      <c:pt idx="360">
                        <c:v>66.419537377146796</c:v>
                      </c:pt>
                      <c:pt idx="361">
                        <c:v>68.413779410304798</c:v>
                      </c:pt>
                      <c:pt idx="362">
                        <c:v>67.027300704854596</c:v>
                      </c:pt>
                      <c:pt idx="363">
                        <c:v>67.027300704854596</c:v>
                      </c:pt>
                      <c:pt idx="364">
                        <c:v>68.797875508785907</c:v>
                      </c:pt>
                      <c:pt idx="365">
                        <c:v>68.188623051722402</c:v>
                      </c:pt>
                      <c:pt idx="366">
                        <c:v>68.188623051722402</c:v>
                      </c:pt>
                      <c:pt idx="367">
                        <c:v>67.007445646778507</c:v>
                      </c:pt>
                      <c:pt idx="368">
                        <c:v>58.862503722823398</c:v>
                      </c:pt>
                      <c:pt idx="369">
                        <c:v>43.838578377841799</c:v>
                      </c:pt>
                      <c:pt idx="370">
                        <c:v>57.5736126278169</c:v>
                      </c:pt>
                      <c:pt idx="371">
                        <c:v>64.4561699592971</c:v>
                      </c:pt>
                      <c:pt idx="372">
                        <c:v>65.191799861014601</c:v>
                      </c:pt>
                      <c:pt idx="373">
                        <c:v>66.070584731460301</c:v>
                      </c:pt>
                      <c:pt idx="374">
                        <c:v>62.5294351235977</c:v>
                      </c:pt>
                      <c:pt idx="375">
                        <c:v>62.134617293755603</c:v>
                      </c:pt>
                      <c:pt idx="376">
                        <c:v>61.928323240345499</c:v>
                      </c:pt>
                      <c:pt idx="377">
                        <c:v>61.7390052615904</c:v>
                      </c:pt>
                      <c:pt idx="378">
                        <c:v>64.093517323538194</c:v>
                      </c:pt>
                      <c:pt idx="379">
                        <c:v>53.275985307257002</c:v>
                      </c:pt>
                      <c:pt idx="380">
                        <c:v>63.309639630695898</c:v>
                      </c:pt>
                      <c:pt idx="381">
                        <c:v>62.538568450312702</c:v>
                      </c:pt>
                      <c:pt idx="382">
                        <c:v>62.976968132631796</c:v>
                      </c:pt>
                      <c:pt idx="383">
                        <c:v>37.132731063238403</c:v>
                      </c:pt>
                      <c:pt idx="384">
                        <c:v>57.955326119328902</c:v>
                      </c:pt>
                      <c:pt idx="385">
                        <c:v>55.678149508587303</c:v>
                      </c:pt>
                      <c:pt idx="386">
                        <c:v>61.779410304775098</c:v>
                      </c:pt>
                      <c:pt idx="387">
                        <c:v>62.079023131142698</c:v>
                      </c:pt>
                      <c:pt idx="388">
                        <c:v>64.555445249677405</c:v>
                      </c:pt>
                      <c:pt idx="389">
                        <c:v>53.716767596545203</c:v>
                      </c:pt>
                      <c:pt idx="390">
                        <c:v>56.537873523280098</c:v>
                      </c:pt>
                      <c:pt idx="391">
                        <c:v>61.6511466296039</c:v>
                      </c:pt>
                      <c:pt idx="392">
                        <c:v>62.853866772560302</c:v>
                      </c:pt>
                      <c:pt idx="393">
                        <c:v>63.341109897746399</c:v>
                      </c:pt>
                      <c:pt idx="394">
                        <c:v>63.461133723816097</c:v>
                      </c:pt>
                      <c:pt idx="395">
                        <c:v>63.461133723816097</c:v>
                      </c:pt>
                      <c:pt idx="396">
                        <c:v>63.461133723816097</c:v>
                      </c:pt>
                      <c:pt idx="397">
                        <c:v>64.778219001290594</c:v>
                      </c:pt>
                      <c:pt idx="398">
                        <c:v>64.532115556438001</c:v>
                      </c:pt>
                      <c:pt idx="399">
                        <c:v>64.486051821701594</c:v>
                      </c:pt>
                      <c:pt idx="400">
                        <c:v>64.8205102749926</c:v>
                      </c:pt>
                      <c:pt idx="401">
                        <c:v>64.8205102749926</c:v>
                      </c:pt>
                      <c:pt idx="402">
                        <c:v>64.8205102749926</c:v>
                      </c:pt>
                      <c:pt idx="403">
                        <c:v>63.554551772063903</c:v>
                      </c:pt>
                      <c:pt idx="404">
                        <c:v>58.915516727886398</c:v>
                      </c:pt>
                      <c:pt idx="405">
                        <c:v>64.682418346073703</c:v>
                      </c:pt>
                      <c:pt idx="406">
                        <c:v>64.682418346073703</c:v>
                      </c:pt>
                      <c:pt idx="407">
                        <c:v>64.682418346073703</c:v>
                      </c:pt>
                      <c:pt idx="408">
                        <c:v>64.682418346073703</c:v>
                      </c:pt>
                      <c:pt idx="409">
                        <c:v>66.431946788444407</c:v>
                      </c:pt>
                      <c:pt idx="410">
                        <c:v>64.823389258413599</c:v>
                      </c:pt>
                      <c:pt idx="411">
                        <c:v>62.492802541447404</c:v>
                      </c:pt>
                      <c:pt idx="412">
                        <c:v>63.284522982229703</c:v>
                      </c:pt>
                      <c:pt idx="413">
                        <c:v>67.894867467487302</c:v>
                      </c:pt>
                      <c:pt idx="414">
                        <c:v>62.3347562791621</c:v>
                      </c:pt>
                      <c:pt idx="415">
                        <c:v>67.816539263377393</c:v>
                      </c:pt>
                      <c:pt idx="416">
                        <c:v>63.927231212151298</c:v>
                      </c:pt>
                      <c:pt idx="417">
                        <c:v>64.424898242827396</c:v>
                      </c:pt>
                      <c:pt idx="418">
                        <c:v>61.622753896555103</c:v>
                      </c:pt>
                      <c:pt idx="419">
                        <c:v>61.023528243820103</c:v>
                      </c:pt>
                      <c:pt idx="420">
                        <c:v>52.529534398888103</c:v>
                      </c:pt>
                      <c:pt idx="421">
                        <c:v>62.199940434825798</c:v>
                      </c:pt>
                      <c:pt idx="422">
                        <c:v>63.1408716370495</c:v>
                      </c:pt>
                      <c:pt idx="423">
                        <c:v>63.836394321453398</c:v>
                      </c:pt>
                      <c:pt idx="424">
                        <c:v>63.255534597438697</c:v>
                      </c:pt>
                      <c:pt idx="425">
                        <c:v>63.511168470167803</c:v>
                      </c:pt>
                      <c:pt idx="426">
                        <c:v>62.190012905787697</c:v>
                      </c:pt>
                      <c:pt idx="427">
                        <c:v>62.190012905787697</c:v>
                      </c:pt>
                      <c:pt idx="428">
                        <c:v>62.833614613322702</c:v>
                      </c:pt>
                      <c:pt idx="429">
                        <c:v>64.274992554353204</c:v>
                      </c:pt>
                      <c:pt idx="430">
                        <c:v>64.454283728779899</c:v>
                      </c:pt>
                      <c:pt idx="431">
                        <c:v>63.107217313610597</c:v>
                      </c:pt>
                      <c:pt idx="432">
                        <c:v>63.107217313610597</c:v>
                      </c:pt>
                      <c:pt idx="433">
                        <c:v>63.107217313610597</c:v>
                      </c:pt>
                      <c:pt idx="434">
                        <c:v>63.556140176710002</c:v>
                      </c:pt>
                      <c:pt idx="435">
                        <c:v>63.556140176710002</c:v>
                      </c:pt>
                      <c:pt idx="436">
                        <c:v>63.556140176710002</c:v>
                      </c:pt>
                      <c:pt idx="437">
                        <c:v>63.556140176710002</c:v>
                      </c:pt>
                      <c:pt idx="438">
                        <c:v>63.556140176710002</c:v>
                      </c:pt>
                      <c:pt idx="439">
                        <c:v>63.556140176710002</c:v>
                      </c:pt>
                      <c:pt idx="440">
                        <c:v>61.1076144147722</c:v>
                      </c:pt>
                      <c:pt idx="441">
                        <c:v>61.896455872133401</c:v>
                      </c:pt>
                      <c:pt idx="442">
                        <c:v>62.428075052119503</c:v>
                      </c:pt>
                      <c:pt idx="443">
                        <c:v>60.457559813362501</c:v>
                      </c:pt>
                      <c:pt idx="444">
                        <c:v>57.138389754789998</c:v>
                      </c:pt>
                      <c:pt idx="445">
                        <c:v>65.089546311923002</c:v>
                      </c:pt>
                      <c:pt idx="446">
                        <c:v>64.649756775538606</c:v>
                      </c:pt>
                      <c:pt idx="447">
                        <c:v>65.401866375459207</c:v>
                      </c:pt>
                      <c:pt idx="448">
                        <c:v>62.969323935272499</c:v>
                      </c:pt>
                      <c:pt idx="449">
                        <c:v>62.459743869750803</c:v>
                      </c:pt>
                      <c:pt idx="450">
                        <c:v>62.857440683013998</c:v>
                      </c:pt>
                      <c:pt idx="451">
                        <c:v>65.325722227737501</c:v>
                      </c:pt>
                      <c:pt idx="452">
                        <c:v>65.325722227737501</c:v>
                      </c:pt>
                      <c:pt idx="453">
                        <c:v>65.325722227737501</c:v>
                      </c:pt>
                      <c:pt idx="454">
                        <c:v>64.837883450809102</c:v>
                      </c:pt>
                      <c:pt idx="455">
                        <c:v>64.837883450809102</c:v>
                      </c:pt>
                      <c:pt idx="456">
                        <c:v>64.940136999900702</c:v>
                      </c:pt>
                      <c:pt idx="457">
                        <c:v>63.197458552566303</c:v>
                      </c:pt>
                      <c:pt idx="458">
                        <c:v>63.197458552566303</c:v>
                      </c:pt>
                      <c:pt idx="459">
                        <c:v>63.424600416956203</c:v>
                      </c:pt>
                      <c:pt idx="460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worksheet!$P$2:$P$462</c15:sqref>
                        </c15:formulaRef>
                      </c:ext>
                    </c:extLst>
                    <c:numCache>
                      <c:formatCode>0.0</c:formatCode>
                      <c:ptCount val="46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54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62</c:v>
                      </c:pt>
                      <c:pt idx="172">
                        <c:v>62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57</c:v>
                      </c:pt>
                      <c:pt idx="178">
                        <c:v>58</c:v>
                      </c:pt>
                      <c:pt idx="179">
                        <c:v>57</c:v>
                      </c:pt>
                      <c:pt idx="180">
                        <c:v>58</c:v>
                      </c:pt>
                      <c:pt idx="181">
                        <c:v>58</c:v>
                      </c:pt>
                      <c:pt idx="182">
                        <c:v>58</c:v>
                      </c:pt>
                      <c:pt idx="183">
                        <c:v>58</c:v>
                      </c:pt>
                      <c:pt idx="184">
                        <c:v>58</c:v>
                      </c:pt>
                      <c:pt idx="185">
                        <c:v>58</c:v>
                      </c:pt>
                      <c:pt idx="186">
                        <c:v>58</c:v>
                      </c:pt>
                      <c:pt idx="187">
                        <c:v>58</c:v>
                      </c:pt>
                      <c:pt idx="188">
                        <c:v>58</c:v>
                      </c:pt>
                      <c:pt idx="189">
                        <c:v>58</c:v>
                      </c:pt>
                      <c:pt idx="190">
                        <c:v>58</c:v>
                      </c:pt>
                      <c:pt idx="191">
                        <c:v>58</c:v>
                      </c:pt>
                      <c:pt idx="192">
                        <c:v>58</c:v>
                      </c:pt>
                      <c:pt idx="193">
                        <c:v>58</c:v>
                      </c:pt>
                      <c:pt idx="194">
                        <c:v>58</c:v>
                      </c:pt>
                      <c:pt idx="195">
                        <c:v>58</c:v>
                      </c:pt>
                      <c:pt idx="196">
                        <c:v>58</c:v>
                      </c:pt>
                      <c:pt idx="197">
                        <c:v>58</c:v>
                      </c:pt>
                      <c:pt idx="198">
                        <c:v>58</c:v>
                      </c:pt>
                      <c:pt idx="199">
                        <c:v>58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58</c:v>
                      </c:pt>
                      <c:pt idx="204">
                        <c:v>58</c:v>
                      </c:pt>
                      <c:pt idx="205">
                        <c:v>58</c:v>
                      </c:pt>
                      <c:pt idx="206">
                        <c:v>62</c:v>
                      </c:pt>
                      <c:pt idx="207">
                        <c:v>62</c:v>
                      </c:pt>
                      <c:pt idx="208">
                        <c:v>62</c:v>
                      </c:pt>
                      <c:pt idx="209">
                        <c:v>62</c:v>
                      </c:pt>
                      <c:pt idx="210">
                        <c:v>62</c:v>
                      </c:pt>
                      <c:pt idx="211">
                        <c:v>62</c:v>
                      </c:pt>
                      <c:pt idx="212">
                        <c:v>62</c:v>
                      </c:pt>
                      <c:pt idx="213">
                        <c:v>62</c:v>
                      </c:pt>
                      <c:pt idx="214">
                        <c:v>58</c:v>
                      </c:pt>
                      <c:pt idx="215">
                        <c:v>57</c:v>
                      </c:pt>
                      <c:pt idx="216">
                        <c:v>57</c:v>
                      </c:pt>
                      <c:pt idx="217">
                        <c:v>58</c:v>
                      </c:pt>
                      <c:pt idx="218">
                        <c:v>58</c:v>
                      </c:pt>
                      <c:pt idx="219">
                        <c:v>58</c:v>
                      </c:pt>
                      <c:pt idx="220">
                        <c:v>58</c:v>
                      </c:pt>
                      <c:pt idx="221">
                        <c:v>58</c:v>
                      </c:pt>
                      <c:pt idx="222">
                        <c:v>57</c:v>
                      </c:pt>
                      <c:pt idx="223">
                        <c:v>57</c:v>
                      </c:pt>
                      <c:pt idx="224">
                        <c:v>57</c:v>
                      </c:pt>
                      <c:pt idx="225">
                        <c:v>57</c:v>
                      </c:pt>
                      <c:pt idx="226">
                        <c:v>57</c:v>
                      </c:pt>
                      <c:pt idx="227">
                        <c:v>57</c:v>
                      </c:pt>
                      <c:pt idx="228">
                        <c:v>57</c:v>
                      </c:pt>
                      <c:pt idx="229">
                        <c:v>58</c:v>
                      </c:pt>
                      <c:pt idx="230">
                        <c:v>58</c:v>
                      </c:pt>
                      <c:pt idx="231">
                        <c:v>53</c:v>
                      </c:pt>
                      <c:pt idx="232">
                        <c:v>53</c:v>
                      </c:pt>
                      <c:pt idx="233">
                        <c:v>53</c:v>
                      </c:pt>
                      <c:pt idx="234">
                        <c:v>53</c:v>
                      </c:pt>
                      <c:pt idx="235">
                        <c:v>53</c:v>
                      </c:pt>
                      <c:pt idx="236">
                        <c:v>53</c:v>
                      </c:pt>
                      <c:pt idx="237">
                        <c:v>57</c:v>
                      </c:pt>
                      <c:pt idx="238">
                        <c:v>57</c:v>
                      </c:pt>
                      <c:pt idx="239">
                        <c:v>57</c:v>
                      </c:pt>
                      <c:pt idx="240">
                        <c:v>58</c:v>
                      </c:pt>
                      <c:pt idx="241">
                        <c:v>58</c:v>
                      </c:pt>
                      <c:pt idx="242">
                        <c:v>58</c:v>
                      </c:pt>
                      <c:pt idx="243">
                        <c:v>58</c:v>
                      </c:pt>
                      <c:pt idx="244">
                        <c:v>58</c:v>
                      </c:pt>
                      <c:pt idx="245">
                        <c:v>58</c:v>
                      </c:pt>
                      <c:pt idx="246">
                        <c:v>58</c:v>
                      </c:pt>
                      <c:pt idx="247">
                        <c:v>57</c:v>
                      </c:pt>
                      <c:pt idx="248">
                        <c:v>58</c:v>
                      </c:pt>
                      <c:pt idx="249">
                        <c:v>57</c:v>
                      </c:pt>
                      <c:pt idx="250">
                        <c:v>58</c:v>
                      </c:pt>
                      <c:pt idx="251">
                        <c:v>62</c:v>
                      </c:pt>
                      <c:pt idx="252">
                        <c:v>62</c:v>
                      </c:pt>
                      <c:pt idx="253">
                        <c:v>62</c:v>
                      </c:pt>
                      <c:pt idx="254">
                        <c:v>62</c:v>
                      </c:pt>
                      <c:pt idx="255">
                        <c:v>62</c:v>
                      </c:pt>
                      <c:pt idx="256">
                        <c:v>62</c:v>
                      </c:pt>
                      <c:pt idx="257">
                        <c:v>62</c:v>
                      </c:pt>
                      <c:pt idx="258">
                        <c:v>62</c:v>
                      </c:pt>
                      <c:pt idx="259">
                        <c:v>62</c:v>
                      </c:pt>
                      <c:pt idx="260">
                        <c:v>58</c:v>
                      </c:pt>
                      <c:pt idx="261">
                        <c:v>58</c:v>
                      </c:pt>
                      <c:pt idx="262">
                        <c:v>58</c:v>
                      </c:pt>
                      <c:pt idx="263">
                        <c:v>58</c:v>
                      </c:pt>
                      <c:pt idx="264">
                        <c:v>58</c:v>
                      </c:pt>
                      <c:pt idx="265">
                        <c:v>57</c:v>
                      </c:pt>
                      <c:pt idx="266">
                        <c:v>57</c:v>
                      </c:pt>
                      <c:pt idx="267">
                        <c:v>58</c:v>
                      </c:pt>
                      <c:pt idx="268">
                        <c:v>58</c:v>
                      </c:pt>
                      <c:pt idx="269">
                        <c:v>58</c:v>
                      </c:pt>
                      <c:pt idx="270">
                        <c:v>58</c:v>
                      </c:pt>
                      <c:pt idx="271">
                        <c:v>58</c:v>
                      </c:pt>
                      <c:pt idx="272">
                        <c:v>58</c:v>
                      </c:pt>
                      <c:pt idx="273">
                        <c:v>58</c:v>
                      </c:pt>
                      <c:pt idx="274">
                        <c:v>58</c:v>
                      </c:pt>
                      <c:pt idx="275">
                        <c:v>58</c:v>
                      </c:pt>
                      <c:pt idx="276">
                        <c:v>58</c:v>
                      </c:pt>
                      <c:pt idx="277">
                        <c:v>58</c:v>
                      </c:pt>
                      <c:pt idx="278">
                        <c:v>58</c:v>
                      </c:pt>
                      <c:pt idx="279">
                        <c:v>58</c:v>
                      </c:pt>
                      <c:pt idx="280">
                        <c:v>57</c:v>
                      </c:pt>
                      <c:pt idx="281">
                        <c:v>58</c:v>
                      </c:pt>
                      <c:pt idx="282">
                        <c:v>58</c:v>
                      </c:pt>
                      <c:pt idx="283">
                        <c:v>58</c:v>
                      </c:pt>
                      <c:pt idx="284">
                        <c:v>58</c:v>
                      </c:pt>
                      <c:pt idx="285">
                        <c:v>58</c:v>
                      </c:pt>
                      <c:pt idx="286">
                        <c:v>58</c:v>
                      </c:pt>
                      <c:pt idx="287">
                        <c:v>58</c:v>
                      </c:pt>
                      <c:pt idx="288">
                        <c:v>58</c:v>
                      </c:pt>
                      <c:pt idx="289">
                        <c:v>58</c:v>
                      </c:pt>
                      <c:pt idx="290">
                        <c:v>58</c:v>
                      </c:pt>
                      <c:pt idx="291">
                        <c:v>58</c:v>
                      </c:pt>
                      <c:pt idx="292">
                        <c:v>58</c:v>
                      </c:pt>
                      <c:pt idx="293">
                        <c:v>57</c:v>
                      </c:pt>
                      <c:pt idx="294">
                        <c:v>57</c:v>
                      </c:pt>
                      <c:pt idx="295">
                        <c:v>58</c:v>
                      </c:pt>
                      <c:pt idx="296">
                        <c:v>58</c:v>
                      </c:pt>
                      <c:pt idx="297">
                        <c:v>58</c:v>
                      </c:pt>
                      <c:pt idx="298">
                        <c:v>58</c:v>
                      </c:pt>
                      <c:pt idx="299">
                        <c:v>58</c:v>
                      </c:pt>
                      <c:pt idx="300">
                        <c:v>55</c:v>
                      </c:pt>
                      <c:pt idx="301">
                        <c:v>55</c:v>
                      </c:pt>
                      <c:pt idx="302">
                        <c:v>57</c:v>
                      </c:pt>
                      <c:pt idx="303">
                        <c:v>56</c:v>
                      </c:pt>
                      <c:pt idx="304">
                        <c:v>58</c:v>
                      </c:pt>
                      <c:pt idx="305">
                        <c:v>58</c:v>
                      </c:pt>
                      <c:pt idx="306">
                        <c:v>58</c:v>
                      </c:pt>
                      <c:pt idx="307">
                        <c:v>53</c:v>
                      </c:pt>
                      <c:pt idx="308">
                        <c:v>53</c:v>
                      </c:pt>
                      <c:pt idx="309">
                        <c:v>53</c:v>
                      </c:pt>
                      <c:pt idx="310">
                        <c:v>53</c:v>
                      </c:pt>
                      <c:pt idx="311">
                        <c:v>53</c:v>
                      </c:pt>
                      <c:pt idx="312">
                        <c:v>53</c:v>
                      </c:pt>
                      <c:pt idx="313">
                        <c:v>53</c:v>
                      </c:pt>
                      <c:pt idx="314">
                        <c:v>53</c:v>
                      </c:pt>
                      <c:pt idx="315">
                        <c:v>54</c:v>
                      </c:pt>
                      <c:pt idx="316">
                        <c:v>53</c:v>
                      </c:pt>
                      <c:pt idx="317">
                        <c:v>53</c:v>
                      </c:pt>
                      <c:pt idx="318">
                        <c:v>53</c:v>
                      </c:pt>
                      <c:pt idx="319">
                        <c:v>51</c:v>
                      </c:pt>
                      <c:pt idx="320">
                        <c:v>53</c:v>
                      </c:pt>
                      <c:pt idx="321">
                        <c:v>53</c:v>
                      </c:pt>
                      <c:pt idx="322">
                        <c:v>53</c:v>
                      </c:pt>
                      <c:pt idx="323">
                        <c:v>53</c:v>
                      </c:pt>
                      <c:pt idx="324">
                        <c:v>52</c:v>
                      </c:pt>
                      <c:pt idx="325">
                        <c:v>53</c:v>
                      </c:pt>
                      <c:pt idx="326">
                        <c:v>53</c:v>
                      </c:pt>
                      <c:pt idx="327">
                        <c:v>53</c:v>
                      </c:pt>
                      <c:pt idx="328">
                        <c:v>53</c:v>
                      </c:pt>
                      <c:pt idx="329">
                        <c:v>52</c:v>
                      </c:pt>
                      <c:pt idx="330">
                        <c:v>62</c:v>
                      </c:pt>
                      <c:pt idx="331">
                        <c:v>62</c:v>
                      </c:pt>
                      <c:pt idx="332">
                        <c:v>62</c:v>
                      </c:pt>
                      <c:pt idx="333">
                        <c:v>57</c:v>
                      </c:pt>
                      <c:pt idx="334">
                        <c:v>58</c:v>
                      </c:pt>
                      <c:pt idx="335">
                        <c:v>58</c:v>
                      </c:pt>
                      <c:pt idx="336">
                        <c:v>58</c:v>
                      </c:pt>
                      <c:pt idx="337">
                        <c:v>61</c:v>
                      </c:pt>
                      <c:pt idx="338">
                        <c:v>61</c:v>
                      </c:pt>
                      <c:pt idx="339">
                        <c:v>57</c:v>
                      </c:pt>
                      <c:pt idx="340">
                        <c:v>58</c:v>
                      </c:pt>
                      <c:pt idx="341">
                        <c:v>57</c:v>
                      </c:pt>
                      <c:pt idx="342">
                        <c:v>58</c:v>
                      </c:pt>
                      <c:pt idx="343">
                        <c:v>58</c:v>
                      </c:pt>
                      <c:pt idx="344">
                        <c:v>58</c:v>
                      </c:pt>
                      <c:pt idx="345">
                        <c:v>58</c:v>
                      </c:pt>
                      <c:pt idx="346">
                        <c:v>58</c:v>
                      </c:pt>
                      <c:pt idx="347">
                        <c:v>58</c:v>
                      </c:pt>
                      <c:pt idx="348">
                        <c:v>58</c:v>
                      </c:pt>
                      <c:pt idx="349">
                        <c:v>58</c:v>
                      </c:pt>
                      <c:pt idx="350">
                        <c:v>58</c:v>
                      </c:pt>
                      <c:pt idx="351">
                        <c:v>58</c:v>
                      </c:pt>
                      <c:pt idx="352">
                        <c:v>60</c:v>
                      </c:pt>
                      <c:pt idx="353">
                        <c:v>62</c:v>
                      </c:pt>
                      <c:pt idx="354">
                        <c:v>62</c:v>
                      </c:pt>
                      <c:pt idx="355">
                        <c:v>63</c:v>
                      </c:pt>
                      <c:pt idx="356">
                        <c:v>62</c:v>
                      </c:pt>
                      <c:pt idx="357">
                        <c:v>62</c:v>
                      </c:pt>
                      <c:pt idx="358">
                        <c:v>60</c:v>
                      </c:pt>
                      <c:pt idx="359">
                        <c:v>62</c:v>
                      </c:pt>
                      <c:pt idx="360">
                        <c:v>62</c:v>
                      </c:pt>
                      <c:pt idx="361">
                        <c:v>53</c:v>
                      </c:pt>
                      <c:pt idx="362">
                        <c:v>53</c:v>
                      </c:pt>
                      <c:pt idx="363">
                        <c:v>52</c:v>
                      </c:pt>
                      <c:pt idx="364">
                        <c:v>53</c:v>
                      </c:pt>
                      <c:pt idx="365">
                        <c:v>53</c:v>
                      </c:pt>
                      <c:pt idx="366">
                        <c:v>53</c:v>
                      </c:pt>
                      <c:pt idx="367">
                        <c:v>53</c:v>
                      </c:pt>
                      <c:pt idx="368">
                        <c:v>52</c:v>
                      </c:pt>
                      <c:pt idx="369">
                        <c:v>61</c:v>
                      </c:pt>
                      <c:pt idx="370">
                        <c:v>62</c:v>
                      </c:pt>
                      <c:pt idx="371">
                        <c:v>58</c:v>
                      </c:pt>
                      <c:pt idx="372">
                        <c:v>58</c:v>
                      </c:pt>
                      <c:pt idx="373">
                        <c:v>58</c:v>
                      </c:pt>
                      <c:pt idx="374">
                        <c:v>62</c:v>
                      </c:pt>
                      <c:pt idx="375">
                        <c:v>62</c:v>
                      </c:pt>
                      <c:pt idx="376">
                        <c:v>62</c:v>
                      </c:pt>
                      <c:pt idx="377">
                        <c:v>62</c:v>
                      </c:pt>
                      <c:pt idx="378">
                        <c:v>57</c:v>
                      </c:pt>
                      <c:pt idx="379">
                        <c:v>58</c:v>
                      </c:pt>
                      <c:pt idx="380">
                        <c:v>58</c:v>
                      </c:pt>
                      <c:pt idx="381">
                        <c:v>58</c:v>
                      </c:pt>
                      <c:pt idx="382">
                        <c:v>58</c:v>
                      </c:pt>
                      <c:pt idx="383">
                        <c:v>39</c:v>
                      </c:pt>
                      <c:pt idx="384">
                        <c:v>62</c:v>
                      </c:pt>
                      <c:pt idx="385">
                        <c:v>62</c:v>
                      </c:pt>
                      <c:pt idx="386">
                        <c:v>58</c:v>
                      </c:pt>
                      <c:pt idx="387">
                        <c:v>58</c:v>
                      </c:pt>
                      <c:pt idx="388">
                        <c:v>57</c:v>
                      </c:pt>
                      <c:pt idx="389">
                        <c:v>57</c:v>
                      </c:pt>
                      <c:pt idx="390">
                        <c:v>58</c:v>
                      </c:pt>
                      <c:pt idx="391">
                        <c:v>58</c:v>
                      </c:pt>
                      <c:pt idx="392">
                        <c:v>58</c:v>
                      </c:pt>
                      <c:pt idx="393">
                        <c:v>58</c:v>
                      </c:pt>
                      <c:pt idx="394">
                        <c:v>58</c:v>
                      </c:pt>
                      <c:pt idx="395">
                        <c:v>58</c:v>
                      </c:pt>
                      <c:pt idx="396">
                        <c:v>58</c:v>
                      </c:pt>
                      <c:pt idx="397">
                        <c:v>58</c:v>
                      </c:pt>
                      <c:pt idx="398">
                        <c:v>58</c:v>
                      </c:pt>
                      <c:pt idx="399">
                        <c:v>58</c:v>
                      </c:pt>
                      <c:pt idx="400">
                        <c:v>58</c:v>
                      </c:pt>
                      <c:pt idx="401">
                        <c:v>58</c:v>
                      </c:pt>
                      <c:pt idx="402">
                        <c:v>58</c:v>
                      </c:pt>
                      <c:pt idx="403">
                        <c:v>58</c:v>
                      </c:pt>
                      <c:pt idx="404">
                        <c:v>57</c:v>
                      </c:pt>
                      <c:pt idx="405">
                        <c:v>58</c:v>
                      </c:pt>
                      <c:pt idx="406">
                        <c:v>58</c:v>
                      </c:pt>
                      <c:pt idx="407">
                        <c:v>58</c:v>
                      </c:pt>
                      <c:pt idx="408">
                        <c:v>58</c:v>
                      </c:pt>
                      <c:pt idx="409">
                        <c:v>58</c:v>
                      </c:pt>
                      <c:pt idx="410">
                        <c:v>58</c:v>
                      </c:pt>
                      <c:pt idx="411">
                        <c:v>61</c:v>
                      </c:pt>
                      <c:pt idx="412">
                        <c:v>62</c:v>
                      </c:pt>
                      <c:pt idx="413">
                        <c:v>62</c:v>
                      </c:pt>
                      <c:pt idx="414">
                        <c:v>62</c:v>
                      </c:pt>
                      <c:pt idx="415">
                        <c:v>58</c:v>
                      </c:pt>
                      <c:pt idx="416">
                        <c:v>53</c:v>
                      </c:pt>
                      <c:pt idx="417">
                        <c:v>58</c:v>
                      </c:pt>
                      <c:pt idx="418">
                        <c:v>58</c:v>
                      </c:pt>
                      <c:pt idx="419">
                        <c:v>58</c:v>
                      </c:pt>
                      <c:pt idx="420">
                        <c:v>58</c:v>
                      </c:pt>
                      <c:pt idx="421">
                        <c:v>58</c:v>
                      </c:pt>
                      <c:pt idx="422">
                        <c:v>58</c:v>
                      </c:pt>
                      <c:pt idx="423">
                        <c:v>58</c:v>
                      </c:pt>
                      <c:pt idx="424">
                        <c:v>58</c:v>
                      </c:pt>
                      <c:pt idx="425">
                        <c:v>58</c:v>
                      </c:pt>
                      <c:pt idx="426">
                        <c:v>58</c:v>
                      </c:pt>
                      <c:pt idx="427">
                        <c:v>58</c:v>
                      </c:pt>
                      <c:pt idx="428">
                        <c:v>58</c:v>
                      </c:pt>
                      <c:pt idx="429">
                        <c:v>58</c:v>
                      </c:pt>
                      <c:pt idx="430">
                        <c:v>58</c:v>
                      </c:pt>
                      <c:pt idx="431">
                        <c:v>58</c:v>
                      </c:pt>
                      <c:pt idx="432">
                        <c:v>58</c:v>
                      </c:pt>
                      <c:pt idx="433">
                        <c:v>58</c:v>
                      </c:pt>
                      <c:pt idx="434">
                        <c:v>58</c:v>
                      </c:pt>
                      <c:pt idx="435">
                        <c:v>58</c:v>
                      </c:pt>
                      <c:pt idx="436">
                        <c:v>58</c:v>
                      </c:pt>
                      <c:pt idx="437">
                        <c:v>58</c:v>
                      </c:pt>
                      <c:pt idx="438">
                        <c:v>58</c:v>
                      </c:pt>
                      <c:pt idx="439">
                        <c:v>58</c:v>
                      </c:pt>
                      <c:pt idx="440">
                        <c:v>58</c:v>
                      </c:pt>
                      <c:pt idx="441">
                        <c:v>58</c:v>
                      </c:pt>
                      <c:pt idx="442">
                        <c:v>58</c:v>
                      </c:pt>
                      <c:pt idx="443">
                        <c:v>58</c:v>
                      </c:pt>
                      <c:pt idx="444">
                        <c:v>57</c:v>
                      </c:pt>
                      <c:pt idx="445">
                        <c:v>62</c:v>
                      </c:pt>
                      <c:pt idx="446">
                        <c:v>62</c:v>
                      </c:pt>
                      <c:pt idx="447">
                        <c:v>62</c:v>
                      </c:pt>
                      <c:pt idx="448">
                        <c:v>62</c:v>
                      </c:pt>
                      <c:pt idx="449">
                        <c:v>62</c:v>
                      </c:pt>
                      <c:pt idx="450">
                        <c:v>62</c:v>
                      </c:pt>
                      <c:pt idx="451">
                        <c:v>62</c:v>
                      </c:pt>
                      <c:pt idx="452">
                        <c:v>61</c:v>
                      </c:pt>
                      <c:pt idx="453">
                        <c:v>60</c:v>
                      </c:pt>
                      <c:pt idx="454">
                        <c:v>61</c:v>
                      </c:pt>
                      <c:pt idx="455">
                        <c:v>57</c:v>
                      </c:pt>
                      <c:pt idx="456">
                        <c:v>57</c:v>
                      </c:pt>
                      <c:pt idx="457">
                        <c:v>58</c:v>
                      </c:pt>
                      <c:pt idx="458">
                        <c:v>58</c:v>
                      </c:pt>
                      <c:pt idx="459">
                        <c:v>58</c:v>
                      </c:pt>
                      <c:pt idx="46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FDD-4707-9A73-F108C357707C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NB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8D9-4D70-AA64-9AC95C154324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2959032935107606E-2"/>
                  <c:y val="1.69902302140718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worksheet!$H$2:$H$172</c:f>
              <c:numCache>
                <c:formatCode>0.0</c:formatCode>
                <c:ptCount val="171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  <c:pt idx="66">
                  <c:v>54.798720341242301</c:v>
                </c:pt>
                <c:pt idx="67">
                  <c:v>52.7275393228472</c:v>
                </c:pt>
                <c:pt idx="68">
                  <c:v>64.449480138629696</c:v>
                </c:pt>
                <c:pt idx="69">
                  <c:v>64.449480138629696</c:v>
                </c:pt>
                <c:pt idx="70">
                  <c:v>38.6691548920288</c:v>
                </c:pt>
                <c:pt idx="71">
                  <c:v>63.933351106371603</c:v>
                </c:pt>
                <c:pt idx="72">
                  <c:v>66.460943748333804</c:v>
                </c:pt>
                <c:pt idx="73">
                  <c:v>66.460943748333804</c:v>
                </c:pt>
                <c:pt idx="74">
                  <c:v>67.154625433217802</c:v>
                </c:pt>
                <c:pt idx="75">
                  <c:v>60.677152759264203</c:v>
                </c:pt>
                <c:pt idx="76">
                  <c:v>66.617968541722206</c:v>
                </c:pt>
                <c:pt idx="77">
                  <c:v>69.599040255931797</c:v>
                </c:pt>
                <c:pt idx="78">
                  <c:v>68.218608371100999</c:v>
                </c:pt>
                <c:pt idx="79">
                  <c:v>68.326046387630001</c:v>
                </c:pt>
                <c:pt idx="80">
                  <c:v>68.008531058384406</c:v>
                </c:pt>
                <c:pt idx="81">
                  <c:v>68.346041055718501</c:v>
                </c:pt>
                <c:pt idx="82">
                  <c:v>68.346041055718501</c:v>
                </c:pt>
                <c:pt idx="83">
                  <c:v>66.553452412690007</c:v>
                </c:pt>
                <c:pt idx="84">
                  <c:v>66.553452412690007</c:v>
                </c:pt>
                <c:pt idx="85">
                  <c:v>66.777126099706706</c:v>
                </c:pt>
                <c:pt idx="86">
                  <c:v>66.640895761130395</c:v>
                </c:pt>
                <c:pt idx="87">
                  <c:v>68.624633431085002</c:v>
                </c:pt>
                <c:pt idx="88">
                  <c:v>68.624633431085002</c:v>
                </c:pt>
                <c:pt idx="89">
                  <c:v>69.247400693148506</c:v>
                </c:pt>
                <c:pt idx="90">
                  <c:v>69.247400693148506</c:v>
                </c:pt>
                <c:pt idx="91">
                  <c:v>69.247400693148506</c:v>
                </c:pt>
                <c:pt idx="92">
                  <c:v>70.249000266595601</c:v>
                </c:pt>
                <c:pt idx="93">
                  <c:v>69.353505731804901</c:v>
                </c:pt>
                <c:pt idx="94">
                  <c:v>68.957611303652399</c:v>
                </c:pt>
                <c:pt idx="95">
                  <c:v>68.957611303652399</c:v>
                </c:pt>
                <c:pt idx="96">
                  <c:v>69.468141828845603</c:v>
                </c:pt>
                <c:pt idx="97">
                  <c:v>68.374300186616907</c:v>
                </c:pt>
                <c:pt idx="98">
                  <c:v>68.374300186616907</c:v>
                </c:pt>
                <c:pt idx="99">
                  <c:v>64.297520661156994</c:v>
                </c:pt>
                <c:pt idx="100">
                  <c:v>66.313516395627801</c:v>
                </c:pt>
                <c:pt idx="101">
                  <c:v>67.690215942415406</c:v>
                </c:pt>
                <c:pt idx="102">
                  <c:v>67.690215942415406</c:v>
                </c:pt>
                <c:pt idx="103">
                  <c:v>67.690215942415406</c:v>
                </c:pt>
                <c:pt idx="104">
                  <c:v>69.063982937883196</c:v>
                </c:pt>
                <c:pt idx="105">
                  <c:v>67.202879232204793</c:v>
                </c:pt>
                <c:pt idx="106">
                  <c:v>68.054118901626197</c:v>
                </c:pt>
                <c:pt idx="107">
                  <c:v>68.355371900826398</c:v>
                </c:pt>
                <c:pt idx="108">
                  <c:v>68.0522527326046</c:v>
                </c:pt>
                <c:pt idx="109">
                  <c:v>68.0522527326046</c:v>
                </c:pt>
                <c:pt idx="110">
                  <c:v>66.3332444681418</c:v>
                </c:pt>
                <c:pt idx="111">
                  <c:v>63.982937883231102</c:v>
                </c:pt>
                <c:pt idx="112">
                  <c:v>64.579045587843197</c:v>
                </c:pt>
                <c:pt idx="113">
                  <c:v>65.162623300453205</c:v>
                </c:pt>
                <c:pt idx="114">
                  <c:v>65.162623300453205</c:v>
                </c:pt>
                <c:pt idx="115">
                  <c:v>61.610503865635799</c:v>
                </c:pt>
                <c:pt idx="116">
                  <c:v>65.604638762996501</c:v>
                </c:pt>
                <c:pt idx="117">
                  <c:v>65.604638762996501</c:v>
                </c:pt>
                <c:pt idx="118">
                  <c:v>63.910157291388998</c:v>
                </c:pt>
                <c:pt idx="119">
                  <c:v>63.015995734470799</c:v>
                </c:pt>
                <c:pt idx="120">
                  <c:v>63.015995734470799</c:v>
                </c:pt>
                <c:pt idx="121">
                  <c:v>63.015995734470799</c:v>
                </c:pt>
                <c:pt idx="122">
                  <c:v>53.882964542788599</c:v>
                </c:pt>
                <c:pt idx="123">
                  <c:v>53.882964542788599</c:v>
                </c:pt>
                <c:pt idx="124">
                  <c:v>53.882964542788599</c:v>
                </c:pt>
                <c:pt idx="125">
                  <c:v>27.9589442815249</c:v>
                </c:pt>
                <c:pt idx="126">
                  <c:v>27.9589442815249</c:v>
                </c:pt>
                <c:pt idx="127">
                  <c:v>25.927486003732302</c:v>
                </c:pt>
                <c:pt idx="128">
                  <c:v>25.927486003732302</c:v>
                </c:pt>
                <c:pt idx="129">
                  <c:v>22.6448946947481</c:v>
                </c:pt>
                <c:pt idx="130">
                  <c:v>26.658224473473702</c:v>
                </c:pt>
                <c:pt idx="131">
                  <c:v>26.658224473473702</c:v>
                </c:pt>
                <c:pt idx="132">
                  <c:v>25.5459877366036</c:v>
                </c:pt>
                <c:pt idx="133">
                  <c:v>25.5459877366036</c:v>
                </c:pt>
                <c:pt idx="134">
                  <c:v>24.68221807518</c:v>
                </c:pt>
                <c:pt idx="135">
                  <c:v>34.696081045054697</c:v>
                </c:pt>
                <c:pt idx="136">
                  <c:v>40.909890695814397</c:v>
                </c:pt>
                <c:pt idx="137">
                  <c:v>45.020527859237497</c:v>
                </c:pt>
                <c:pt idx="138">
                  <c:v>51.748600373233799</c:v>
                </c:pt>
                <c:pt idx="139">
                  <c:v>35.275393228472403</c:v>
                </c:pt>
                <c:pt idx="140">
                  <c:v>34.083711010397202</c:v>
                </c:pt>
                <c:pt idx="141">
                  <c:v>65.761663556385002</c:v>
                </c:pt>
                <c:pt idx="142">
                  <c:v>68.750199946680894</c:v>
                </c:pt>
                <c:pt idx="143">
                  <c:v>66.245001332977907</c:v>
                </c:pt>
                <c:pt idx="144">
                  <c:v>67.861370301253004</c:v>
                </c:pt>
                <c:pt idx="145">
                  <c:v>67.861370301253004</c:v>
                </c:pt>
                <c:pt idx="146">
                  <c:v>67.861370301253004</c:v>
                </c:pt>
                <c:pt idx="147">
                  <c:v>44.789922687283401</c:v>
                </c:pt>
                <c:pt idx="148">
                  <c:v>53.590509197547298</c:v>
                </c:pt>
                <c:pt idx="149">
                  <c:v>63.468141828845603</c:v>
                </c:pt>
                <c:pt idx="150">
                  <c:v>64.3332444681418</c:v>
                </c:pt>
                <c:pt idx="151">
                  <c:v>61.946414289522799</c:v>
                </c:pt>
                <c:pt idx="152">
                  <c:v>67.310583844308198</c:v>
                </c:pt>
                <c:pt idx="153">
                  <c:v>68.442015462543296</c:v>
                </c:pt>
                <c:pt idx="154">
                  <c:v>70.2561983471074</c:v>
                </c:pt>
                <c:pt idx="155">
                  <c:v>68.662490002666004</c:v>
                </c:pt>
                <c:pt idx="156">
                  <c:v>66.725939749400197</c:v>
                </c:pt>
                <c:pt idx="157">
                  <c:v>67.516928818981597</c:v>
                </c:pt>
                <c:pt idx="158">
                  <c:v>67.482804585443901</c:v>
                </c:pt>
                <c:pt idx="159">
                  <c:v>56.980805118634997</c:v>
                </c:pt>
                <c:pt idx="160">
                  <c:v>44.832577979205503</c:v>
                </c:pt>
                <c:pt idx="161">
                  <c:v>60.984004265529201</c:v>
                </c:pt>
                <c:pt idx="162">
                  <c:v>31.706211676886198</c:v>
                </c:pt>
                <c:pt idx="163">
                  <c:v>68.706744868035202</c:v>
                </c:pt>
                <c:pt idx="164">
                  <c:v>68.706744868035202</c:v>
                </c:pt>
                <c:pt idx="165">
                  <c:v>68.2985870434551</c:v>
                </c:pt>
                <c:pt idx="166">
                  <c:v>67.146894161556901</c:v>
                </c:pt>
                <c:pt idx="167">
                  <c:v>67.146894161556901</c:v>
                </c:pt>
                <c:pt idx="168">
                  <c:v>46.378299120234601</c:v>
                </c:pt>
                <c:pt idx="169">
                  <c:v>65.686750199946701</c:v>
                </c:pt>
                <c:pt idx="170">
                  <c:v>64.718741668888299</c:v>
                </c:pt>
              </c:numCache>
            </c:numRef>
          </c:xVal>
          <c:yVal>
            <c:numRef>
              <c:f>worksheet!$M$2:$M$172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41</c:v>
                </c:pt>
                <c:pt idx="9">
                  <c:v>44</c:v>
                </c:pt>
                <c:pt idx="10">
                  <c:v>39</c:v>
                </c:pt>
                <c:pt idx="11">
                  <c:v>43</c:v>
                </c:pt>
                <c:pt idx="12">
                  <c:v>35</c:v>
                </c:pt>
                <c:pt idx="13">
                  <c:v>20</c:v>
                </c:pt>
                <c:pt idx="14">
                  <c:v>36</c:v>
                </c:pt>
                <c:pt idx="15">
                  <c:v>36</c:v>
                </c:pt>
                <c:pt idx="16">
                  <c:v>35</c:v>
                </c:pt>
                <c:pt idx="17">
                  <c:v>40</c:v>
                </c:pt>
                <c:pt idx="18">
                  <c:v>43</c:v>
                </c:pt>
                <c:pt idx="19">
                  <c:v>33</c:v>
                </c:pt>
                <c:pt idx="20">
                  <c:v>36</c:v>
                </c:pt>
                <c:pt idx="21">
                  <c:v>24</c:v>
                </c:pt>
                <c:pt idx="22">
                  <c:v>15</c:v>
                </c:pt>
                <c:pt idx="23">
                  <c:v>15</c:v>
                </c:pt>
                <c:pt idx="24">
                  <c:v>37</c:v>
                </c:pt>
                <c:pt idx="25">
                  <c:v>39</c:v>
                </c:pt>
                <c:pt idx="26">
                  <c:v>48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54</c:v>
                </c:pt>
                <c:pt idx="36">
                  <c:v>44</c:v>
                </c:pt>
                <c:pt idx="37">
                  <c:v>48</c:v>
                </c:pt>
                <c:pt idx="38">
                  <c:v>47</c:v>
                </c:pt>
                <c:pt idx="39">
                  <c:v>55</c:v>
                </c:pt>
                <c:pt idx="40">
                  <c:v>52</c:v>
                </c:pt>
                <c:pt idx="41">
                  <c:v>49</c:v>
                </c:pt>
                <c:pt idx="42">
                  <c:v>53</c:v>
                </c:pt>
                <c:pt idx="43">
                  <c:v>54</c:v>
                </c:pt>
                <c:pt idx="44">
                  <c:v>52</c:v>
                </c:pt>
                <c:pt idx="45">
                  <c:v>55</c:v>
                </c:pt>
                <c:pt idx="46">
                  <c:v>55</c:v>
                </c:pt>
                <c:pt idx="47">
                  <c:v>53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55</c:v>
                </c:pt>
                <c:pt idx="52">
                  <c:v>57</c:v>
                </c:pt>
                <c:pt idx="53">
                  <c:v>54</c:v>
                </c:pt>
                <c:pt idx="54">
                  <c:v>55</c:v>
                </c:pt>
                <c:pt idx="55">
                  <c:v>53</c:v>
                </c:pt>
                <c:pt idx="56">
                  <c:v>55</c:v>
                </c:pt>
                <c:pt idx="57">
                  <c:v>56</c:v>
                </c:pt>
                <c:pt idx="58">
                  <c:v>52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54</c:v>
                </c:pt>
                <c:pt idx="67">
                  <c:v>43</c:v>
                </c:pt>
                <c:pt idx="68">
                  <c:v>40</c:v>
                </c:pt>
                <c:pt idx="69">
                  <c:v>48</c:v>
                </c:pt>
                <c:pt idx="70">
                  <c:v>34</c:v>
                </c:pt>
                <c:pt idx="71">
                  <c:v>41</c:v>
                </c:pt>
                <c:pt idx="72">
                  <c:v>50</c:v>
                </c:pt>
                <c:pt idx="73">
                  <c:v>49</c:v>
                </c:pt>
                <c:pt idx="74">
                  <c:v>56</c:v>
                </c:pt>
                <c:pt idx="75">
                  <c:v>54</c:v>
                </c:pt>
                <c:pt idx="76">
                  <c:v>52</c:v>
                </c:pt>
                <c:pt idx="77">
                  <c:v>56</c:v>
                </c:pt>
                <c:pt idx="78">
                  <c:v>57</c:v>
                </c:pt>
                <c:pt idx="79">
                  <c:v>56</c:v>
                </c:pt>
                <c:pt idx="80">
                  <c:v>56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56</c:v>
                </c:pt>
                <c:pt idx="86">
                  <c:v>57</c:v>
                </c:pt>
                <c:pt idx="87">
                  <c:v>55</c:v>
                </c:pt>
                <c:pt idx="88">
                  <c:v>57</c:v>
                </c:pt>
                <c:pt idx="89">
                  <c:v>56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53</c:v>
                </c:pt>
                <c:pt idx="94">
                  <c:v>40</c:v>
                </c:pt>
                <c:pt idx="95">
                  <c:v>49</c:v>
                </c:pt>
                <c:pt idx="96">
                  <c:v>57</c:v>
                </c:pt>
                <c:pt idx="97">
                  <c:v>57</c:v>
                </c:pt>
                <c:pt idx="98">
                  <c:v>57</c:v>
                </c:pt>
                <c:pt idx="99">
                  <c:v>56</c:v>
                </c:pt>
                <c:pt idx="100">
                  <c:v>57</c:v>
                </c:pt>
                <c:pt idx="101">
                  <c:v>58</c:v>
                </c:pt>
                <c:pt idx="102">
                  <c:v>58</c:v>
                </c:pt>
                <c:pt idx="103">
                  <c:v>58</c:v>
                </c:pt>
                <c:pt idx="104">
                  <c:v>61</c:v>
                </c:pt>
                <c:pt idx="105">
                  <c:v>61</c:v>
                </c:pt>
                <c:pt idx="106">
                  <c:v>61</c:v>
                </c:pt>
                <c:pt idx="107">
                  <c:v>62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55</c:v>
                </c:pt>
                <c:pt idx="117">
                  <c:v>55</c:v>
                </c:pt>
                <c:pt idx="118">
                  <c:v>56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55</c:v>
                </c:pt>
                <c:pt idx="123">
                  <c:v>55</c:v>
                </c:pt>
                <c:pt idx="124">
                  <c:v>52</c:v>
                </c:pt>
                <c:pt idx="125">
                  <c:v>48</c:v>
                </c:pt>
                <c:pt idx="126">
                  <c:v>37</c:v>
                </c:pt>
                <c:pt idx="127">
                  <c:v>40</c:v>
                </c:pt>
                <c:pt idx="128">
                  <c:v>40</c:v>
                </c:pt>
                <c:pt idx="129">
                  <c:v>46</c:v>
                </c:pt>
                <c:pt idx="130">
                  <c:v>43</c:v>
                </c:pt>
                <c:pt idx="131">
                  <c:v>34</c:v>
                </c:pt>
                <c:pt idx="132">
                  <c:v>42</c:v>
                </c:pt>
                <c:pt idx="133">
                  <c:v>42</c:v>
                </c:pt>
                <c:pt idx="134">
                  <c:v>36</c:v>
                </c:pt>
                <c:pt idx="135">
                  <c:v>37</c:v>
                </c:pt>
                <c:pt idx="136">
                  <c:v>31</c:v>
                </c:pt>
                <c:pt idx="137">
                  <c:v>31</c:v>
                </c:pt>
                <c:pt idx="138">
                  <c:v>37</c:v>
                </c:pt>
                <c:pt idx="139">
                  <c:v>34</c:v>
                </c:pt>
                <c:pt idx="140">
                  <c:v>40</c:v>
                </c:pt>
                <c:pt idx="141">
                  <c:v>37</c:v>
                </c:pt>
                <c:pt idx="142">
                  <c:v>49</c:v>
                </c:pt>
                <c:pt idx="143">
                  <c:v>49</c:v>
                </c:pt>
                <c:pt idx="144">
                  <c:v>50</c:v>
                </c:pt>
                <c:pt idx="145">
                  <c:v>53</c:v>
                </c:pt>
                <c:pt idx="146">
                  <c:v>53</c:v>
                </c:pt>
                <c:pt idx="147">
                  <c:v>52</c:v>
                </c:pt>
                <c:pt idx="148">
                  <c:v>42</c:v>
                </c:pt>
                <c:pt idx="149">
                  <c:v>36</c:v>
                </c:pt>
                <c:pt idx="150">
                  <c:v>44</c:v>
                </c:pt>
                <c:pt idx="151">
                  <c:v>37</c:v>
                </c:pt>
                <c:pt idx="152">
                  <c:v>46</c:v>
                </c:pt>
                <c:pt idx="153">
                  <c:v>50</c:v>
                </c:pt>
                <c:pt idx="154">
                  <c:v>57</c:v>
                </c:pt>
                <c:pt idx="155">
                  <c:v>51</c:v>
                </c:pt>
                <c:pt idx="156">
                  <c:v>54</c:v>
                </c:pt>
                <c:pt idx="157">
                  <c:v>57</c:v>
                </c:pt>
                <c:pt idx="158">
                  <c:v>57</c:v>
                </c:pt>
                <c:pt idx="159">
                  <c:v>52</c:v>
                </c:pt>
                <c:pt idx="160">
                  <c:v>52</c:v>
                </c:pt>
                <c:pt idx="161">
                  <c:v>45</c:v>
                </c:pt>
                <c:pt idx="162">
                  <c:v>18</c:v>
                </c:pt>
                <c:pt idx="163">
                  <c:v>56</c:v>
                </c:pt>
                <c:pt idx="164">
                  <c:v>56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56</c:v>
                </c:pt>
                <c:pt idx="169">
                  <c:v>56</c:v>
                </c:pt>
                <c:pt idx="170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8D9-4D70-AA64-9AC95C154324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3016356710260101E-2"/>
                  <c:y val="-2.785943771331327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worksheet!$J$2:$J$172</c:f>
              <c:numCache>
                <c:formatCode>0.0</c:formatCode>
                <c:ptCount val="171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  <c:pt idx="66">
                  <c:v>49.2127128263337</c:v>
                </c:pt>
                <c:pt idx="67">
                  <c:v>61.6958002270148</c:v>
                </c:pt>
                <c:pt idx="68">
                  <c:v>65.0306469920545</c:v>
                </c:pt>
                <c:pt idx="69">
                  <c:v>65.0306469920545</c:v>
                </c:pt>
                <c:pt idx="70">
                  <c:v>67.447219069239495</c:v>
                </c:pt>
                <c:pt idx="71">
                  <c:v>67.283541430192997</c:v>
                </c:pt>
                <c:pt idx="72">
                  <c:v>66.644267877412005</c:v>
                </c:pt>
                <c:pt idx="73">
                  <c:v>66.644267877412005</c:v>
                </c:pt>
                <c:pt idx="74">
                  <c:v>62.533030646992103</c:v>
                </c:pt>
                <c:pt idx="75">
                  <c:v>54.990692395005702</c:v>
                </c:pt>
                <c:pt idx="76">
                  <c:v>56.3623155505108</c:v>
                </c:pt>
                <c:pt idx="77">
                  <c:v>48.310102156640198</c:v>
                </c:pt>
                <c:pt idx="78">
                  <c:v>48.2410896708286</c:v>
                </c:pt>
                <c:pt idx="79">
                  <c:v>54.294211123723002</c:v>
                </c:pt>
                <c:pt idx="80">
                  <c:v>61.6072644721907</c:v>
                </c:pt>
                <c:pt idx="81">
                  <c:v>63.0301929625426</c:v>
                </c:pt>
                <c:pt idx="82">
                  <c:v>63.0301929625426</c:v>
                </c:pt>
                <c:pt idx="83">
                  <c:v>59.5439273552781</c:v>
                </c:pt>
                <c:pt idx="84">
                  <c:v>59.5439273552781</c:v>
                </c:pt>
                <c:pt idx="85">
                  <c:v>56.054937570942101</c:v>
                </c:pt>
                <c:pt idx="86">
                  <c:v>55.721679909194101</c:v>
                </c:pt>
                <c:pt idx="87">
                  <c:v>44.9693530079455</c:v>
                </c:pt>
                <c:pt idx="88">
                  <c:v>44.9693530079455</c:v>
                </c:pt>
                <c:pt idx="89">
                  <c:v>55.079682179341702</c:v>
                </c:pt>
                <c:pt idx="90">
                  <c:v>55.079682179341702</c:v>
                </c:pt>
                <c:pt idx="91">
                  <c:v>55.079682179341702</c:v>
                </c:pt>
                <c:pt idx="92">
                  <c:v>57.685130533484703</c:v>
                </c:pt>
                <c:pt idx="93">
                  <c:v>59.3328036322361</c:v>
                </c:pt>
                <c:pt idx="94">
                  <c:v>62.417707150964802</c:v>
                </c:pt>
                <c:pt idx="95">
                  <c:v>62.417707150964802</c:v>
                </c:pt>
                <c:pt idx="96">
                  <c:v>61.512599318955701</c:v>
                </c:pt>
                <c:pt idx="97">
                  <c:v>58.280136208853598</c:v>
                </c:pt>
                <c:pt idx="98">
                  <c:v>58.280136208853598</c:v>
                </c:pt>
                <c:pt idx="99">
                  <c:v>56.243586833144199</c:v>
                </c:pt>
                <c:pt idx="100">
                  <c:v>62.007945516458598</c:v>
                </c:pt>
                <c:pt idx="101">
                  <c:v>67.134619750283804</c:v>
                </c:pt>
                <c:pt idx="102">
                  <c:v>67.134619750283804</c:v>
                </c:pt>
                <c:pt idx="103">
                  <c:v>67.134619750283804</c:v>
                </c:pt>
                <c:pt idx="104">
                  <c:v>68.894211123722997</c:v>
                </c:pt>
                <c:pt idx="105">
                  <c:v>63.048354143019303</c:v>
                </c:pt>
                <c:pt idx="106">
                  <c:v>61.2</c:v>
                </c:pt>
                <c:pt idx="107">
                  <c:v>53.074914869466497</c:v>
                </c:pt>
                <c:pt idx="108">
                  <c:v>38.733711691259899</c:v>
                </c:pt>
                <c:pt idx="109">
                  <c:v>38.733711691259899</c:v>
                </c:pt>
                <c:pt idx="110">
                  <c:v>41.549375709421099</c:v>
                </c:pt>
                <c:pt idx="111">
                  <c:v>63.800227014755997</c:v>
                </c:pt>
                <c:pt idx="112">
                  <c:v>62.902383654937601</c:v>
                </c:pt>
                <c:pt idx="113">
                  <c:v>62.561861520998903</c:v>
                </c:pt>
                <c:pt idx="114">
                  <c:v>62.561861520998903</c:v>
                </c:pt>
                <c:pt idx="115">
                  <c:v>59.661520998864901</c:v>
                </c:pt>
                <c:pt idx="116">
                  <c:v>63.555959137343898</c:v>
                </c:pt>
                <c:pt idx="117">
                  <c:v>63.555959137343898</c:v>
                </c:pt>
                <c:pt idx="118">
                  <c:v>63.539614074914901</c:v>
                </c:pt>
                <c:pt idx="119">
                  <c:v>65.266969353007994</c:v>
                </c:pt>
                <c:pt idx="120">
                  <c:v>65.266969353007994</c:v>
                </c:pt>
                <c:pt idx="121">
                  <c:v>65.266969353007994</c:v>
                </c:pt>
                <c:pt idx="122">
                  <c:v>65.718501702610695</c:v>
                </c:pt>
                <c:pt idx="123">
                  <c:v>65.718501702610695</c:v>
                </c:pt>
                <c:pt idx="124">
                  <c:v>65.718501702610695</c:v>
                </c:pt>
                <c:pt idx="125">
                  <c:v>65.778887627695795</c:v>
                </c:pt>
                <c:pt idx="126">
                  <c:v>65.778887627695795</c:v>
                </c:pt>
                <c:pt idx="127">
                  <c:v>66.145062429057901</c:v>
                </c:pt>
                <c:pt idx="128">
                  <c:v>66.145062429057901</c:v>
                </c:pt>
                <c:pt idx="129">
                  <c:v>66.896481271282596</c:v>
                </c:pt>
                <c:pt idx="130">
                  <c:v>64.7877412031782</c:v>
                </c:pt>
                <c:pt idx="131">
                  <c:v>64.7877412031782</c:v>
                </c:pt>
                <c:pt idx="132">
                  <c:v>66.112599318955702</c:v>
                </c:pt>
                <c:pt idx="133">
                  <c:v>66.112599318955702</c:v>
                </c:pt>
                <c:pt idx="134">
                  <c:v>65.760499432463106</c:v>
                </c:pt>
                <c:pt idx="135">
                  <c:v>64.6065834279228</c:v>
                </c:pt>
                <c:pt idx="136">
                  <c:v>64.745289443813803</c:v>
                </c:pt>
                <c:pt idx="137">
                  <c:v>67.198864926220196</c:v>
                </c:pt>
                <c:pt idx="138">
                  <c:v>68.555051078320105</c:v>
                </c:pt>
                <c:pt idx="139">
                  <c:v>69.437457434733304</c:v>
                </c:pt>
                <c:pt idx="140">
                  <c:v>70.336662883087399</c:v>
                </c:pt>
                <c:pt idx="141">
                  <c:v>70.506015891032902</c:v>
                </c:pt>
                <c:pt idx="142">
                  <c:v>71.360272417707193</c:v>
                </c:pt>
                <c:pt idx="143">
                  <c:v>69.528717366628797</c:v>
                </c:pt>
                <c:pt idx="144">
                  <c:v>70.923496027241796</c:v>
                </c:pt>
                <c:pt idx="145">
                  <c:v>70.923496027241796</c:v>
                </c:pt>
                <c:pt idx="146">
                  <c:v>70.923496027241796</c:v>
                </c:pt>
                <c:pt idx="147">
                  <c:v>29.0274687854711</c:v>
                </c:pt>
                <c:pt idx="148">
                  <c:v>46.699659477866099</c:v>
                </c:pt>
                <c:pt idx="149">
                  <c:v>58.743927355278103</c:v>
                </c:pt>
                <c:pt idx="150">
                  <c:v>61.478320090805902</c:v>
                </c:pt>
                <c:pt idx="151">
                  <c:v>63.929852440408602</c:v>
                </c:pt>
                <c:pt idx="152">
                  <c:v>66.056526674233794</c:v>
                </c:pt>
                <c:pt idx="153">
                  <c:v>67.6381384790011</c:v>
                </c:pt>
                <c:pt idx="154">
                  <c:v>70.6372304199773</c:v>
                </c:pt>
                <c:pt idx="155">
                  <c:v>69.872417707151001</c:v>
                </c:pt>
                <c:pt idx="156">
                  <c:v>62.3625425652667</c:v>
                </c:pt>
                <c:pt idx="157">
                  <c:v>61.646992054483498</c:v>
                </c:pt>
                <c:pt idx="158">
                  <c:v>64.401362088535706</c:v>
                </c:pt>
                <c:pt idx="159">
                  <c:v>67.659250851305302</c:v>
                </c:pt>
                <c:pt idx="160">
                  <c:v>65.691032917139594</c:v>
                </c:pt>
                <c:pt idx="161">
                  <c:v>58.179341657207701</c:v>
                </c:pt>
                <c:pt idx="162">
                  <c:v>34.5457434733258</c:v>
                </c:pt>
                <c:pt idx="163">
                  <c:v>66.838138479001103</c:v>
                </c:pt>
                <c:pt idx="164">
                  <c:v>66.838138479001103</c:v>
                </c:pt>
                <c:pt idx="165">
                  <c:v>67.350283768444996</c:v>
                </c:pt>
                <c:pt idx="166">
                  <c:v>67.258115777525504</c:v>
                </c:pt>
                <c:pt idx="167">
                  <c:v>67.258115777525504</c:v>
                </c:pt>
                <c:pt idx="168">
                  <c:v>60.4229284903519</c:v>
                </c:pt>
                <c:pt idx="169">
                  <c:v>61.396594778660599</c:v>
                </c:pt>
                <c:pt idx="170">
                  <c:v>64.139387060158896</c:v>
                </c:pt>
              </c:numCache>
            </c:numRef>
          </c:xVal>
          <c:yVal>
            <c:numRef>
              <c:f>worksheet!$O$2:$O$172</c:f>
              <c:numCache>
                <c:formatCode>0.0</c:formatCode>
                <c:ptCount val="171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51</c:v>
                </c:pt>
                <c:pt idx="15">
                  <c:v>56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53</c:v>
                </c:pt>
                <c:pt idx="21">
                  <c:v>53</c:v>
                </c:pt>
                <c:pt idx="22">
                  <c:v>48</c:v>
                </c:pt>
                <c:pt idx="23">
                  <c:v>48</c:v>
                </c:pt>
                <c:pt idx="24">
                  <c:v>53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61</c:v>
                </c:pt>
                <c:pt idx="30">
                  <c:v>58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52</c:v>
                </c:pt>
                <c:pt idx="35">
                  <c:v>61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39">
                  <c:v>59</c:v>
                </c:pt>
                <c:pt idx="40">
                  <c:v>55</c:v>
                </c:pt>
                <c:pt idx="41">
                  <c:v>33</c:v>
                </c:pt>
                <c:pt idx="42">
                  <c:v>27</c:v>
                </c:pt>
                <c:pt idx="43">
                  <c:v>33</c:v>
                </c:pt>
                <c:pt idx="44">
                  <c:v>29</c:v>
                </c:pt>
                <c:pt idx="45">
                  <c:v>34</c:v>
                </c:pt>
                <c:pt idx="46">
                  <c:v>34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34</c:v>
                </c:pt>
                <c:pt idx="51">
                  <c:v>41</c:v>
                </c:pt>
                <c:pt idx="52">
                  <c:v>46</c:v>
                </c:pt>
                <c:pt idx="53">
                  <c:v>33</c:v>
                </c:pt>
                <c:pt idx="54">
                  <c:v>38</c:v>
                </c:pt>
                <c:pt idx="55">
                  <c:v>33</c:v>
                </c:pt>
                <c:pt idx="56">
                  <c:v>40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  <c:pt idx="66">
                  <c:v>51</c:v>
                </c:pt>
                <c:pt idx="67">
                  <c:v>51</c:v>
                </c:pt>
                <c:pt idx="68">
                  <c:v>46</c:v>
                </c:pt>
                <c:pt idx="69">
                  <c:v>52</c:v>
                </c:pt>
                <c:pt idx="70">
                  <c:v>52</c:v>
                </c:pt>
                <c:pt idx="71">
                  <c:v>54</c:v>
                </c:pt>
                <c:pt idx="72">
                  <c:v>55</c:v>
                </c:pt>
                <c:pt idx="73">
                  <c:v>52</c:v>
                </c:pt>
                <c:pt idx="74">
                  <c:v>56</c:v>
                </c:pt>
                <c:pt idx="75">
                  <c:v>53</c:v>
                </c:pt>
                <c:pt idx="76">
                  <c:v>46</c:v>
                </c:pt>
                <c:pt idx="77">
                  <c:v>45</c:v>
                </c:pt>
                <c:pt idx="78">
                  <c:v>46</c:v>
                </c:pt>
                <c:pt idx="79">
                  <c:v>40</c:v>
                </c:pt>
                <c:pt idx="80">
                  <c:v>41</c:v>
                </c:pt>
                <c:pt idx="81">
                  <c:v>45</c:v>
                </c:pt>
                <c:pt idx="82">
                  <c:v>45</c:v>
                </c:pt>
                <c:pt idx="83">
                  <c:v>44</c:v>
                </c:pt>
                <c:pt idx="84">
                  <c:v>48</c:v>
                </c:pt>
                <c:pt idx="85">
                  <c:v>45</c:v>
                </c:pt>
                <c:pt idx="86">
                  <c:v>44</c:v>
                </c:pt>
                <c:pt idx="87">
                  <c:v>37</c:v>
                </c:pt>
                <c:pt idx="88">
                  <c:v>45</c:v>
                </c:pt>
                <c:pt idx="89">
                  <c:v>43</c:v>
                </c:pt>
                <c:pt idx="90">
                  <c:v>43</c:v>
                </c:pt>
                <c:pt idx="91">
                  <c:v>42</c:v>
                </c:pt>
                <c:pt idx="92">
                  <c:v>43</c:v>
                </c:pt>
                <c:pt idx="93">
                  <c:v>37</c:v>
                </c:pt>
                <c:pt idx="94">
                  <c:v>20</c:v>
                </c:pt>
                <c:pt idx="95">
                  <c:v>37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55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55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61</c:v>
                </c:pt>
                <c:pt idx="108">
                  <c:v>61</c:v>
                </c:pt>
                <c:pt idx="109">
                  <c:v>61</c:v>
                </c:pt>
                <c:pt idx="110">
                  <c:v>61</c:v>
                </c:pt>
                <c:pt idx="111">
                  <c:v>57</c:v>
                </c:pt>
                <c:pt idx="112">
                  <c:v>57</c:v>
                </c:pt>
                <c:pt idx="113">
                  <c:v>57</c:v>
                </c:pt>
                <c:pt idx="114">
                  <c:v>57</c:v>
                </c:pt>
                <c:pt idx="115">
                  <c:v>57</c:v>
                </c:pt>
                <c:pt idx="116">
                  <c:v>57</c:v>
                </c:pt>
                <c:pt idx="117">
                  <c:v>57</c:v>
                </c:pt>
                <c:pt idx="118">
                  <c:v>57</c:v>
                </c:pt>
                <c:pt idx="119">
                  <c:v>57</c:v>
                </c:pt>
                <c:pt idx="120">
                  <c:v>57</c:v>
                </c:pt>
                <c:pt idx="121">
                  <c:v>57</c:v>
                </c:pt>
                <c:pt idx="122">
                  <c:v>57</c:v>
                </c:pt>
                <c:pt idx="123">
                  <c:v>56</c:v>
                </c:pt>
                <c:pt idx="124">
                  <c:v>57</c:v>
                </c:pt>
                <c:pt idx="125">
                  <c:v>56</c:v>
                </c:pt>
                <c:pt idx="126">
                  <c:v>53</c:v>
                </c:pt>
                <c:pt idx="127">
                  <c:v>55</c:v>
                </c:pt>
                <c:pt idx="128">
                  <c:v>55</c:v>
                </c:pt>
                <c:pt idx="129">
                  <c:v>57</c:v>
                </c:pt>
                <c:pt idx="130">
                  <c:v>56</c:v>
                </c:pt>
                <c:pt idx="131">
                  <c:v>49</c:v>
                </c:pt>
                <c:pt idx="132">
                  <c:v>57</c:v>
                </c:pt>
                <c:pt idx="133">
                  <c:v>57</c:v>
                </c:pt>
                <c:pt idx="134">
                  <c:v>56</c:v>
                </c:pt>
                <c:pt idx="135">
                  <c:v>57</c:v>
                </c:pt>
                <c:pt idx="136">
                  <c:v>56</c:v>
                </c:pt>
                <c:pt idx="137">
                  <c:v>56</c:v>
                </c:pt>
                <c:pt idx="138">
                  <c:v>48</c:v>
                </c:pt>
                <c:pt idx="139">
                  <c:v>50</c:v>
                </c:pt>
                <c:pt idx="140">
                  <c:v>51</c:v>
                </c:pt>
                <c:pt idx="141">
                  <c:v>47</c:v>
                </c:pt>
                <c:pt idx="142">
                  <c:v>50</c:v>
                </c:pt>
                <c:pt idx="143">
                  <c:v>50</c:v>
                </c:pt>
                <c:pt idx="144">
                  <c:v>48</c:v>
                </c:pt>
                <c:pt idx="145">
                  <c:v>51</c:v>
                </c:pt>
                <c:pt idx="146">
                  <c:v>51</c:v>
                </c:pt>
                <c:pt idx="147">
                  <c:v>47</c:v>
                </c:pt>
                <c:pt idx="148">
                  <c:v>39</c:v>
                </c:pt>
                <c:pt idx="149">
                  <c:v>37</c:v>
                </c:pt>
                <c:pt idx="150">
                  <c:v>48</c:v>
                </c:pt>
                <c:pt idx="151">
                  <c:v>43</c:v>
                </c:pt>
                <c:pt idx="152">
                  <c:v>45</c:v>
                </c:pt>
                <c:pt idx="153">
                  <c:v>50</c:v>
                </c:pt>
                <c:pt idx="154">
                  <c:v>56</c:v>
                </c:pt>
                <c:pt idx="155">
                  <c:v>55</c:v>
                </c:pt>
                <c:pt idx="156">
                  <c:v>52</c:v>
                </c:pt>
                <c:pt idx="157">
                  <c:v>48</c:v>
                </c:pt>
                <c:pt idx="158">
                  <c:v>48</c:v>
                </c:pt>
                <c:pt idx="159">
                  <c:v>56</c:v>
                </c:pt>
                <c:pt idx="160">
                  <c:v>57</c:v>
                </c:pt>
                <c:pt idx="161">
                  <c:v>46</c:v>
                </c:pt>
                <c:pt idx="162">
                  <c:v>29</c:v>
                </c:pt>
                <c:pt idx="163">
                  <c:v>56</c:v>
                </c:pt>
                <c:pt idx="164">
                  <c:v>57</c:v>
                </c:pt>
                <c:pt idx="165">
                  <c:v>57</c:v>
                </c:pt>
                <c:pt idx="166">
                  <c:v>58</c:v>
                </c:pt>
                <c:pt idx="167">
                  <c:v>58</c:v>
                </c:pt>
                <c:pt idx="168">
                  <c:v>55</c:v>
                </c:pt>
                <c:pt idx="169">
                  <c:v>47</c:v>
                </c:pt>
                <c:pt idx="170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8D9-4D70-AA64-9AC95C154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worksheet!$G$2:$G$172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65.686337054758098</c:v>
                      </c:pt>
                      <c:pt idx="1">
                        <c:v>67.192982456140399</c:v>
                      </c:pt>
                      <c:pt idx="2">
                        <c:v>64.889420520999494</c:v>
                      </c:pt>
                      <c:pt idx="3">
                        <c:v>67.480595427963806</c:v>
                      </c:pt>
                      <c:pt idx="4">
                        <c:v>65.690590111642706</c:v>
                      </c:pt>
                      <c:pt idx="5">
                        <c:v>63.9811270600744</c:v>
                      </c:pt>
                      <c:pt idx="6">
                        <c:v>66.062732589048395</c:v>
                      </c:pt>
                      <c:pt idx="7">
                        <c:v>64.875863902179702</c:v>
                      </c:pt>
                      <c:pt idx="8">
                        <c:v>63.818447634237103</c:v>
                      </c:pt>
                      <c:pt idx="9">
                        <c:v>63.473950026581598</c:v>
                      </c:pt>
                      <c:pt idx="10">
                        <c:v>64.853269537480102</c:v>
                      </c:pt>
                      <c:pt idx="11">
                        <c:v>62.299043062201001</c:v>
                      </c:pt>
                      <c:pt idx="12">
                        <c:v>62.155236576289198</c:v>
                      </c:pt>
                      <c:pt idx="13">
                        <c:v>61.514354066985597</c:v>
                      </c:pt>
                      <c:pt idx="14">
                        <c:v>63.069112174375299</c:v>
                      </c:pt>
                      <c:pt idx="15">
                        <c:v>63.628389154704898</c:v>
                      </c:pt>
                      <c:pt idx="16">
                        <c:v>60.350079744816597</c:v>
                      </c:pt>
                      <c:pt idx="17">
                        <c:v>61.964380648591202</c:v>
                      </c:pt>
                      <c:pt idx="18">
                        <c:v>63.7368421052632</c:v>
                      </c:pt>
                      <c:pt idx="19">
                        <c:v>63.957735247208902</c:v>
                      </c:pt>
                      <c:pt idx="20">
                        <c:v>61.9774056353004</c:v>
                      </c:pt>
                      <c:pt idx="21">
                        <c:v>61.9774056353004</c:v>
                      </c:pt>
                      <c:pt idx="22">
                        <c:v>58.497341839447103</c:v>
                      </c:pt>
                      <c:pt idx="23">
                        <c:v>58.497341839447103</c:v>
                      </c:pt>
                      <c:pt idx="24">
                        <c:v>63.14221158958</c:v>
                      </c:pt>
                      <c:pt idx="25">
                        <c:v>64.069909622541203</c:v>
                      </c:pt>
                      <c:pt idx="26">
                        <c:v>66.698298777246194</c:v>
                      </c:pt>
                      <c:pt idx="27">
                        <c:v>64.940723019670401</c:v>
                      </c:pt>
                      <c:pt idx="28">
                        <c:v>65.411749069643804</c:v>
                      </c:pt>
                      <c:pt idx="29">
                        <c:v>66.914938862307295</c:v>
                      </c:pt>
                      <c:pt idx="30">
                        <c:v>66.420255183413104</c:v>
                      </c:pt>
                      <c:pt idx="31">
                        <c:v>66.420255183413104</c:v>
                      </c:pt>
                      <c:pt idx="32">
                        <c:v>66.616427432216895</c:v>
                      </c:pt>
                      <c:pt idx="33">
                        <c:v>66.616427432216895</c:v>
                      </c:pt>
                      <c:pt idx="34">
                        <c:v>67.080542264752793</c:v>
                      </c:pt>
                      <c:pt idx="35">
                        <c:v>66.118819776714503</c:v>
                      </c:pt>
                      <c:pt idx="36">
                        <c:v>66.270334928229701</c:v>
                      </c:pt>
                      <c:pt idx="37">
                        <c:v>65.612440191387606</c:v>
                      </c:pt>
                      <c:pt idx="38">
                        <c:v>65.461190855927697</c:v>
                      </c:pt>
                      <c:pt idx="39">
                        <c:v>67.263423710792097</c:v>
                      </c:pt>
                      <c:pt idx="40">
                        <c:v>65.322966507177</c:v>
                      </c:pt>
                      <c:pt idx="41">
                        <c:v>65.527910685805395</c:v>
                      </c:pt>
                      <c:pt idx="42">
                        <c:v>65.013024986709198</c:v>
                      </c:pt>
                      <c:pt idx="43">
                        <c:v>65.523923444976106</c:v>
                      </c:pt>
                      <c:pt idx="44">
                        <c:v>65.070441254651797</c:v>
                      </c:pt>
                      <c:pt idx="45">
                        <c:v>66.574694311536405</c:v>
                      </c:pt>
                      <c:pt idx="46">
                        <c:v>66.574694311536405</c:v>
                      </c:pt>
                      <c:pt idx="47">
                        <c:v>66.660818713450297</c:v>
                      </c:pt>
                      <c:pt idx="48">
                        <c:v>66.908825093035603</c:v>
                      </c:pt>
                      <c:pt idx="49">
                        <c:v>66.908825093035603</c:v>
                      </c:pt>
                      <c:pt idx="50">
                        <c:v>66.713450292397695</c:v>
                      </c:pt>
                      <c:pt idx="51">
                        <c:v>66.138490164806001</c:v>
                      </c:pt>
                      <c:pt idx="52">
                        <c:v>66.5536948431685</c:v>
                      </c:pt>
                      <c:pt idx="53">
                        <c:v>66.089845826687906</c:v>
                      </c:pt>
                      <c:pt idx="54">
                        <c:v>65.897660818713405</c:v>
                      </c:pt>
                      <c:pt idx="55">
                        <c:v>66.128920786815499</c:v>
                      </c:pt>
                      <c:pt idx="56">
                        <c:v>65.819776714513594</c:v>
                      </c:pt>
                      <c:pt idx="57">
                        <c:v>65.945507708665602</c:v>
                      </c:pt>
                      <c:pt idx="58">
                        <c:v>65.673577884104205</c:v>
                      </c:pt>
                      <c:pt idx="59">
                        <c:v>66.503455608718795</c:v>
                      </c:pt>
                      <c:pt idx="60">
                        <c:v>66.8455608718767</c:v>
                      </c:pt>
                      <c:pt idx="61">
                        <c:v>66.8455608718767</c:v>
                      </c:pt>
                      <c:pt idx="62">
                        <c:v>66.905901116427401</c:v>
                      </c:pt>
                      <c:pt idx="63">
                        <c:v>60.67889420521</c:v>
                      </c:pt>
                      <c:pt idx="64">
                        <c:v>67.212918660287102</c:v>
                      </c:pt>
                      <c:pt idx="65">
                        <c:v>65.937267410951605</c:v>
                      </c:pt>
                      <c:pt idx="66">
                        <c:v>62.158160552897399</c:v>
                      </c:pt>
                      <c:pt idx="67">
                        <c:v>62.628389154704898</c:v>
                      </c:pt>
                      <c:pt idx="68">
                        <c:v>63.8809144072302</c:v>
                      </c:pt>
                      <c:pt idx="69">
                        <c:v>63.8809144072302</c:v>
                      </c:pt>
                      <c:pt idx="70">
                        <c:v>64.905103668261603</c:v>
                      </c:pt>
                      <c:pt idx="71">
                        <c:v>66.570972886762405</c:v>
                      </c:pt>
                      <c:pt idx="72">
                        <c:v>66.7796384901648</c:v>
                      </c:pt>
                      <c:pt idx="73">
                        <c:v>66.7796384901648</c:v>
                      </c:pt>
                      <c:pt idx="74">
                        <c:v>66.276714513556598</c:v>
                      </c:pt>
                      <c:pt idx="75">
                        <c:v>65.147527910685795</c:v>
                      </c:pt>
                      <c:pt idx="76">
                        <c:v>66.8314726209463</c:v>
                      </c:pt>
                      <c:pt idx="77">
                        <c:v>67.210526315789494</c:v>
                      </c:pt>
                      <c:pt idx="78">
                        <c:v>65.956406166932496</c:v>
                      </c:pt>
                      <c:pt idx="79">
                        <c:v>65.846624136097802</c:v>
                      </c:pt>
                      <c:pt idx="80">
                        <c:v>65.774056353003701</c:v>
                      </c:pt>
                      <c:pt idx="81">
                        <c:v>65.282828282828305</c:v>
                      </c:pt>
                      <c:pt idx="82">
                        <c:v>65.282828282828305</c:v>
                      </c:pt>
                      <c:pt idx="83">
                        <c:v>63.5988835725678</c:v>
                      </c:pt>
                      <c:pt idx="84">
                        <c:v>63.5988835725678</c:v>
                      </c:pt>
                      <c:pt idx="85">
                        <c:v>63.641414141414103</c:v>
                      </c:pt>
                      <c:pt idx="86">
                        <c:v>63.820308346624103</c:v>
                      </c:pt>
                      <c:pt idx="87">
                        <c:v>64.936735778840998</c:v>
                      </c:pt>
                      <c:pt idx="88">
                        <c:v>64.936735778840998</c:v>
                      </c:pt>
                      <c:pt idx="89">
                        <c:v>65.242690058479496</c:v>
                      </c:pt>
                      <c:pt idx="90">
                        <c:v>65.242690058479496</c:v>
                      </c:pt>
                      <c:pt idx="91">
                        <c:v>65.242690058479496</c:v>
                      </c:pt>
                      <c:pt idx="92">
                        <c:v>65.233652312599702</c:v>
                      </c:pt>
                      <c:pt idx="93">
                        <c:v>64.685273790536996</c:v>
                      </c:pt>
                      <c:pt idx="94">
                        <c:v>63.591174906964397</c:v>
                      </c:pt>
                      <c:pt idx="95">
                        <c:v>63.591174906964397</c:v>
                      </c:pt>
                      <c:pt idx="96">
                        <c:v>63.887559808612401</c:v>
                      </c:pt>
                      <c:pt idx="97">
                        <c:v>63.9340776182881</c:v>
                      </c:pt>
                      <c:pt idx="98">
                        <c:v>63.9340776182881</c:v>
                      </c:pt>
                      <c:pt idx="99">
                        <c:v>62.747740563530002</c:v>
                      </c:pt>
                      <c:pt idx="100">
                        <c:v>63.627060074428499</c:v>
                      </c:pt>
                      <c:pt idx="101">
                        <c:v>64.414938862307295</c:v>
                      </c:pt>
                      <c:pt idx="102">
                        <c:v>64.414938862307295</c:v>
                      </c:pt>
                      <c:pt idx="103">
                        <c:v>64.414938862307295</c:v>
                      </c:pt>
                      <c:pt idx="104">
                        <c:v>66.335725677830894</c:v>
                      </c:pt>
                      <c:pt idx="105">
                        <c:v>64.526049973418395</c:v>
                      </c:pt>
                      <c:pt idx="106">
                        <c:v>65.742158426369002</c:v>
                      </c:pt>
                      <c:pt idx="107">
                        <c:v>66.314726209463004</c:v>
                      </c:pt>
                      <c:pt idx="108">
                        <c:v>65.478203083466198</c:v>
                      </c:pt>
                      <c:pt idx="109">
                        <c:v>65.478203083466198</c:v>
                      </c:pt>
                      <c:pt idx="110">
                        <c:v>62.634237107921301</c:v>
                      </c:pt>
                      <c:pt idx="111">
                        <c:v>63.503987240829296</c:v>
                      </c:pt>
                      <c:pt idx="112">
                        <c:v>63.232057416267899</c:v>
                      </c:pt>
                      <c:pt idx="113">
                        <c:v>62.976874003189799</c:v>
                      </c:pt>
                      <c:pt idx="114">
                        <c:v>62.976874003189799</c:v>
                      </c:pt>
                      <c:pt idx="115">
                        <c:v>60.9694311536417</c:v>
                      </c:pt>
                      <c:pt idx="116">
                        <c:v>62.572567783094101</c:v>
                      </c:pt>
                      <c:pt idx="117">
                        <c:v>62.572567783094101</c:v>
                      </c:pt>
                      <c:pt idx="118">
                        <c:v>63.250132908027602</c:v>
                      </c:pt>
                      <c:pt idx="119">
                        <c:v>64.339447102605007</c:v>
                      </c:pt>
                      <c:pt idx="120">
                        <c:v>64.339447102605007</c:v>
                      </c:pt>
                      <c:pt idx="121">
                        <c:v>64.339447102605007</c:v>
                      </c:pt>
                      <c:pt idx="122">
                        <c:v>63.496544391281198</c:v>
                      </c:pt>
                      <c:pt idx="123">
                        <c:v>63.496544391281198</c:v>
                      </c:pt>
                      <c:pt idx="124">
                        <c:v>63.496544391281198</c:v>
                      </c:pt>
                      <c:pt idx="125">
                        <c:v>61.847421584263699</c:v>
                      </c:pt>
                      <c:pt idx="126">
                        <c:v>61.847421584263699</c:v>
                      </c:pt>
                      <c:pt idx="127">
                        <c:v>62.411749069643797</c:v>
                      </c:pt>
                      <c:pt idx="128">
                        <c:v>62.411749069643797</c:v>
                      </c:pt>
                      <c:pt idx="129">
                        <c:v>63.227006911217401</c:v>
                      </c:pt>
                      <c:pt idx="130">
                        <c:v>61.306751727804397</c:v>
                      </c:pt>
                      <c:pt idx="131">
                        <c:v>61.306751727804397</c:v>
                      </c:pt>
                      <c:pt idx="132">
                        <c:v>63.736044657097302</c:v>
                      </c:pt>
                      <c:pt idx="133">
                        <c:v>63.736044657097302</c:v>
                      </c:pt>
                      <c:pt idx="134">
                        <c:v>62.171451355661901</c:v>
                      </c:pt>
                      <c:pt idx="135">
                        <c:v>62.719032429558702</c:v>
                      </c:pt>
                      <c:pt idx="136">
                        <c:v>64.506645401382201</c:v>
                      </c:pt>
                      <c:pt idx="137">
                        <c:v>66.7325890483785</c:v>
                      </c:pt>
                      <c:pt idx="138">
                        <c:v>66.327751196172201</c:v>
                      </c:pt>
                      <c:pt idx="139">
                        <c:v>66.535619351408798</c:v>
                      </c:pt>
                      <c:pt idx="140">
                        <c:v>65.780170122275393</c:v>
                      </c:pt>
                      <c:pt idx="141">
                        <c:v>66.526049973418395</c:v>
                      </c:pt>
                      <c:pt idx="142">
                        <c:v>67.420520999468394</c:v>
                      </c:pt>
                      <c:pt idx="143">
                        <c:v>65.680223285486406</c:v>
                      </c:pt>
                      <c:pt idx="144">
                        <c:v>65.172780435938293</c:v>
                      </c:pt>
                      <c:pt idx="145">
                        <c:v>65.172780435938293</c:v>
                      </c:pt>
                      <c:pt idx="146">
                        <c:v>65.172780435938293</c:v>
                      </c:pt>
                      <c:pt idx="147">
                        <c:v>46.601807549176002</c:v>
                      </c:pt>
                      <c:pt idx="148">
                        <c:v>55.402445507708698</c:v>
                      </c:pt>
                      <c:pt idx="149">
                        <c:v>60.866826156299801</c:v>
                      </c:pt>
                      <c:pt idx="150">
                        <c:v>62.8705475810739</c:v>
                      </c:pt>
                      <c:pt idx="151">
                        <c:v>65.546783625730995</c:v>
                      </c:pt>
                      <c:pt idx="152">
                        <c:v>66.181552365762897</c:v>
                      </c:pt>
                      <c:pt idx="153">
                        <c:v>67.106060606060595</c:v>
                      </c:pt>
                      <c:pt idx="154">
                        <c:v>69.372674109516197</c:v>
                      </c:pt>
                      <c:pt idx="155">
                        <c:v>68.400318979266302</c:v>
                      </c:pt>
                      <c:pt idx="156">
                        <c:v>66.611908559276998</c:v>
                      </c:pt>
                      <c:pt idx="157">
                        <c:v>66.468633705475796</c:v>
                      </c:pt>
                      <c:pt idx="158">
                        <c:v>66.439128123338605</c:v>
                      </c:pt>
                      <c:pt idx="159">
                        <c:v>65.739500265816105</c:v>
                      </c:pt>
                      <c:pt idx="160">
                        <c:v>64.619883040935704</c:v>
                      </c:pt>
                      <c:pt idx="161">
                        <c:v>60.976608187134502</c:v>
                      </c:pt>
                      <c:pt idx="162">
                        <c:v>62.601807549176002</c:v>
                      </c:pt>
                      <c:pt idx="163">
                        <c:v>67.057682083997904</c:v>
                      </c:pt>
                      <c:pt idx="164">
                        <c:v>67.057682083997904</c:v>
                      </c:pt>
                      <c:pt idx="165">
                        <c:v>67.070707070707101</c:v>
                      </c:pt>
                      <c:pt idx="166">
                        <c:v>65.886762360446596</c:v>
                      </c:pt>
                      <c:pt idx="167">
                        <c:v>65.886762360446596</c:v>
                      </c:pt>
                      <c:pt idx="168">
                        <c:v>59.778043593833097</c:v>
                      </c:pt>
                      <c:pt idx="169">
                        <c:v>62.138224348750697</c:v>
                      </c:pt>
                      <c:pt idx="170">
                        <c:v>62.986177565124898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worksheet!$L$2:$L$172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57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88D9-4D70-AA64-9AC95C154324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worksheet!$I$2:$I$172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  <c:pt idx="66">
                        <c:v>62.414573796857603</c:v>
                      </c:pt>
                      <c:pt idx="67">
                        <c:v>62.902264010887002</c:v>
                      </c:pt>
                      <c:pt idx="68">
                        <c:v>65.455400222689605</c:v>
                      </c:pt>
                      <c:pt idx="69">
                        <c:v>65.455400222689605</c:v>
                      </c:pt>
                      <c:pt idx="70">
                        <c:v>65.160831374489703</c:v>
                      </c:pt>
                      <c:pt idx="71">
                        <c:v>67.052950637139702</c:v>
                      </c:pt>
                      <c:pt idx="72">
                        <c:v>67.552641346034903</c:v>
                      </c:pt>
                      <c:pt idx="73">
                        <c:v>67.552641346034903</c:v>
                      </c:pt>
                      <c:pt idx="74">
                        <c:v>67.036743783248795</c:v>
                      </c:pt>
                      <c:pt idx="75">
                        <c:v>63.980576518619301</c:v>
                      </c:pt>
                      <c:pt idx="76">
                        <c:v>66.817270815291394</c:v>
                      </c:pt>
                      <c:pt idx="77">
                        <c:v>68.183471483360094</c:v>
                      </c:pt>
                      <c:pt idx="78">
                        <c:v>67.287517011010806</c:v>
                      </c:pt>
                      <c:pt idx="79">
                        <c:v>66.997773104045507</c:v>
                      </c:pt>
                      <c:pt idx="80">
                        <c:v>67.007422986514896</c:v>
                      </c:pt>
                      <c:pt idx="81">
                        <c:v>67.533589013980006</c:v>
                      </c:pt>
                      <c:pt idx="82">
                        <c:v>67.533589013980006</c:v>
                      </c:pt>
                      <c:pt idx="83">
                        <c:v>65.584436471607106</c:v>
                      </c:pt>
                      <c:pt idx="84">
                        <c:v>65.584436471607106</c:v>
                      </c:pt>
                      <c:pt idx="85">
                        <c:v>65.8286527279475</c:v>
                      </c:pt>
                      <c:pt idx="86">
                        <c:v>66.162315971792694</c:v>
                      </c:pt>
                      <c:pt idx="87">
                        <c:v>65.650995917357406</c:v>
                      </c:pt>
                      <c:pt idx="88">
                        <c:v>65.650995917357406</c:v>
                      </c:pt>
                      <c:pt idx="89">
                        <c:v>67.431646665841896</c:v>
                      </c:pt>
                      <c:pt idx="90">
                        <c:v>67.431646665841896</c:v>
                      </c:pt>
                      <c:pt idx="91">
                        <c:v>67.431646665841896</c:v>
                      </c:pt>
                      <c:pt idx="92">
                        <c:v>68.161326240257296</c:v>
                      </c:pt>
                      <c:pt idx="93">
                        <c:v>67.161202523815405</c:v>
                      </c:pt>
                      <c:pt idx="94">
                        <c:v>67.010639614004702</c:v>
                      </c:pt>
                      <c:pt idx="95">
                        <c:v>67.010639614004702</c:v>
                      </c:pt>
                      <c:pt idx="96">
                        <c:v>67.013237659284897</c:v>
                      </c:pt>
                      <c:pt idx="97">
                        <c:v>66.050228875417503</c:v>
                      </c:pt>
                      <c:pt idx="98">
                        <c:v>66.050228875417503</c:v>
                      </c:pt>
                      <c:pt idx="99">
                        <c:v>66.108375603117693</c:v>
                      </c:pt>
                      <c:pt idx="100">
                        <c:v>67.023011258196206</c:v>
                      </c:pt>
                      <c:pt idx="101">
                        <c:v>68.273784485958203</c:v>
                      </c:pt>
                      <c:pt idx="102">
                        <c:v>68.273784485958203</c:v>
                      </c:pt>
                      <c:pt idx="103">
                        <c:v>68.273784485958203</c:v>
                      </c:pt>
                      <c:pt idx="104">
                        <c:v>69.663862427316602</c:v>
                      </c:pt>
                      <c:pt idx="105">
                        <c:v>67.437708771495707</c:v>
                      </c:pt>
                      <c:pt idx="106">
                        <c:v>68.241494494618294</c:v>
                      </c:pt>
                      <c:pt idx="107">
                        <c:v>67.507237411852003</c:v>
                      </c:pt>
                      <c:pt idx="108">
                        <c:v>65.3423233947792</c:v>
                      </c:pt>
                      <c:pt idx="109">
                        <c:v>65.3423233947792</c:v>
                      </c:pt>
                      <c:pt idx="110">
                        <c:v>63.991339849065902</c:v>
                      </c:pt>
                      <c:pt idx="111">
                        <c:v>63.446616355313601</c:v>
                      </c:pt>
                      <c:pt idx="112">
                        <c:v>62.9617716194482</c:v>
                      </c:pt>
                      <c:pt idx="113">
                        <c:v>63.270444142026498</c:v>
                      </c:pt>
                      <c:pt idx="114">
                        <c:v>63.270444142026498</c:v>
                      </c:pt>
                      <c:pt idx="115">
                        <c:v>60.990350117530603</c:v>
                      </c:pt>
                      <c:pt idx="116">
                        <c:v>63.4107385871582</c:v>
                      </c:pt>
                      <c:pt idx="117">
                        <c:v>63.4107385871582</c:v>
                      </c:pt>
                      <c:pt idx="118">
                        <c:v>63.686749969070902</c:v>
                      </c:pt>
                      <c:pt idx="119">
                        <c:v>65.039094395645193</c:v>
                      </c:pt>
                      <c:pt idx="120">
                        <c:v>65.039094395645193</c:v>
                      </c:pt>
                      <c:pt idx="121">
                        <c:v>65.039094395645193</c:v>
                      </c:pt>
                      <c:pt idx="122">
                        <c:v>65.552270196709102</c:v>
                      </c:pt>
                      <c:pt idx="123">
                        <c:v>65.552270196709102</c:v>
                      </c:pt>
                      <c:pt idx="124">
                        <c:v>65.552270196709102</c:v>
                      </c:pt>
                      <c:pt idx="125">
                        <c:v>64.482741556352806</c:v>
                      </c:pt>
                      <c:pt idx="126">
                        <c:v>64.482741556352806</c:v>
                      </c:pt>
                      <c:pt idx="127">
                        <c:v>64.252381541506907</c:v>
                      </c:pt>
                      <c:pt idx="128">
                        <c:v>64.252381541506907</c:v>
                      </c:pt>
                      <c:pt idx="129">
                        <c:v>64.487813930471404</c:v>
                      </c:pt>
                      <c:pt idx="130">
                        <c:v>62.539279970308101</c:v>
                      </c:pt>
                      <c:pt idx="131">
                        <c:v>62.539279970308101</c:v>
                      </c:pt>
                      <c:pt idx="132">
                        <c:v>64.108128170233798</c:v>
                      </c:pt>
                      <c:pt idx="133">
                        <c:v>64.108128170233798</c:v>
                      </c:pt>
                      <c:pt idx="134">
                        <c:v>63.028207348756702</c:v>
                      </c:pt>
                      <c:pt idx="135">
                        <c:v>62.165161449956699</c:v>
                      </c:pt>
                      <c:pt idx="136">
                        <c:v>63.471235927254703</c:v>
                      </c:pt>
                      <c:pt idx="137">
                        <c:v>66.2191018186317</c:v>
                      </c:pt>
                      <c:pt idx="138">
                        <c:v>67.005319807002394</c:v>
                      </c:pt>
                      <c:pt idx="139">
                        <c:v>63.332054930100199</c:v>
                      </c:pt>
                      <c:pt idx="140">
                        <c:v>63.0863540764568</c:v>
                      </c:pt>
                      <c:pt idx="141">
                        <c:v>68.280960039589303</c:v>
                      </c:pt>
                      <c:pt idx="142">
                        <c:v>69.792032661140695</c:v>
                      </c:pt>
                      <c:pt idx="143">
                        <c:v>67.881850797971097</c:v>
                      </c:pt>
                      <c:pt idx="144">
                        <c:v>68.977607324013405</c:v>
                      </c:pt>
                      <c:pt idx="145">
                        <c:v>68.977607324013405</c:v>
                      </c:pt>
                      <c:pt idx="146">
                        <c:v>68.977607324013405</c:v>
                      </c:pt>
                      <c:pt idx="147">
                        <c:v>48.065322281331198</c:v>
                      </c:pt>
                      <c:pt idx="148">
                        <c:v>53.669305950760901</c:v>
                      </c:pt>
                      <c:pt idx="149">
                        <c:v>62.365953235185003</c:v>
                      </c:pt>
                      <c:pt idx="150">
                        <c:v>63.751082518866802</c:v>
                      </c:pt>
                      <c:pt idx="151">
                        <c:v>67.247309167388394</c:v>
                      </c:pt>
                      <c:pt idx="152">
                        <c:v>67.732525052579504</c:v>
                      </c:pt>
                      <c:pt idx="153">
                        <c:v>68.602622788568596</c:v>
                      </c:pt>
                      <c:pt idx="154">
                        <c:v>71.081776568105894</c:v>
                      </c:pt>
                      <c:pt idx="155">
                        <c:v>70.380056909563294</c:v>
                      </c:pt>
                      <c:pt idx="156">
                        <c:v>67.471235927254696</c:v>
                      </c:pt>
                      <c:pt idx="157">
                        <c:v>67.485587034516897</c:v>
                      </c:pt>
                      <c:pt idx="158">
                        <c:v>67.976370159594197</c:v>
                      </c:pt>
                      <c:pt idx="159">
                        <c:v>66.632191018186305</c:v>
                      </c:pt>
                      <c:pt idx="160">
                        <c:v>64.213287145861699</c:v>
                      </c:pt>
                      <c:pt idx="161">
                        <c:v>62.401583570456502</c:v>
                      </c:pt>
                      <c:pt idx="162">
                        <c:v>54.936780898181397</c:v>
                      </c:pt>
                      <c:pt idx="163">
                        <c:v>66.091797599901</c:v>
                      </c:pt>
                      <c:pt idx="164">
                        <c:v>66.091797599901</c:v>
                      </c:pt>
                      <c:pt idx="165">
                        <c:v>67.149573178275404</c:v>
                      </c:pt>
                      <c:pt idx="166">
                        <c:v>66.850797971050397</c:v>
                      </c:pt>
                      <c:pt idx="167">
                        <c:v>66.850797971050397</c:v>
                      </c:pt>
                      <c:pt idx="168">
                        <c:v>60.1957194111097</c:v>
                      </c:pt>
                      <c:pt idx="169">
                        <c:v>63.655202276382497</c:v>
                      </c:pt>
                      <c:pt idx="170">
                        <c:v>64.274650501051596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54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52</c:v>
                      </c:pt>
                      <c:pt idx="13">
                        <c:v>42</c:v>
                      </c:pt>
                      <c:pt idx="14">
                        <c:v>51</c:v>
                      </c:pt>
                      <c:pt idx="15">
                        <c:v>55</c:v>
                      </c:pt>
                      <c:pt idx="16">
                        <c:v>54</c:v>
                      </c:pt>
                      <c:pt idx="17">
                        <c:v>56</c:v>
                      </c:pt>
                      <c:pt idx="18">
                        <c:v>56</c:v>
                      </c:pt>
                      <c:pt idx="19">
                        <c:v>51</c:v>
                      </c:pt>
                      <c:pt idx="20">
                        <c:v>54</c:v>
                      </c:pt>
                      <c:pt idx="21">
                        <c:v>50</c:v>
                      </c:pt>
                      <c:pt idx="22">
                        <c:v>44</c:v>
                      </c:pt>
                      <c:pt idx="23">
                        <c:v>45</c:v>
                      </c:pt>
                      <c:pt idx="24">
                        <c:v>53</c:v>
                      </c:pt>
                      <c:pt idx="25">
                        <c:v>56</c:v>
                      </c:pt>
                      <c:pt idx="26">
                        <c:v>60</c:v>
                      </c:pt>
                      <c:pt idx="27">
                        <c:v>61</c:v>
                      </c:pt>
                      <c:pt idx="28">
                        <c:v>59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59</c:v>
                      </c:pt>
                      <c:pt idx="35">
                        <c:v>61</c:v>
                      </c:pt>
                      <c:pt idx="36">
                        <c:v>58</c:v>
                      </c:pt>
                      <c:pt idx="37">
                        <c:v>60</c:v>
                      </c:pt>
                      <c:pt idx="38">
                        <c:v>60</c:v>
                      </c:pt>
                      <c:pt idx="39">
                        <c:v>61</c:v>
                      </c:pt>
                      <c:pt idx="40">
                        <c:v>59</c:v>
                      </c:pt>
                      <c:pt idx="41">
                        <c:v>49</c:v>
                      </c:pt>
                      <c:pt idx="42">
                        <c:v>51</c:v>
                      </c:pt>
                      <c:pt idx="43">
                        <c:v>52</c:v>
                      </c:pt>
                      <c:pt idx="44">
                        <c:v>51</c:v>
                      </c:pt>
                      <c:pt idx="45">
                        <c:v>53</c:v>
                      </c:pt>
                      <c:pt idx="46">
                        <c:v>53</c:v>
                      </c:pt>
                      <c:pt idx="47">
                        <c:v>52</c:v>
                      </c:pt>
                      <c:pt idx="48">
                        <c:v>51</c:v>
                      </c:pt>
                      <c:pt idx="49">
                        <c:v>51</c:v>
                      </c:pt>
                      <c:pt idx="50">
                        <c:v>51</c:v>
                      </c:pt>
                      <c:pt idx="51">
                        <c:v>55</c:v>
                      </c:pt>
                      <c:pt idx="52">
                        <c:v>56</c:v>
                      </c:pt>
                      <c:pt idx="53">
                        <c:v>44</c:v>
                      </c:pt>
                      <c:pt idx="54">
                        <c:v>48</c:v>
                      </c:pt>
                      <c:pt idx="55">
                        <c:v>44</c:v>
                      </c:pt>
                      <c:pt idx="56">
                        <c:v>49</c:v>
                      </c:pt>
                      <c:pt idx="57">
                        <c:v>55</c:v>
                      </c:pt>
                      <c:pt idx="58">
                        <c:v>51</c:v>
                      </c:pt>
                      <c:pt idx="59">
                        <c:v>57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  <c:pt idx="66">
                        <c:v>56</c:v>
                      </c:pt>
                      <c:pt idx="67">
                        <c:v>56</c:v>
                      </c:pt>
                      <c:pt idx="68">
                        <c:v>52</c:v>
                      </c:pt>
                      <c:pt idx="69">
                        <c:v>55</c:v>
                      </c:pt>
                      <c:pt idx="70">
                        <c:v>54</c:v>
                      </c:pt>
                      <c:pt idx="71">
                        <c:v>55</c:v>
                      </c:pt>
                      <c:pt idx="72">
                        <c:v>57</c:v>
                      </c:pt>
                      <c:pt idx="73">
                        <c:v>56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56</c:v>
                      </c:pt>
                      <c:pt idx="77">
                        <c:v>57</c:v>
                      </c:pt>
                      <c:pt idx="78">
                        <c:v>57</c:v>
                      </c:pt>
                      <c:pt idx="79">
                        <c:v>56</c:v>
                      </c:pt>
                      <c:pt idx="80">
                        <c:v>55</c:v>
                      </c:pt>
                      <c:pt idx="81">
                        <c:v>57</c:v>
                      </c:pt>
                      <c:pt idx="82">
                        <c:v>57</c:v>
                      </c:pt>
                      <c:pt idx="83">
                        <c:v>56</c:v>
                      </c:pt>
                      <c:pt idx="84">
                        <c:v>57</c:v>
                      </c:pt>
                      <c:pt idx="85">
                        <c:v>56</c:v>
                      </c:pt>
                      <c:pt idx="86">
                        <c:v>57</c:v>
                      </c:pt>
                      <c:pt idx="87">
                        <c:v>54</c:v>
                      </c:pt>
                      <c:pt idx="88">
                        <c:v>56</c:v>
                      </c:pt>
                      <c:pt idx="89">
                        <c:v>56</c:v>
                      </c:pt>
                      <c:pt idx="90">
                        <c:v>57</c:v>
                      </c:pt>
                      <c:pt idx="91">
                        <c:v>57</c:v>
                      </c:pt>
                      <c:pt idx="92">
                        <c:v>57</c:v>
                      </c:pt>
                      <c:pt idx="93">
                        <c:v>53</c:v>
                      </c:pt>
                      <c:pt idx="94">
                        <c:v>30</c:v>
                      </c:pt>
                      <c:pt idx="95">
                        <c:v>41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55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61</c:v>
                      </c:pt>
                      <c:pt idx="105">
                        <c:v>61</c:v>
                      </c:pt>
                      <c:pt idx="106">
                        <c:v>61</c:v>
                      </c:pt>
                      <c:pt idx="107">
                        <c:v>62</c:v>
                      </c:pt>
                      <c:pt idx="108">
                        <c:v>61</c:v>
                      </c:pt>
                      <c:pt idx="109">
                        <c:v>61</c:v>
                      </c:pt>
                      <c:pt idx="110">
                        <c:v>61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57</c:v>
                      </c:pt>
                      <c:pt idx="117">
                        <c:v>57</c:v>
                      </c:pt>
                      <c:pt idx="118">
                        <c:v>57</c:v>
                      </c:pt>
                      <c:pt idx="119">
                        <c:v>57</c:v>
                      </c:pt>
                      <c:pt idx="120">
                        <c:v>57</c:v>
                      </c:pt>
                      <c:pt idx="121">
                        <c:v>57</c:v>
                      </c:pt>
                      <c:pt idx="122">
                        <c:v>56</c:v>
                      </c:pt>
                      <c:pt idx="123">
                        <c:v>56</c:v>
                      </c:pt>
                      <c:pt idx="124">
                        <c:v>56</c:v>
                      </c:pt>
                      <c:pt idx="125">
                        <c:v>56</c:v>
                      </c:pt>
                      <c:pt idx="126">
                        <c:v>51</c:v>
                      </c:pt>
                      <c:pt idx="127">
                        <c:v>53</c:v>
                      </c:pt>
                      <c:pt idx="128">
                        <c:v>53</c:v>
                      </c:pt>
                      <c:pt idx="129">
                        <c:v>56</c:v>
                      </c:pt>
                      <c:pt idx="130">
                        <c:v>57</c:v>
                      </c:pt>
                      <c:pt idx="131">
                        <c:v>49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56</c:v>
                      </c:pt>
                      <c:pt idx="135">
                        <c:v>56</c:v>
                      </c:pt>
                      <c:pt idx="136">
                        <c:v>54</c:v>
                      </c:pt>
                      <c:pt idx="137">
                        <c:v>54</c:v>
                      </c:pt>
                      <c:pt idx="138">
                        <c:v>48</c:v>
                      </c:pt>
                      <c:pt idx="139">
                        <c:v>52</c:v>
                      </c:pt>
                      <c:pt idx="140">
                        <c:v>52</c:v>
                      </c:pt>
                      <c:pt idx="141">
                        <c:v>49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52</c:v>
                      </c:pt>
                      <c:pt idx="148">
                        <c:v>44</c:v>
                      </c:pt>
                      <c:pt idx="149">
                        <c:v>43</c:v>
                      </c:pt>
                      <c:pt idx="150">
                        <c:v>51</c:v>
                      </c:pt>
                      <c:pt idx="151">
                        <c:v>49</c:v>
                      </c:pt>
                      <c:pt idx="152">
                        <c:v>52</c:v>
                      </c:pt>
                      <c:pt idx="153">
                        <c:v>52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57</c:v>
                      </c:pt>
                      <c:pt idx="158">
                        <c:v>57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51</c:v>
                      </c:pt>
                      <c:pt idx="162">
                        <c:v>35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56</c:v>
                      </c:pt>
                      <c:pt idx="169">
                        <c:v>56</c:v>
                      </c:pt>
                      <c:pt idx="170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8D9-4D70-AA64-9AC95C154324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worksheet!$K$2:$K$172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65.072967338429507</c:v>
                      </c:pt>
                      <c:pt idx="1">
                        <c:v>66.794202323041802</c:v>
                      </c:pt>
                      <c:pt idx="2">
                        <c:v>64.380323637446594</c:v>
                      </c:pt>
                      <c:pt idx="3">
                        <c:v>67.398888116747699</c:v>
                      </c:pt>
                      <c:pt idx="4">
                        <c:v>65.258215030279004</c:v>
                      </c:pt>
                      <c:pt idx="5">
                        <c:v>63.038915913829101</c:v>
                      </c:pt>
                      <c:pt idx="6">
                        <c:v>65.161322346867905</c:v>
                      </c:pt>
                      <c:pt idx="7">
                        <c:v>64.605877097190501</c:v>
                      </c:pt>
                      <c:pt idx="8">
                        <c:v>64.279857043581899</c:v>
                      </c:pt>
                      <c:pt idx="9">
                        <c:v>63.751315397597502</c:v>
                      </c:pt>
                      <c:pt idx="10">
                        <c:v>65.652635758959605</c:v>
                      </c:pt>
                      <c:pt idx="11">
                        <c:v>65.216122307157704</c:v>
                      </c:pt>
                      <c:pt idx="12">
                        <c:v>64.6862900823985</c:v>
                      </c:pt>
                      <c:pt idx="13">
                        <c:v>63.480194579569101</c:v>
                      </c:pt>
                      <c:pt idx="14">
                        <c:v>64.2314107018763</c:v>
                      </c:pt>
                      <c:pt idx="15">
                        <c:v>66.516231509977203</c:v>
                      </c:pt>
                      <c:pt idx="16">
                        <c:v>64.401171448426496</c:v>
                      </c:pt>
                      <c:pt idx="17">
                        <c:v>63.3952149310037</c:v>
                      </c:pt>
                      <c:pt idx="18">
                        <c:v>63.3800258115755</c:v>
                      </c:pt>
                      <c:pt idx="19">
                        <c:v>63.112677454581601</c:v>
                      </c:pt>
                      <c:pt idx="20">
                        <c:v>61.325722227737501</c:v>
                      </c:pt>
                      <c:pt idx="21">
                        <c:v>61.325722227737501</c:v>
                      </c:pt>
                      <c:pt idx="22">
                        <c:v>57.917303683113303</c:v>
                      </c:pt>
                      <c:pt idx="23">
                        <c:v>57.917303683113303</c:v>
                      </c:pt>
                      <c:pt idx="24">
                        <c:v>63.256428075052099</c:v>
                      </c:pt>
                      <c:pt idx="25">
                        <c:v>63.256328799761697</c:v>
                      </c:pt>
                      <c:pt idx="26">
                        <c:v>65.727390052615903</c:v>
                      </c:pt>
                      <c:pt idx="27">
                        <c:v>64.172242628809698</c:v>
                      </c:pt>
                      <c:pt idx="28">
                        <c:v>64.965948575399594</c:v>
                      </c:pt>
                      <c:pt idx="29">
                        <c:v>66.8505906879778</c:v>
                      </c:pt>
                      <c:pt idx="30">
                        <c:v>66.890102253549102</c:v>
                      </c:pt>
                      <c:pt idx="31">
                        <c:v>66.890102253549102</c:v>
                      </c:pt>
                      <c:pt idx="32">
                        <c:v>67.042191998411596</c:v>
                      </c:pt>
                      <c:pt idx="33">
                        <c:v>67.042191998411596</c:v>
                      </c:pt>
                      <c:pt idx="34">
                        <c:v>67.186041894172504</c:v>
                      </c:pt>
                      <c:pt idx="35">
                        <c:v>67.104636156060707</c:v>
                      </c:pt>
                      <c:pt idx="36">
                        <c:v>66.898838479102594</c:v>
                      </c:pt>
                      <c:pt idx="37">
                        <c:v>66.057083291968596</c:v>
                      </c:pt>
                      <c:pt idx="38">
                        <c:v>66.537178596247401</c:v>
                      </c:pt>
                      <c:pt idx="39">
                        <c:v>68.327707733545097</c:v>
                      </c:pt>
                      <c:pt idx="40">
                        <c:v>66.807902313114297</c:v>
                      </c:pt>
                      <c:pt idx="41">
                        <c:v>66.105628908964604</c:v>
                      </c:pt>
                      <c:pt idx="42">
                        <c:v>64.936662364737401</c:v>
                      </c:pt>
                      <c:pt idx="43">
                        <c:v>65.616995929713099</c:v>
                      </c:pt>
                      <c:pt idx="44">
                        <c:v>64.911347165690501</c:v>
                      </c:pt>
                      <c:pt idx="45">
                        <c:v>66.400476521393799</c:v>
                      </c:pt>
                      <c:pt idx="46">
                        <c:v>66.400476521393799</c:v>
                      </c:pt>
                      <c:pt idx="47">
                        <c:v>66.857937059465897</c:v>
                      </c:pt>
                      <c:pt idx="48">
                        <c:v>67.042886925444293</c:v>
                      </c:pt>
                      <c:pt idx="49">
                        <c:v>67.042886925444293</c:v>
                      </c:pt>
                      <c:pt idx="50">
                        <c:v>66.481981534796006</c:v>
                      </c:pt>
                      <c:pt idx="51">
                        <c:v>65.980839868956593</c:v>
                      </c:pt>
                      <c:pt idx="52">
                        <c:v>65.7400972897846</c:v>
                      </c:pt>
                      <c:pt idx="53">
                        <c:v>65.010523180780297</c:v>
                      </c:pt>
                      <c:pt idx="54">
                        <c:v>64.936563089447006</c:v>
                      </c:pt>
                      <c:pt idx="55">
                        <c:v>65.075945597140901</c:v>
                      </c:pt>
                      <c:pt idx="56">
                        <c:v>64.881862404447503</c:v>
                      </c:pt>
                      <c:pt idx="57">
                        <c:v>64.584930010920303</c:v>
                      </c:pt>
                      <c:pt idx="58">
                        <c:v>64.849300109202801</c:v>
                      </c:pt>
                      <c:pt idx="59">
                        <c:v>65.994341308448298</c:v>
                      </c:pt>
                      <c:pt idx="60">
                        <c:v>66.384393924352196</c:v>
                      </c:pt>
                      <c:pt idx="61">
                        <c:v>66.384393924352196</c:v>
                      </c:pt>
                      <c:pt idx="62">
                        <c:v>66.118931797875504</c:v>
                      </c:pt>
                      <c:pt idx="63">
                        <c:v>61.256130249180998</c:v>
                      </c:pt>
                      <c:pt idx="64">
                        <c:v>67.342896852973297</c:v>
                      </c:pt>
                      <c:pt idx="65">
                        <c:v>66.342996128263707</c:v>
                      </c:pt>
                      <c:pt idx="66">
                        <c:v>61.626029981137698</c:v>
                      </c:pt>
                      <c:pt idx="67">
                        <c:v>61.013699990072503</c:v>
                      </c:pt>
                      <c:pt idx="68">
                        <c:v>62.9028094907178</c:v>
                      </c:pt>
                      <c:pt idx="69">
                        <c:v>62.9028094907178</c:v>
                      </c:pt>
                      <c:pt idx="70">
                        <c:v>64.917402958403699</c:v>
                      </c:pt>
                      <c:pt idx="71">
                        <c:v>64.473741685694407</c:v>
                      </c:pt>
                      <c:pt idx="72">
                        <c:v>64.640821999404395</c:v>
                      </c:pt>
                      <c:pt idx="73">
                        <c:v>64.640821999404395</c:v>
                      </c:pt>
                      <c:pt idx="74">
                        <c:v>64.838677653132095</c:v>
                      </c:pt>
                      <c:pt idx="75">
                        <c:v>64.5318177305669</c:v>
                      </c:pt>
                      <c:pt idx="76">
                        <c:v>67.158741189317993</c:v>
                      </c:pt>
                      <c:pt idx="77">
                        <c:v>68.084483272113602</c:v>
                      </c:pt>
                      <c:pt idx="78">
                        <c:v>66.649558224957801</c:v>
                      </c:pt>
                      <c:pt idx="79">
                        <c:v>66.656408219994006</c:v>
                      </c:pt>
                      <c:pt idx="80">
                        <c:v>66.879579072768806</c:v>
                      </c:pt>
                      <c:pt idx="81">
                        <c:v>66.934279757768294</c:v>
                      </c:pt>
                      <c:pt idx="82">
                        <c:v>66.934279757768294</c:v>
                      </c:pt>
                      <c:pt idx="83">
                        <c:v>65.242827360269999</c:v>
                      </c:pt>
                      <c:pt idx="84">
                        <c:v>65.242827360269999</c:v>
                      </c:pt>
                      <c:pt idx="85">
                        <c:v>65.677950958006505</c:v>
                      </c:pt>
                      <c:pt idx="86">
                        <c:v>65.725503822098702</c:v>
                      </c:pt>
                      <c:pt idx="87">
                        <c:v>66.964757271915005</c:v>
                      </c:pt>
                      <c:pt idx="88">
                        <c:v>66.964757271915005</c:v>
                      </c:pt>
                      <c:pt idx="89">
                        <c:v>67.144048446341699</c:v>
                      </c:pt>
                      <c:pt idx="90">
                        <c:v>67.144048446341699</c:v>
                      </c:pt>
                      <c:pt idx="91">
                        <c:v>67.144048446341699</c:v>
                      </c:pt>
                      <c:pt idx="92">
                        <c:v>67.136205698401696</c:v>
                      </c:pt>
                      <c:pt idx="93">
                        <c:v>66.473940236275197</c:v>
                      </c:pt>
                      <c:pt idx="94">
                        <c:v>65.281445448227899</c:v>
                      </c:pt>
                      <c:pt idx="95">
                        <c:v>65.281445448227899</c:v>
                      </c:pt>
                      <c:pt idx="96">
                        <c:v>65.592971309441097</c:v>
                      </c:pt>
                      <c:pt idx="97">
                        <c:v>64.961779013203596</c:v>
                      </c:pt>
                      <c:pt idx="98">
                        <c:v>64.961779013203596</c:v>
                      </c:pt>
                      <c:pt idx="99">
                        <c:v>64.914027598530694</c:v>
                      </c:pt>
                      <c:pt idx="100">
                        <c:v>65.965750024818803</c:v>
                      </c:pt>
                      <c:pt idx="101">
                        <c:v>66.287501240941097</c:v>
                      </c:pt>
                      <c:pt idx="102">
                        <c:v>66.287501240941097</c:v>
                      </c:pt>
                      <c:pt idx="103">
                        <c:v>66.287501240941097</c:v>
                      </c:pt>
                      <c:pt idx="104">
                        <c:v>67.557232204904196</c:v>
                      </c:pt>
                      <c:pt idx="105">
                        <c:v>65.782090737615405</c:v>
                      </c:pt>
                      <c:pt idx="106">
                        <c:v>66.577583639432106</c:v>
                      </c:pt>
                      <c:pt idx="107">
                        <c:v>66.507495284423698</c:v>
                      </c:pt>
                      <c:pt idx="108">
                        <c:v>65.193785366822198</c:v>
                      </c:pt>
                      <c:pt idx="109">
                        <c:v>65.193785366822198</c:v>
                      </c:pt>
                      <c:pt idx="110">
                        <c:v>62.243025910850797</c:v>
                      </c:pt>
                      <c:pt idx="111">
                        <c:v>62.667527052516597</c:v>
                      </c:pt>
                      <c:pt idx="112">
                        <c:v>62.3765511764122</c:v>
                      </c:pt>
                      <c:pt idx="113">
                        <c:v>61.828055197061502</c:v>
                      </c:pt>
                      <c:pt idx="114">
                        <c:v>61.828055197061502</c:v>
                      </c:pt>
                      <c:pt idx="115">
                        <c:v>60.508488037327503</c:v>
                      </c:pt>
                      <c:pt idx="116">
                        <c:v>62.200734637148798</c:v>
                      </c:pt>
                      <c:pt idx="117">
                        <c:v>62.200734637148798</c:v>
                      </c:pt>
                      <c:pt idx="118">
                        <c:v>62.508885138488999</c:v>
                      </c:pt>
                      <c:pt idx="119">
                        <c:v>63.731658890102302</c:v>
                      </c:pt>
                      <c:pt idx="120">
                        <c:v>63.731658890102302</c:v>
                      </c:pt>
                      <c:pt idx="121">
                        <c:v>63.731658890102302</c:v>
                      </c:pt>
                      <c:pt idx="122">
                        <c:v>63.270723716866897</c:v>
                      </c:pt>
                      <c:pt idx="123">
                        <c:v>63.270723716866897</c:v>
                      </c:pt>
                      <c:pt idx="124">
                        <c:v>63.270723716866897</c:v>
                      </c:pt>
                      <c:pt idx="125">
                        <c:v>63.3214533902512</c:v>
                      </c:pt>
                      <c:pt idx="126">
                        <c:v>63.3214533902512</c:v>
                      </c:pt>
                      <c:pt idx="127">
                        <c:v>63.487739501638004</c:v>
                      </c:pt>
                      <c:pt idx="128">
                        <c:v>63.487739501638004</c:v>
                      </c:pt>
                      <c:pt idx="129">
                        <c:v>64.473344584532896</c:v>
                      </c:pt>
                      <c:pt idx="130">
                        <c:v>62.957510175717303</c:v>
                      </c:pt>
                      <c:pt idx="131">
                        <c:v>62.957510175717303</c:v>
                      </c:pt>
                      <c:pt idx="132">
                        <c:v>64.045964459445997</c:v>
                      </c:pt>
                      <c:pt idx="133">
                        <c:v>64.045964459445997</c:v>
                      </c:pt>
                      <c:pt idx="134">
                        <c:v>63.726298024421702</c:v>
                      </c:pt>
                      <c:pt idx="135">
                        <c:v>63.037625335054102</c:v>
                      </c:pt>
                      <c:pt idx="136">
                        <c:v>64.443462722128501</c:v>
                      </c:pt>
                      <c:pt idx="137">
                        <c:v>66.4732453092425</c:v>
                      </c:pt>
                      <c:pt idx="138">
                        <c:v>65.452695324133799</c:v>
                      </c:pt>
                      <c:pt idx="139">
                        <c:v>66.380224362156298</c:v>
                      </c:pt>
                      <c:pt idx="140">
                        <c:v>66.658790826963198</c:v>
                      </c:pt>
                      <c:pt idx="141">
                        <c:v>66.829742876997898</c:v>
                      </c:pt>
                      <c:pt idx="142">
                        <c:v>67.271021542737998</c:v>
                      </c:pt>
                      <c:pt idx="143">
                        <c:v>65.742876997915204</c:v>
                      </c:pt>
                      <c:pt idx="144">
                        <c:v>65.644991561600307</c:v>
                      </c:pt>
                      <c:pt idx="145">
                        <c:v>65.644991561600307</c:v>
                      </c:pt>
                      <c:pt idx="146">
                        <c:v>65.644991561600307</c:v>
                      </c:pt>
                      <c:pt idx="147">
                        <c:v>49.324828750124098</c:v>
                      </c:pt>
                      <c:pt idx="148">
                        <c:v>53.832621860418897</c:v>
                      </c:pt>
                      <c:pt idx="149">
                        <c:v>60.719249478804699</c:v>
                      </c:pt>
                      <c:pt idx="150">
                        <c:v>61.889308051226102</c:v>
                      </c:pt>
                      <c:pt idx="151">
                        <c:v>66.041695621959704</c:v>
                      </c:pt>
                      <c:pt idx="152">
                        <c:v>66.8892087759357</c:v>
                      </c:pt>
                      <c:pt idx="153">
                        <c:v>67.571031470267002</c:v>
                      </c:pt>
                      <c:pt idx="154">
                        <c:v>69.784870445746094</c:v>
                      </c:pt>
                      <c:pt idx="155">
                        <c:v>68.725603097389097</c:v>
                      </c:pt>
                      <c:pt idx="156">
                        <c:v>67.414871438499006</c:v>
                      </c:pt>
                      <c:pt idx="157">
                        <c:v>67.151593368410602</c:v>
                      </c:pt>
                      <c:pt idx="158">
                        <c:v>67.455077931102906</c:v>
                      </c:pt>
                      <c:pt idx="159">
                        <c:v>65.232403454780098</c:v>
                      </c:pt>
                      <c:pt idx="160">
                        <c:v>64.067507197458596</c:v>
                      </c:pt>
                      <c:pt idx="161">
                        <c:v>61.7390052615904</c:v>
                      </c:pt>
                      <c:pt idx="162">
                        <c:v>61.586121314404799</c:v>
                      </c:pt>
                      <c:pt idx="163">
                        <c:v>65.267646182865093</c:v>
                      </c:pt>
                      <c:pt idx="164">
                        <c:v>65.267646182865093</c:v>
                      </c:pt>
                      <c:pt idx="165">
                        <c:v>65.583639432145304</c:v>
                      </c:pt>
                      <c:pt idx="166">
                        <c:v>65.141566564082197</c:v>
                      </c:pt>
                      <c:pt idx="167">
                        <c:v>65.141566564082197</c:v>
                      </c:pt>
                      <c:pt idx="168">
                        <c:v>61.140772361759197</c:v>
                      </c:pt>
                      <c:pt idx="169">
                        <c:v>61.916211654919103</c:v>
                      </c:pt>
                      <c:pt idx="170">
                        <c:v>62.447632284324399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worksheet!$P$2:$P$172</c15:sqref>
                        </c15:formulaRef>
                      </c:ext>
                    </c:extLst>
                    <c:numCache>
                      <c:formatCode>0.0</c:formatCode>
                      <c:ptCount val="171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58</c:v>
                      </c:pt>
                      <c:pt idx="19">
                        <c:v>57</c:v>
                      </c:pt>
                      <c:pt idx="20">
                        <c:v>57</c:v>
                      </c:pt>
                      <c:pt idx="21">
                        <c:v>57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62</c:v>
                      </c:pt>
                      <c:pt idx="26">
                        <c:v>62</c:v>
                      </c:pt>
                      <c:pt idx="27">
                        <c:v>62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61</c:v>
                      </c:pt>
                      <c:pt idx="31">
                        <c:v>60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  <c:pt idx="44">
                        <c:v>58</c:v>
                      </c:pt>
                      <c:pt idx="45">
                        <c:v>58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58</c:v>
                      </c:pt>
                      <c:pt idx="52">
                        <c:v>58</c:v>
                      </c:pt>
                      <c:pt idx="53">
                        <c:v>58</c:v>
                      </c:pt>
                      <c:pt idx="54">
                        <c:v>58</c:v>
                      </c:pt>
                      <c:pt idx="55">
                        <c:v>58</c:v>
                      </c:pt>
                      <c:pt idx="56">
                        <c:v>58</c:v>
                      </c:pt>
                      <c:pt idx="57">
                        <c:v>56</c:v>
                      </c:pt>
                      <c:pt idx="58">
                        <c:v>57</c:v>
                      </c:pt>
                      <c:pt idx="59">
                        <c:v>58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62</c:v>
                      </c:pt>
                      <c:pt idx="63">
                        <c:v>62</c:v>
                      </c:pt>
                      <c:pt idx="64">
                        <c:v>62</c:v>
                      </c:pt>
                      <c:pt idx="65">
                        <c:v>62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57</c:v>
                      </c:pt>
                      <c:pt idx="70">
                        <c:v>57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57</c:v>
                      </c:pt>
                      <c:pt idx="76">
                        <c:v>58</c:v>
                      </c:pt>
                      <c:pt idx="77">
                        <c:v>58</c:v>
                      </c:pt>
                      <c:pt idx="78">
                        <c:v>58</c:v>
                      </c:pt>
                      <c:pt idx="79">
                        <c:v>58</c:v>
                      </c:pt>
                      <c:pt idx="80">
                        <c:v>58</c:v>
                      </c:pt>
                      <c:pt idx="81">
                        <c:v>58</c:v>
                      </c:pt>
                      <c:pt idx="82">
                        <c:v>58</c:v>
                      </c:pt>
                      <c:pt idx="83">
                        <c:v>58</c:v>
                      </c:pt>
                      <c:pt idx="84">
                        <c:v>58</c:v>
                      </c:pt>
                      <c:pt idx="85">
                        <c:v>58</c:v>
                      </c:pt>
                      <c:pt idx="86">
                        <c:v>58</c:v>
                      </c:pt>
                      <c:pt idx="87">
                        <c:v>58</c:v>
                      </c:pt>
                      <c:pt idx="88">
                        <c:v>58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58</c:v>
                      </c:pt>
                      <c:pt idx="95">
                        <c:v>58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56</c:v>
                      </c:pt>
                      <c:pt idx="100">
                        <c:v>57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62</c:v>
                      </c:pt>
                      <c:pt idx="105">
                        <c:v>62</c:v>
                      </c:pt>
                      <c:pt idx="106">
                        <c:v>62</c:v>
                      </c:pt>
                      <c:pt idx="107">
                        <c:v>62</c:v>
                      </c:pt>
                      <c:pt idx="108">
                        <c:v>62</c:v>
                      </c:pt>
                      <c:pt idx="109">
                        <c:v>62</c:v>
                      </c:pt>
                      <c:pt idx="110">
                        <c:v>62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57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58</c:v>
                      </c:pt>
                      <c:pt idx="130">
                        <c:v>58</c:v>
                      </c:pt>
                      <c:pt idx="131">
                        <c:v>50</c:v>
                      </c:pt>
                      <c:pt idx="132">
                        <c:v>57</c:v>
                      </c:pt>
                      <c:pt idx="133">
                        <c:v>57</c:v>
                      </c:pt>
                      <c:pt idx="134">
                        <c:v>57</c:v>
                      </c:pt>
                      <c:pt idx="135">
                        <c:v>58</c:v>
                      </c:pt>
                      <c:pt idx="136">
                        <c:v>58</c:v>
                      </c:pt>
                      <c:pt idx="137">
                        <c:v>58</c:v>
                      </c:pt>
                      <c:pt idx="138">
                        <c:v>49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54</c:v>
                      </c:pt>
                      <c:pt idx="147">
                        <c:v>53</c:v>
                      </c:pt>
                      <c:pt idx="148">
                        <c:v>53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53</c:v>
                      </c:pt>
                      <c:pt idx="154">
                        <c:v>58</c:v>
                      </c:pt>
                      <c:pt idx="155">
                        <c:v>57</c:v>
                      </c:pt>
                      <c:pt idx="156">
                        <c:v>57</c:v>
                      </c:pt>
                      <c:pt idx="157">
                        <c:v>58</c:v>
                      </c:pt>
                      <c:pt idx="158">
                        <c:v>58</c:v>
                      </c:pt>
                      <c:pt idx="159">
                        <c:v>57</c:v>
                      </c:pt>
                      <c:pt idx="160">
                        <c:v>58</c:v>
                      </c:pt>
                      <c:pt idx="161">
                        <c:v>57</c:v>
                      </c:pt>
                      <c:pt idx="162">
                        <c:v>57</c:v>
                      </c:pt>
                      <c:pt idx="163">
                        <c:v>56</c:v>
                      </c:pt>
                      <c:pt idx="164">
                        <c:v>57</c:v>
                      </c:pt>
                      <c:pt idx="165">
                        <c:v>57</c:v>
                      </c:pt>
                      <c:pt idx="166">
                        <c:v>58</c:v>
                      </c:pt>
                      <c:pt idx="167">
                        <c:v>58</c:v>
                      </c:pt>
                      <c:pt idx="168">
                        <c:v>58</c:v>
                      </c:pt>
                      <c:pt idx="169">
                        <c:v>58</c:v>
                      </c:pt>
                      <c:pt idx="170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8D9-4D70-AA64-9AC95C154324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SB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FF3-40D7-98E8-2BF373595877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800540863286659E-2"/>
                  <c:y val="1.0543922490650592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worksheet!$H$173:$H$385</c:f>
              <c:numCache>
                <c:formatCode>0.0</c:formatCode>
                <c:ptCount val="213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  <c:pt idx="80">
                  <c:v>61.885897094108202</c:v>
                </c:pt>
                <c:pt idx="81">
                  <c:v>63.480405225273302</c:v>
                </c:pt>
                <c:pt idx="82">
                  <c:v>62.112236736870202</c:v>
                </c:pt>
                <c:pt idx="83">
                  <c:v>62.112236736870202</c:v>
                </c:pt>
                <c:pt idx="84">
                  <c:v>62.112236736870202</c:v>
                </c:pt>
                <c:pt idx="85">
                  <c:v>59.113836310317197</c:v>
                </c:pt>
                <c:pt idx="86">
                  <c:v>53.404692082111403</c:v>
                </c:pt>
                <c:pt idx="87">
                  <c:v>58.796854172220698</c:v>
                </c:pt>
                <c:pt idx="88">
                  <c:v>65.236736870168002</c:v>
                </c:pt>
                <c:pt idx="89">
                  <c:v>63.686217008797698</c:v>
                </c:pt>
                <c:pt idx="90">
                  <c:v>63.686217008797698</c:v>
                </c:pt>
                <c:pt idx="91">
                  <c:v>54.541455611836803</c:v>
                </c:pt>
                <c:pt idx="92">
                  <c:v>48.643828312449997</c:v>
                </c:pt>
                <c:pt idx="93">
                  <c:v>51.453212476672903</c:v>
                </c:pt>
                <c:pt idx="94">
                  <c:v>51.453212476672903</c:v>
                </c:pt>
                <c:pt idx="95">
                  <c:v>49.499866702212699</c:v>
                </c:pt>
                <c:pt idx="96">
                  <c:v>45.082644628099203</c:v>
                </c:pt>
                <c:pt idx="97">
                  <c:v>51.1255665155958</c:v>
                </c:pt>
                <c:pt idx="98">
                  <c:v>51.1255665155958</c:v>
                </c:pt>
                <c:pt idx="99">
                  <c:v>50.683551053052497</c:v>
                </c:pt>
                <c:pt idx="100">
                  <c:v>56.489202879232202</c:v>
                </c:pt>
                <c:pt idx="101">
                  <c:v>56.489202879232202</c:v>
                </c:pt>
                <c:pt idx="102">
                  <c:v>56.489202879232202</c:v>
                </c:pt>
                <c:pt idx="103">
                  <c:v>60.813116502266098</c:v>
                </c:pt>
                <c:pt idx="104">
                  <c:v>60.1306318315116</c:v>
                </c:pt>
                <c:pt idx="105">
                  <c:v>60.1306318315116</c:v>
                </c:pt>
                <c:pt idx="106">
                  <c:v>56.146627565982399</c:v>
                </c:pt>
                <c:pt idx="107">
                  <c:v>62.926419621434299</c:v>
                </c:pt>
                <c:pt idx="108">
                  <c:v>62.926419621434299</c:v>
                </c:pt>
                <c:pt idx="109">
                  <c:v>52.054385497200698</c:v>
                </c:pt>
                <c:pt idx="110">
                  <c:v>52.054385497200698</c:v>
                </c:pt>
                <c:pt idx="111">
                  <c:v>52.613436416955501</c:v>
                </c:pt>
                <c:pt idx="112">
                  <c:v>52.181018395094597</c:v>
                </c:pt>
                <c:pt idx="113">
                  <c:v>59.653958944281499</c:v>
                </c:pt>
                <c:pt idx="114">
                  <c:v>64.725939749400197</c:v>
                </c:pt>
                <c:pt idx="115">
                  <c:v>64.568648360437194</c:v>
                </c:pt>
                <c:pt idx="116">
                  <c:v>65.036790189282897</c:v>
                </c:pt>
                <c:pt idx="117">
                  <c:v>66.815249266862196</c:v>
                </c:pt>
                <c:pt idx="118">
                  <c:v>66.815249266862196</c:v>
                </c:pt>
                <c:pt idx="119">
                  <c:v>68.326846174353506</c:v>
                </c:pt>
                <c:pt idx="120">
                  <c:v>69.247667288722994</c:v>
                </c:pt>
                <c:pt idx="121">
                  <c:v>70.573980271927496</c:v>
                </c:pt>
                <c:pt idx="122">
                  <c:v>70.155958411090396</c:v>
                </c:pt>
                <c:pt idx="123">
                  <c:v>70.155958411090396</c:v>
                </c:pt>
                <c:pt idx="124">
                  <c:v>68.634764062916602</c:v>
                </c:pt>
                <c:pt idx="125">
                  <c:v>68.247134097574005</c:v>
                </c:pt>
                <c:pt idx="126">
                  <c:v>68.247134097574005</c:v>
                </c:pt>
                <c:pt idx="127">
                  <c:v>67.334577446014407</c:v>
                </c:pt>
                <c:pt idx="128">
                  <c:v>66.394294854705393</c:v>
                </c:pt>
                <c:pt idx="129">
                  <c:v>66.394294854705393</c:v>
                </c:pt>
                <c:pt idx="130">
                  <c:v>66.394294854705393</c:v>
                </c:pt>
                <c:pt idx="131">
                  <c:v>66.427619301519599</c:v>
                </c:pt>
                <c:pt idx="132">
                  <c:v>63.451079712076798</c:v>
                </c:pt>
                <c:pt idx="133">
                  <c:v>66.842442015462495</c:v>
                </c:pt>
                <c:pt idx="134">
                  <c:v>66.121834177552699</c:v>
                </c:pt>
                <c:pt idx="135">
                  <c:v>66.350839776059701</c:v>
                </c:pt>
                <c:pt idx="136">
                  <c:v>68.788856304985302</c:v>
                </c:pt>
                <c:pt idx="137">
                  <c:v>68.788856304985302</c:v>
                </c:pt>
                <c:pt idx="138">
                  <c:v>64.972007464676096</c:v>
                </c:pt>
                <c:pt idx="139">
                  <c:v>67.6715542521994</c:v>
                </c:pt>
                <c:pt idx="140">
                  <c:v>67.6715542521994</c:v>
                </c:pt>
                <c:pt idx="141">
                  <c:v>67.6715542521994</c:v>
                </c:pt>
                <c:pt idx="142">
                  <c:v>65.380431884830699</c:v>
                </c:pt>
                <c:pt idx="143">
                  <c:v>65.380431884830699</c:v>
                </c:pt>
                <c:pt idx="144">
                  <c:v>65.380431884830699</c:v>
                </c:pt>
                <c:pt idx="145">
                  <c:v>69.0447880565183</c:v>
                </c:pt>
                <c:pt idx="146">
                  <c:v>67.867235403892295</c:v>
                </c:pt>
                <c:pt idx="147">
                  <c:v>67.867235403892295</c:v>
                </c:pt>
                <c:pt idx="148">
                  <c:v>69.775793121834198</c:v>
                </c:pt>
                <c:pt idx="149">
                  <c:v>68.898160490535901</c:v>
                </c:pt>
                <c:pt idx="150">
                  <c:v>68.402825913089799</c:v>
                </c:pt>
                <c:pt idx="151">
                  <c:v>67.334310850439905</c:v>
                </c:pt>
                <c:pt idx="152">
                  <c:v>67.959744068248497</c:v>
                </c:pt>
                <c:pt idx="153">
                  <c:v>68.825379898693697</c:v>
                </c:pt>
                <c:pt idx="154">
                  <c:v>67.033857637963195</c:v>
                </c:pt>
                <c:pt idx="155">
                  <c:v>66.437216742202096</c:v>
                </c:pt>
                <c:pt idx="156">
                  <c:v>67.845641162356699</c:v>
                </c:pt>
                <c:pt idx="157">
                  <c:v>67.117035457211401</c:v>
                </c:pt>
                <c:pt idx="158">
                  <c:v>67.117035457211401</c:v>
                </c:pt>
                <c:pt idx="159">
                  <c:v>66.639829378832303</c:v>
                </c:pt>
                <c:pt idx="160">
                  <c:v>66.979472140762496</c:v>
                </c:pt>
                <c:pt idx="161">
                  <c:v>66.979472140762496</c:v>
                </c:pt>
                <c:pt idx="162">
                  <c:v>65.849373500399906</c:v>
                </c:pt>
                <c:pt idx="163">
                  <c:v>65.377765929085598</c:v>
                </c:pt>
                <c:pt idx="164">
                  <c:v>65.377765929085598</c:v>
                </c:pt>
                <c:pt idx="165">
                  <c:v>65.377765929085598</c:v>
                </c:pt>
                <c:pt idx="166">
                  <c:v>65.706744868035202</c:v>
                </c:pt>
                <c:pt idx="167">
                  <c:v>65.706744868035202</c:v>
                </c:pt>
                <c:pt idx="168">
                  <c:v>65.706744868035202</c:v>
                </c:pt>
                <c:pt idx="169">
                  <c:v>65.706744868035202</c:v>
                </c:pt>
                <c:pt idx="170">
                  <c:v>64.043721674220194</c:v>
                </c:pt>
                <c:pt idx="171">
                  <c:v>61.894961343641697</c:v>
                </c:pt>
                <c:pt idx="172">
                  <c:v>61.894961343641697</c:v>
                </c:pt>
                <c:pt idx="173">
                  <c:v>61.894961343641697</c:v>
                </c:pt>
                <c:pt idx="174">
                  <c:v>61.496667555318602</c:v>
                </c:pt>
                <c:pt idx="175">
                  <c:v>63.234337509997303</c:v>
                </c:pt>
                <c:pt idx="176">
                  <c:v>63.512663289789401</c:v>
                </c:pt>
                <c:pt idx="177">
                  <c:v>63.512663289789401</c:v>
                </c:pt>
                <c:pt idx="178">
                  <c:v>64.932018128499095</c:v>
                </c:pt>
                <c:pt idx="179">
                  <c:v>62.454545454545503</c:v>
                </c:pt>
                <c:pt idx="180">
                  <c:v>67.405225273260498</c:v>
                </c:pt>
                <c:pt idx="181">
                  <c:v>67.405225273260498</c:v>
                </c:pt>
                <c:pt idx="182">
                  <c:v>67.405225273260498</c:v>
                </c:pt>
                <c:pt idx="183">
                  <c:v>66.776592908557703</c:v>
                </c:pt>
                <c:pt idx="184">
                  <c:v>69.667288723007204</c:v>
                </c:pt>
                <c:pt idx="185">
                  <c:v>67.773127166088997</c:v>
                </c:pt>
                <c:pt idx="186">
                  <c:v>66.922687283391099</c:v>
                </c:pt>
                <c:pt idx="187">
                  <c:v>66.446014396161004</c:v>
                </c:pt>
                <c:pt idx="188">
                  <c:v>70.493201812849904</c:v>
                </c:pt>
                <c:pt idx="189">
                  <c:v>67.975739802719303</c:v>
                </c:pt>
                <c:pt idx="190">
                  <c:v>68.448946947480707</c:v>
                </c:pt>
                <c:pt idx="191">
                  <c:v>64.9776059717409</c:v>
                </c:pt>
                <c:pt idx="192">
                  <c:v>64.9776059717409</c:v>
                </c:pt>
                <c:pt idx="193">
                  <c:v>68.213009864036295</c:v>
                </c:pt>
                <c:pt idx="194">
                  <c:v>66.936283657691305</c:v>
                </c:pt>
                <c:pt idx="195">
                  <c:v>66.936283657691305</c:v>
                </c:pt>
                <c:pt idx="196">
                  <c:v>63.607837909890698</c:v>
                </c:pt>
                <c:pt idx="197">
                  <c:v>44.8320447880565</c:v>
                </c:pt>
                <c:pt idx="198">
                  <c:v>44.4713409757398</c:v>
                </c:pt>
                <c:pt idx="199">
                  <c:v>58.069581444948</c:v>
                </c:pt>
                <c:pt idx="200">
                  <c:v>64.306318315116002</c:v>
                </c:pt>
                <c:pt idx="201">
                  <c:v>65.348440415889101</c:v>
                </c:pt>
                <c:pt idx="202">
                  <c:v>66.0050653159158</c:v>
                </c:pt>
                <c:pt idx="203">
                  <c:v>60.085577179418799</c:v>
                </c:pt>
                <c:pt idx="204">
                  <c:v>37.2450013329779</c:v>
                </c:pt>
                <c:pt idx="205">
                  <c:v>62.9042921887497</c:v>
                </c:pt>
                <c:pt idx="206">
                  <c:v>60.984004265529201</c:v>
                </c:pt>
                <c:pt idx="207">
                  <c:v>63.630231938149798</c:v>
                </c:pt>
                <c:pt idx="208">
                  <c:v>49.4241535590509</c:v>
                </c:pt>
                <c:pt idx="209">
                  <c:v>62.644094908024499</c:v>
                </c:pt>
                <c:pt idx="210">
                  <c:v>63.205011996800899</c:v>
                </c:pt>
                <c:pt idx="211">
                  <c:v>63.523327112769898</c:v>
                </c:pt>
                <c:pt idx="212">
                  <c:v>29.477472673953599</c:v>
                </c:pt>
              </c:numCache>
            </c:numRef>
          </c:xVal>
          <c:yVal>
            <c:numRef>
              <c:f>worksheet!$M$173:$M$385</c:f>
              <c:numCache>
                <c:formatCode>0.0</c:formatCode>
                <c:ptCount val="213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44</c:v>
                </c:pt>
                <c:pt idx="4">
                  <c:v>44</c:v>
                </c:pt>
                <c:pt idx="5">
                  <c:v>39</c:v>
                </c:pt>
                <c:pt idx="6">
                  <c:v>44</c:v>
                </c:pt>
                <c:pt idx="7">
                  <c:v>53</c:v>
                </c:pt>
                <c:pt idx="8">
                  <c:v>36</c:v>
                </c:pt>
                <c:pt idx="9">
                  <c:v>38</c:v>
                </c:pt>
                <c:pt idx="10">
                  <c:v>33</c:v>
                </c:pt>
                <c:pt idx="11">
                  <c:v>39</c:v>
                </c:pt>
                <c:pt idx="12">
                  <c:v>42</c:v>
                </c:pt>
                <c:pt idx="13">
                  <c:v>40</c:v>
                </c:pt>
                <c:pt idx="14">
                  <c:v>35</c:v>
                </c:pt>
                <c:pt idx="15">
                  <c:v>33</c:v>
                </c:pt>
                <c:pt idx="16">
                  <c:v>33</c:v>
                </c:pt>
                <c:pt idx="17">
                  <c:v>35</c:v>
                </c:pt>
                <c:pt idx="18">
                  <c:v>26</c:v>
                </c:pt>
                <c:pt idx="19">
                  <c:v>32</c:v>
                </c:pt>
                <c:pt idx="20">
                  <c:v>28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24</c:v>
                </c:pt>
                <c:pt idx="25">
                  <c:v>29</c:v>
                </c:pt>
                <c:pt idx="26">
                  <c:v>23</c:v>
                </c:pt>
                <c:pt idx="27">
                  <c:v>36</c:v>
                </c:pt>
                <c:pt idx="28">
                  <c:v>30</c:v>
                </c:pt>
                <c:pt idx="29">
                  <c:v>26</c:v>
                </c:pt>
                <c:pt idx="30">
                  <c:v>45</c:v>
                </c:pt>
                <c:pt idx="31">
                  <c:v>50</c:v>
                </c:pt>
                <c:pt idx="32">
                  <c:v>56</c:v>
                </c:pt>
                <c:pt idx="33">
                  <c:v>55</c:v>
                </c:pt>
                <c:pt idx="34">
                  <c:v>50</c:v>
                </c:pt>
                <c:pt idx="35">
                  <c:v>54</c:v>
                </c:pt>
                <c:pt idx="36">
                  <c:v>57</c:v>
                </c:pt>
                <c:pt idx="37">
                  <c:v>58</c:v>
                </c:pt>
                <c:pt idx="38">
                  <c:v>52</c:v>
                </c:pt>
                <c:pt idx="39">
                  <c:v>48</c:v>
                </c:pt>
                <c:pt idx="40">
                  <c:v>51</c:v>
                </c:pt>
                <c:pt idx="41">
                  <c:v>49</c:v>
                </c:pt>
                <c:pt idx="42">
                  <c:v>49</c:v>
                </c:pt>
                <c:pt idx="43">
                  <c:v>55</c:v>
                </c:pt>
                <c:pt idx="44">
                  <c:v>49</c:v>
                </c:pt>
                <c:pt idx="45">
                  <c:v>51</c:v>
                </c:pt>
                <c:pt idx="46">
                  <c:v>54</c:v>
                </c:pt>
                <c:pt idx="47">
                  <c:v>52</c:v>
                </c:pt>
                <c:pt idx="48">
                  <c:v>50</c:v>
                </c:pt>
                <c:pt idx="49">
                  <c:v>48</c:v>
                </c:pt>
                <c:pt idx="50">
                  <c:v>52</c:v>
                </c:pt>
                <c:pt idx="51">
                  <c:v>56</c:v>
                </c:pt>
                <c:pt idx="52">
                  <c:v>57</c:v>
                </c:pt>
                <c:pt idx="53">
                  <c:v>52</c:v>
                </c:pt>
                <c:pt idx="54">
                  <c:v>54</c:v>
                </c:pt>
                <c:pt idx="55">
                  <c:v>52</c:v>
                </c:pt>
                <c:pt idx="56">
                  <c:v>57</c:v>
                </c:pt>
                <c:pt idx="57">
                  <c:v>55</c:v>
                </c:pt>
                <c:pt idx="58">
                  <c:v>57</c:v>
                </c:pt>
                <c:pt idx="59">
                  <c:v>57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53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57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61</c:v>
                </c:pt>
                <c:pt idx="81">
                  <c:v>61</c:v>
                </c:pt>
                <c:pt idx="82">
                  <c:v>61</c:v>
                </c:pt>
                <c:pt idx="83">
                  <c:v>61</c:v>
                </c:pt>
                <c:pt idx="84">
                  <c:v>61</c:v>
                </c:pt>
                <c:pt idx="85">
                  <c:v>60</c:v>
                </c:pt>
                <c:pt idx="86">
                  <c:v>60</c:v>
                </c:pt>
                <c:pt idx="87">
                  <c:v>58</c:v>
                </c:pt>
                <c:pt idx="88">
                  <c:v>59</c:v>
                </c:pt>
                <c:pt idx="89">
                  <c:v>54</c:v>
                </c:pt>
                <c:pt idx="90">
                  <c:v>54</c:v>
                </c:pt>
                <c:pt idx="91">
                  <c:v>55</c:v>
                </c:pt>
                <c:pt idx="92">
                  <c:v>53</c:v>
                </c:pt>
                <c:pt idx="93">
                  <c:v>56</c:v>
                </c:pt>
                <c:pt idx="94">
                  <c:v>50</c:v>
                </c:pt>
                <c:pt idx="95">
                  <c:v>49</c:v>
                </c:pt>
                <c:pt idx="96">
                  <c:v>43</c:v>
                </c:pt>
                <c:pt idx="97">
                  <c:v>38</c:v>
                </c:pt>
                <c:pt idx="98">
                  <c:v>40</c:v>
                </c:pt>
                <c:pt idx="99">
                  <c:v>39</c:v>
                </c:pt>
                <c:pt idx="100">
                  <c:v>36</c:v>
                </c:pt>
                <c:pt idx="101">
                  <c:v>27</c:v>
                </c:pt>
                <c:pt idx="102">
                  <c:v>27</c:v>
                </c:pt>
                <c:pt idx="103">
                  <c:v>39</c:v>
                </c:pt>
                <c:pt idx="104">
                  <c:v>44</c:v>
                </c:pt>
                <c:pt idx="105">
                  <c:v>47</c:v>
                </c:pt>
                <c:pt idx="106">
                  <c:v>39</c:v>
                </c:pt>
                <c:pt idx="107">
                  <c:v>47</c:v>
                </c:pt>
                <c:pt idx="108">
                  <c:v>44</c:v>
                </c:pt>
                <c:pt idx="109">
                  <c:v>46</c:v>
                </c:pt>
                <c:pt idx="110">
                  <c:v>50</c:v>
                </c:pt>
                <c:pt idx="111">
                  <c:v>46</c:v>
                </c:pt>
                <c:pt idx="112">
                  <c:v>42</c:v>
                </c:pt>
                <c:pt idx="113">
                  <c:v>39</c:v>
                </c:pt>
                <c:pt idx="114">
                  <c:v>37</c:v>
                </c:pt>
                <c:pt idx="115">
                  <c:v>42</c:v>
                </c:pt>
                <c:pt idx="116">
                  <c:v>42</c:v>
                </c:pt>
                <c:pt idx="117">
                  <c:v>41</c:v>
                </c:pt>
                <c:pt idx="118">
                  <c:v>47</c:v>
                </c:pt>
                <c:pt idx="119">
                  <c:v>46</c:v>
                </c:pt>
                <c:pt idx="120">
                  <c:v>46</c:v>
                </c:pt>
                <c:pt idx="121">
                  <c:v>54</c:v>
                </c:pt>
                <c:pt idx="122">
                  <c:v>48</c:v>
                </c:pt>
                <c:pt idx="123">
                  <c:v>45</c:v>
                </c:pt>
                <c:pt idx="124">
                  <c:v>47</c:v>
                </c:pt>
                <c:pt idx="125">
                  <c:v>52</c:v>
                </c:pt>
                <c:pt idx="126">
                  <c:v>53</c:v>
                </c:pt>
                <c:pt idx="127">
                  <c:v>55</c:v>
                </c:pt>
                <c:pt idx="128">
                  <c:v>56</c:v>
                </c:pt>
                <c:pt idx="129">
                  <c:v>54</c:v>
                </c:pt>
                <c:pt idx="130">
                  <c:v>54</c:v>
                </c:pt>
                <c:pt idx="131">
                  <c:v>56</c:v>
                </c:pt>
                <c:pt idx="132">
                  <c:v>55</c:v>
                </c:pt>
                <c:pt idx="133">
                  <c:v>57</c:v>
                </c:pt>
                <c:pt idx="134">
                  <c:v>54</c:v>
                </c:pt>
                <c:pt idx="135">
                  <c:v>57</c:v>
                </c:pt>
                <c:pt idx="136">
                  <c:v>53</c:v>
                </c:pt>
                <c:pt idx="137">
                  <c:v>47</c:v>
                </c:pt>
                <c:pt idx="138">
                  <c:v>34</c:v>
                </c:pt>
                <c:pt idx="139">
                  <c:v>35</c:v>
                </c:pt>
                <c:pt idx="140">
                  <c:v>34</c:v>
                </c:pt>
                <c:pt idx="141">
                  <c:v>44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48</c:v>
                </c:pt>
                <c:pt idx="146">
                  <c:v>39</c:v>
                </c:pt>
                <c:pt idx="147">
                  <c:v>39</c:v>
                </c:pt>
                <c:pt idx="148">
                  <c:v>46</c:v>
                </c:pt>
                <c:pt idx="149">
                  <c:v>45</c:v>
                </c:pt>
                <c:pt idx="150">
                  <c:v>47</c:v>
                </c:pt>
                <c:pt idx="151">
                  <c:v>48</c:v>
                </c:pt>
                <c:pt idx="152">
                  <c:v>52</c:v>
                </c:pt>
                <c:pt idx="153">
                  <c:v>51</c:v>
                </c:pt>
                <c:pt idx="154">
                  <c:v>52</c:v>
                </c:pt>
                <c:pt idx="155">
                  <c:v>53</c:v>
                </c:pt>
                <c:pt idx="156">
                  <c:v>53</c:v>
                </c:pt>
                <c:pt idx="157">
                  <c:v>53</c:v>
                </c:pt>
                <c:pt idx="158">
                  <c:v>52</c:v>
                </c:pt>
                <c:pt idx="159">
                  <c:v>56</c:v>
                </c:pt>
                <c:pt idx="160">
                  <c:v>59</c:v>
                </c:pt>
                <c:pt idx="161">
                  <c:v>59</c:v>
                </c:pt>
                <c:pt idx="162">
                  <c:v>53</c:v>
                </c:pt>
                <c:pt idx="163">
                  <c:v>54</c:v>
                </c:pt>
                <c:pt idx="164">
                  <c:v>52</c:v>
                </c:pt>
                <c:pt idx="165">
                  <c:v>52</c:v>
                </c:pt>
                <c:pt idx="166">
                  <c:v>60</c:v>
                </c:pt>
                <c:pt idx="167">
                  <c:v>60</c:v>
                </c:pt>
                <c:pt idx="168">
                  <c:v>56</c:v>
                </c:pt>
                <c:pt idx="169">
                  <c:v>57</c:v>
                </c:pt>
                <c:pt idx="170">
                  <c:v>56</c:v>
                </c:pt>
                <c:pt idx="171">
                  <c:v>57</c:v>
                </c:pt>
                <c:pt idx="172">
                  <c:v>57</c:v>
                </c:pt>
                <c:pt idx="173">
                  <c:v>57</c:v>
                </c:pt>
                <c:pt idx="174">
                  <c:v>56</c:v>
                </c:pt>
                <c:pt idx="175">
                  <c:v>57</c:v>
                </c:pt>
                <c:pt idx="176">
                  <c:v>56</c:v>
                </c:pt>
                <c:pt idx="177">
                  <c:v>57</c:v>
                </c:pt>
                <c:pt idx="178">
                  <c:v>56</c:v>
                </c:pt>
                <c:pt idx="179">
                  <c:v>57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55</c:v>
                </c:pt>
                <c:pt idx="185">
                  <c:v>51</c:v>
                </c:pt>
                <c:pt idx="186">
                  <c:v>54</c:v>
                </c:pt>
                <c:pt idx="187">
                  <c:v>49</c:v>
                </c:pt>
                <c:pt idx="188">
                  <c:v>58</c:v>
                </c:pt>
                <c:pt idx="189">
                  <c:v>57</c:v>
                </c:pt>
                <c:pt idx="190">
                  <c:v>51</c:v>
                </c:pt>
                <c:pt idx="191">
                  <c:v>48</c:v>
                </c:pt>
                <c:pt idx="192">
                  <c:v>42</c:v>
                </c:pt>
                <c:pt idx="193">
                  <c:v>45</c:v>
                </c:pt>
                <c:pt idx="194">
                  <c:v>41</c:v>
                </c:pt>
                <c:pt idx="195">
                  <c:v>41</c:v>
                </c:pt>
                <c:pt idx="196">
                  <c:v>46</c:v>
                </c:pt>
                <c:pt idx="197">
                  <c:v>45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62</c:v>
                </c:pt>
                <c:pt idx="204">
                  <c:v>61</c:v>
                </c:pt>
                <c:pt idx="205">
                  <c:v>32</c:v>
                </c:pt>
                <c:pt idx="206">
                  <c:v>49</c:v>
                </c:pt>
                <c:pt idx="207">
                  <c:v>55</c:v>
                </c:pt>
                <c:pt idx="208">
                  <c:v>57</c:v>
                </c:pt>
                <c:pt idx="209">
                  <c:v>47</c:v>
                </c:pt>
                <c:pt idx="210">
                  <c:v>51</c:v>
                </c:pt>
                <c:pt idx="211">
                  <c:v>57</c:v>
                </c:pt>
                <c:pt idx="212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FF3-40D7-98E8-2BF373595877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8365661674698241E-2"/>
                  <c:y val="-2.7201736850831697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worksheet!$J$173:$J$385</c:f>
              <c:numCache>
                <c:formatCode>0.0</c:formatCode>
                <c:ptCount val="213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  <c:pt idx="80">
                  <c:v>72.296481271282602</c:v>
                </c:pt>
                <c:pt idx="81">
                  <c:v>71.264926220204302</c:v>
                </c:pt>
                <c:pt idx="82">
                  <c:v>71.029511918274693</c:v>
                </c:pt>
                <c:pt idx="83">
                  <c:v>71.029511918274693</c:v>
                </c:pt>
                <c:pt idx="84">
                  <c:v>71.029511918274693</c:v>
                </c:pt>
                <c:pt idx="85">
                  <c:v>66.689216799091895</c:v>
                </c:pt>
                <c:pt idx="86">
                  <c:v>68.2410896708286</c:v>
                </c:pt>
                <c:pt idx="87">
                  <c:v>68.864472190692396</c:v>
                </c:pt>
                <c:pt idx="88">
                  <c:v>70.153007945516507</c:v>
                </c:pt>
                <c:pt idx="89">
                  <c:v>71.010896708285998</c:v>
                </c:pt>
                <c:pt idx="90">
                  <c:v>71.010896708285998</c:v>
                </c:pt>
                <c:pt idx="91">
                  <c:v>71.104199772985197</c:v>
                </c:pt>
                <c:pt idx="92">
                  <c:v>68.583654937570898</c:v>
                </c:pt>
                <c:pt idx="93">
                  <c:v>68.139160045402903</c:v>
                </c:pt>
                <c:pt idx="94">
                  <c:v>68.139160045402903</c:v>
                </c:pt>
                <c:pt idx="95">
                  <c:v>66.348467650397296</c:v>
                </c:pt>
                <c:pt idx="96">
                  <c:v>70.271509648127093</c:v>
                </c:pt>
                <c:pt idx="97">
                  <c:v>69.643359818388205</c:v>
                </c:pt>
                <c:pt idx="98">
                  <c:v>69.643359818388205</c:v>
                </c:pt>
                <c:pt idx="99">
                  <c:v>69.809080590238395</c:v>
                </c:pt>
                <c:pt idx="100">
                  <c:v>70.562315550510803</c:v>
                </c:pt>
                <c:pt idx="101">
                  <c:v>70.562315550510803</c:v>
                </c:pt>
                <c:pt idx="102">
                  <c:v>70.562315550510803</c:v>
                </c:pt>
                <c:pt idx="103">
                  <c:v>69.306015891032899</c:v>
                </c:pt>
                <c:pt idx="104">
                  <c:v>68.822928490351899</c:v>
                </c:pt>
                <c:pt idx="105">
                  <c:v>68.822928490351899</c:v>
                </c:pt>
                <c:pt idx="106">
                  <c:v>67.696481271282593</c:v>
                </c:pt>
                <c:pt idx="107">
                  <c:v>68.083541430192994</c:v>
                </c:pt>
                <c:pt idx="108">
                  <c:v>68.083541430192994</c:v>
                </c:pt>
                <c:pt idx="109">
                  <c:v>67.358910329171394</c:v>
                </c:pt>
                <c:pt idx="110">
                  <c:v>67.358910329171394</c:v>
                </c:pt>
                <c:pt idx="111">
                  <c:v>68.239273552780901</c:v>
                </c:pt>
                <c:pt idx="112">
                  <c:v>65.928036322360995</c:v>
                </c:pt>
                <c:pt idx="113">
                  <c:v>66.883768444948899</c:v>
                </c:pt>
                <c:pt idx="114">
                  <c:v>68.146424517593601</c:v>
                </c:pt>
                <c:pt idx="115">
                  <c:v>67.6358683314415</c:v>
                </c:pt>
                <c:pt idx="116">
                  <c:v>67.264699205448395</c:v>
                </c:pt>
                <c:pt idx="117">
                  <c:v>66.0622020431328</c:v>
                </c:pt>
                <c:pt idx="118">
                  <c:v>66.0622020431328</c:v>
                </c:pt>
                <c:pt idx="119">
                  <c:v>64.592054483541403</c:v>
                </c:pt>
                <c:pt idx="120">
                  <c:v>61.977979568671998</c:v>
                </c:pt>
                <c:pt idx="121">
                  <c:v>15.5847900113507</c:v>
                </c:pt>
                <c:pt idx="122">
                  <c:v>23.035868331441499</c:v>
                </c:pt>
                <c:pt idx="123">
                  <c:v>23.035868331441499</c:v>
                </c:pt>
                <c:pt idx="124">
                  <c:v>45.265380249716202</c:v>
                </c:pt>
                <c:pt idx="125">
                  <c:v>53.934392735527801</c:v>
                </c:pt>
                <c:pt idx="126">
                  <c:v>53.934392735527801</c:v>
                </c:pt>
                <c:pt idx="127">
                  <c:v>56.585698070374598</c:v>
                </c:pt>
                <c:pt idx="128">
                  <c:v>60.154143019296299</c:v>
                </c:pt>
                <c:pt idx="129">
                  <c:v>60.154143019296299</c:v>
                </c:pt>
                <c:pt idx="130">
                  <c:v>60.154143019296299</c:v>
                </c:pt>
                <c:pt idx="131">
                  <c:v>60.956867196367803</c:v>
                </c:pt>
                <c:pt idx="132">
                  <c:v>57.674006810442698</c:v>
                </c:pt>
                <c:pt idx="133">
                  <c:v>51.441770715096503</c:v>
                </c:pt>
                <c:pt idx="134">
                  <c:v>46.681498297389297</c:v>
                </c:pt>
                <c:pt idx="135">
                  <c:v>32.449489216799101</c:v>
                </c:pt>
                <c:pt idx="136">
                  <c:v>51.008172531214498</c:v>
                </c:pt>
                <c:pt idx="137">
                  <c:v>51.008172531214498</c:v>
                </c:pt>
                <c:pt idx="138">
                  <c:v>54.978660612939798</c:v>
                </c:pt>
                <c:pt idx="139">
                  <c:v>47.569807037457402</c:v>
                </c:pt>
                <c:pt idx="140">
                  <c:v>47.569807037457402</c:v>
                </c:pt>
                <c:pt idx="141">
                  <c:v>47.569807037457402</c:v>
                </c:pt>
                <c:pt idx="142">
                  <c:v>35.445629965947802</c:v>
                </c:pt>
                <c:pt idx="143">
                  <c:v>35.445629965947802</c:v>
                </c:pt>
                <c:pt idx="144">
                  <c:v>35.445629965947802</c:v>
                </c:pt>
                <c:pt idx="145">
                  <c:v>28.913053348467599</c:v>
                </c:pt>
                <c:pt idx="146">
                  <c:v>33.083087400681002</c:v>
                </c:pt>
                <c:pt idx="147">
                  <c:v>33.083087400681002</c:v>
                </c:pt>
                <c:pt idx="148">
                  <c:v>27.7264472190692</c:v>
                </c:pt>
                <c:pt idx="149">
                  <c:v>24.1661748013621</c:v>
                </c:pt>
                <c:pt idx="150">
                  <c:v>20.869239500567499</c:v>
                </c:pt>
                <c:pt idx="151">
                  <c:v>20.093303064699199</c:v>
                </c:pt>
                <c:pt idx="152">
                  <c:v>23.175936435868302</c:v>
                </c:pt>
                <c:pt idx="153">
                  <c:v>19.8774120317821</c:v>
                </c:pt>
                <c:pt idx="154">
                  <c:v>28.896254256526699</c:v>
                </c:pt>
                <c:pt idx="155">
                  <c:v>29.976163450624298</c:v>
                </c:pt>
                <c:pt idx="156">
                  <c:v>26.087627695800201</c:v>
                </c:pt>
                <c:pt idx="157">
                  <c:v>32.010896708285998</c:v>
                </c:pt>
                <c:pt idx="158">
                  <c:v>32.010896708285998</c:v>
                </c:pt>
                <c:pt idx="159">
                  <c:v>56.271963677639</c:v>
                </c:pt>
                <c:pt idx="160">
                  <c:v>58.971396140749199</c:v>
                </c:pt>
                <c:pt idx="161">
                  <c:v>58.971396140749199</c:v>
                </c:pt>
                <c:pt idx="162">
                  <c:v>52.488762769579999</c:v>
                </c:pt>
                <c:pt idx="163">
                  <c:v>58.643359818388198</c:v>
                </c:pt>
                <c:pt idx="164">
                  <c:v>58.643359818388198</c:v>
                </c:pt>
                <c:pt idx="165">
                  <c:v>58.643359818388198</c:v>
                </c:pt>
                <c:pt idx="166">
                  <c:v>62.145516458569801</c:v>
                </c:pt>
                <c:pt idx="167">
                  <c:v>62.145516458569801</c:v>
                </c:pt>
                <c:pt idx="168">
                  <c:v>62.145516458569801</c:v>
                </c:pt>
                <c:pt idx="169">
                  <c:v>62.145516458569801</c:v>
                </c:pt>
                <c:pt idx="170">
                  <c:v>59.921225879682197</c:v>
                </c:pt>
                <c:pt idx="171">
                  <c:v>56.355732122588002</c:v>
                </c:pt>
                <c:pt idx="172">
                  <c:v>56.355732122588002</c:v>
                </c:pt>
                <c:pt idx="173">
                  <c:v>56.355732122588002</c:v>
                </c:pt>
                <c:pt idx="174">
                  <c:v>52.506696935300802</c:v>
                </c:pt>
                <c:pt idx="175">
                  <c:v>62.647900113507397</c:v>
                </c:pt>
                <c:pt idx="176">
                  <c:v>61.418388195232701</c:v>
                </c:pt>
                <c:pt idx="177">
                  <c:v>61.418388195232701</c:v>
                </c:pt>
                <c:pt idx="178">
                  <c:v>62.929398410896702</c:v>
                </c:pt>
                <c:pt idx="179">
                  <c:v>61.9069239500568</c:v>
                </c:pt>
                <c:pt idx="180">
                  <c:v>66.930760499432495</c:v>
                </c:pt>
                <c:pt idx="181">
                  <c:v>66.930760499432495</c:v>
                </c:pt>
                <c:pt idx="182">
                  <c:v>66.930760499432495</c:v>
                </c:pt>
                <c:pt idx="183">
                  <c:v>62.2717366628831</c:v>
                </c:pt>
                <c:pt idx="184">
                  <c:v>42.650170261066997</c:v>
                </c:pt>
                <c:pt idx="185">
                  <c:v>62.045629965947803</c:v>
                </c:pt>
                <c:pt idx="186">
                  <c:v>60.017480136208903</c:v>
                </c:pt>
                <c:pt idx="187">
                  <c:v>56.291032917139603</c:v>
                </c:pt>
                <c:pt idx="188">
                  <c:v>43.402270147559598</c:v>
                </c:pt>
                <c:pt idx="189">
                  <c:v>41.499659477866103</c:v>
                </c:pt>
                <c:pt idx="190">
                  <c:v>53.623836549375703</c:v>
                </c:pt>
                <c:pt idx="191">
                  <c:v>44.463337116912598</c:v>
                </c:pt>
                <c:pt idx="192">
                  <c:v>44.463337116912598</c:v>
                </c:pt>
                <c:pt idx="193">
                  <c:v>39.499205448354097</c:v>
                </c:pt>
                <c:pt idx="194">
                  <c:v>38.987968217934203</c:v>
                </c:pt>
                <c:pt idx="195">
                  <c:v>38.987968217934203</c:v>
                </c:pt>
                <c:pt idx="196">
                  <c:v>36.464245175936398</c:v>
                </c:pt>
                <c:pt idx="197">
                  <c:v>32.798183881952298</c:v>
                </c:pt>
                <c:pt idx="198">
                  <c:v>44.185471055618599</c:v>
                </c:pt>
                <c:pt idx="199">
                  <c:v>59.2118047673099</c:v>
                </c:pt>
                <c:pt idx="200">
                  <c:v>66.177525539160001</c:v>
                </c:pt>
                <c:pt idx="201">
                  <c:v>67.389784335981801</c:v>
                </c:pt>
                <c:pt idx="202">
                  <c:v>67.689216799091895</c:v>
                </c:pt>
                <c:pt idx="203">
                  <c:v>56.043813847900097</c:v>
                </c:pt>
                <c:pt idx="204">
                  <c:v>30.460612939841099</c:v>
                </c:pt>
                <c:pt idx="205">
                  <c:v>49.591373439273603</c:v>
                </c:pt>
                <c:pt idx="206">
                  <c:v>58.179341657207701</c:v>
                </c:pt>
                <c:pt idx="207">
                  <c:v>58.509875141884201</c:v>
                </c:pt>
                <c:pt idx="208">
                  <c:v>54.2744608399546</c:v>
                </c:pt>
                <c:pt idx="209">
                  <c:v>63.609988649262199</c:v>
                </c:pt>
                <c:pt idx="210">
                  <c:v>64.693530079455201</c:v>
                </c:pt>
                <c:pt idx="211">
                  <c:v>65.066515323496006</c:v>
                </c:pt>
                <c:pt idx="212">
                  <c:v>26.813393870601601</c:v>
                </c:pt>
              </c:numCache>
            </c:numRef>
          </c:xVal>
          <c:yVal>
            <c:numRef>
              <c:f>worksheet!$O$173:$O$385</c:f>
              <c:numCache>
                <c:formatCode>0.0</c:formatCode>
                <c:ptCount val="213"/>
                <c:pt idx="0">
                  <c:v>62</c:v>
                </c:pt>
                <c:pt idx="1">
                  <c:v>62</c:v>
                </c:pt>
                <c:pt idx="2">
                  <c:v>57</c:v>
                </c:pt>
                <c:pt idx="3">
                  <c:v>55</c:v>
                </c:pt>
                <c:pt idx="4">
                  <c:v>56</c:v>
                </c:pt>
                <c:pt idx="5">
                  <c:v>54</c:v>
                </c:pt>
                <c:pt idx="6">
                  <c:v>56</c:v>
                </c:pt>
                <c:pt idx="7">
                  <c:v>57</c:v>
                </c:pt>
                <c:pt idx="8">
                  <c:v>56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56</c:v>
                </c:pt>
                <c:pt idx="13">
                  <c:v>55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54</c:v>
                </c:pt>
                <c:pt idx="19">
                  <c:v>56</c:v>
                </c:pt>
                <c:pt idx="20">
                  <c:v>54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53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52</c:v>
                </c:pt>
                <c:pt idx="29">
                  <c:v>50</c:v>
                </c:pt>
                <c:pt idx="30">
                  <c:v>57</c:v>
                </c:pt>
                <c:pt idx="31">
                  <c:v>50</c:v>
                </c:pt>
                <c:pt idx="32">
                  <c:v>55</c:v>
                </c:pt>
                <c:pt idx="33">
                  <c:v>52</c:v>
                </c:pt>
                <c:pt idx="34">
                  <c:v>44</c:v>
                </c:pt>
                <c:pt idx="35">
                  <c:v>47</c:v>
                </c:pt>
                <c:pt idx="36">
                  <c:v>51</c:v>
                </c:pt>
                <c:pt idx="37">
                  <c:v>55</c:v>
                </c:pt>
                <c:pt idx="38">
                  <c:v>52</c:v>
                </c:pt>
                <c:pt idx="39">
                  <c:v>48</c:v>
                </c:pt>
                <c:pt idx="40">
                  <c:v>52</c:v>
                </c:pt>
                <c:pt idx="41">
                  <c:v>50</c:v>
                </c:pt>
                <c:pt idx="42">
                  <c:v>50</c:v>
                </c:pt>
                <c:pt idx="43">
                  <c:v>56</c:v>
                </c:pt>
                <c:pt idx="44">
                  <c:v>53</c:v>
                </c:pt>
                <c:pt idx="45">
                  <c:v>52</c:v>
                </c:pt>
                <c:pt idx="46">
                  <c:v>53</c:v>
                </c:pt>
                <c:pt idx="47">
                  <c:v>51</c:v>
                </c:pt>
                <c:pt idx="48">
                  <c:v>45</c:v>
                </c:pt>
                <c:pt idx="49">
                  <c:v>34</c:v>
                </c:pt>
                <c:pt idx="50">
                  <c:v>38</c:v>
                </c:pt>
                <c:pt idx="51">
                  <c:v>48</c:v>
                </c:pt>
                <c:pt idx="52">
                  <c:v>56</c:v>
                </c:pt>
                <c:pt idx="53">
                  <c:v>36</c:v>
                </c:pt>
                <c:pt idx="54">
                  <c:v>41</c:v>
                </c:pt>
                <c:pt idx="55">
                  <c:v>33</c:v>
                </c:pt>
                <c:pt idx="56">
                  <c:v>45</c:v>
                </c:pt>
                <c:pt idx="57">
                  <c:v>36</c:v>
                </c:pt>
                <c:pt idx="58">
                  <c:v>39</c:v>
                </c:pt>
                <c:pt idx="59">
                  <c:v>47</c:v>
                </c:pt>
                <c:pt idx="60">
                  <c:v>35</c:v>
                </c:pt>
                <c:pt idx="61">
                  <c:v>34</c:v>
                </c:pt>
                <c:pt idx="62">
                  <c:v>34</c:v>
                </c:pt>
                <c:pt idx="63">
                  <c:v>42</c:v>
                </c:pt>
                <c:pt idx="64">
                  <c:v>45</c:v>
                </c:pt>
                <c:pt idx="65">
                  <c:v>45</c:v>
                </c:pt>
                <c:pt idx="66">
                  <c:v>53</c:v>
                </c:pt>
                <c:pt idx="67">
                  <c:v>51</c:v>
                </c:pt>
                <c:pt idx="68">
                  <c:v>47</c:v>
                </c:pt>
                <c:pt idx="69">
                  <c:v>49</c:v>
                </c:pt>
                <c:pt idx="70">
                  <c:v>50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  <c:pt idx="80">
                  <c:v>62</c:v>
                </c:pt>
                <c:pt idx="81">
                  <c:v>62</c:v>
                </c:pt>
                <c:pt idx="82">
                  <c:v>62</c:v>
                </c:pt>
                <c:pt idx="83">
                  <c:v>62</c:v>
                </c:pt>
                <c:pt idx="84">
                  <c:v>62</c:v>
                </c:pt>
                <c:pt idx="85">
                  <c:v>62</c:v>
                </c:pt>
                <c:pt idx="86">
                  <c:v>62</c:v>
                </c:pt>
                <c:pt idx="87">
                  <c:v>62</c:v>
                </c:pt>
                <c:pt idx="88">
                  <c:v>62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57</c:v>
                </c:pt>
                <c:pt idx="95">
                  <c:v>56</c:v>
                </c:pt>
                <c:pt idx="96">
                  <c:v>55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53</c:v>
                </c:pt>
                <c:pt idx="101">
                  <c:v>49</c:v>
                </c:pt>
                <c:pt idx="102">
                  <c:v>49</c:v>
                </c:pt>
                <c:pt idx="103">
                  <c:v>55</c:v>
                </c:pt>
                <c:pt idx="104">
                  <c:v>57</c:v>
                </c:pt>
                <c:pt idx="105">
                  <c:v>57</c:v>
                </c:pt>
                <c:pt idx="106">
                  <c:v>57</c:v>
                </c:pt>
                <c:pt idx="107">
                  <c:v>57</c:v>
                </c:pt>
                <c:pt idx="108">
                  <c:v>57</c:v>
                </c:pt>
                <c:pt idx="109">
                  <c:v>56</c:v>
                </c:pt>
                <c:pt idx="110">
                  <c:v>57</c:v>
                </c:pt>
                <c:pt idx="111">
                  <c:v>57</c:v>
                </c:pt>
                <c:pt idx="112">
                  <c:v>56</c:v>
                </c:pt>
                <c:pt idx="113">
                  <c:v>56</c:v>
                </c:pt>
                <c:pt idx="114">
                  <c:v>56</c:v>
                </c:pt>
                <c:pt idx="115">
                  <c:v>57</c:v>
                </c:pt>
                <c:pt idx="116">
                  <c:v>57</c:v>
                </c:pt>
                <c:pt idx="117">
                  <c:v>56</c:v>
                </c:pt>
                <c:pt idx="118">
                  <c:v>57</c:v>
                </c:pt>
                <c:pt idx="119">
                  <c:v>57</c:v>
                </c:pt>
                <c:pt idx="120">
                  <c:v>56</c:v>
                </c:pt>
                <c:pt idx="121">
                  <c:v>57</c:v>
                </c:pt>
                <c:pt idx="122">
                  <c:v>47</c:v>
                </c:pt>
                <c:pt idx="123">
                  <c:v>42</c:v>
                </c:pt>
                <c:pt idx="124">
                  <c:v>41</c:v>
                </c:pt>
                <c:pt idx="125">
                  <c:v>46</c:v>
                </c:pt>
                <c:pt idx="126">
                  <c:v>46</c:v>
                </c:pt>
                <c:pt idx="127">
                  <c:v>50</c:v>
                </c:pt>
                <c:pt idx="128">
                  <c:v>54</c:v>
                </c:pt>
                <c:pt idx="129">
                  <c:v>54</c:v>
                </c:pt>
                <c:pt idx="130">
                  <c:v>53</c:v>
                </c:pt>
                <c:pt idx="131">
                  <c:v>53</c:v>
                </c:pt>
                <c:pt idx="132">
                  <c:v>49</c:v>
                </c:pt>
                <c:pt idx="133">
                  <c:v>54</c:v>
                </c:pt>
                <c:pt idx="134">
                  <c:v>52</c:v>
                </c:pt>
                <c:pt idx="135">
                  <c:v>56</c:v>
                </c:pt>
                <c:pt idx="136">
                  <c:v>53</c:v>
                </c:pt>
                <c:pt idx="137">
                  <c:v>50</c:v>
                </c:pt>
                <c:pt idx="138">
                  <c:v>38</c:v>
                </c:pt>
                <c:pt idx="139">
                  <c:v>49</c:v>
                </c:pt>
                <c:pt idx="140">
                  <c:v>49</c:v>
                </c:pt>
                <c:pt idx="141">
                  <c:v>50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46</c:v>
                </c:pt>
                <c:pt idx="146">
                  <c:v>32</c:v>
                </c:pt>
                <c:pt idx="147">
                  <c:v>32</c:v>
                </c:pt>
                <c:pt idx="148">
                  <c:v>39</c:v>
                </c:pt>
                <c:pt idx="149">
                  <c:v>41</c:v>
                </c:pt>
                <c:pt idx="150">
                  <c:v>41</c:v>
                </c:pt>
                <c:pt idx="151">
                  <c:v>41</c:v>
                </c:pt>
                <c:pt idx="152">
                  <c:v>45</c:v>
                </c:pt>
                <c:pt idx="153">
                  <c:v>43</c:v>
                </c:pt>
                <c:pt idx="154">
                  <c:v>38</c:v>
                </c:pt>
                <c:pt idx="155">
                  <c:v>41</c:v>
                </c:pt>
                <c:pt idx="156">
                  <c:v>45</c:v>
                </c:pt>
                <c:pt idx="157">
                  <c:v>40</c:v>
                </c:pt>
                <c:pt idx="158">
                  <c:v>39</c:v>
                </c:pt>
                <c:pt idx="159">
                  <c:v>33</c:v>
                </c:pt>
                <c:pt idx="160">
                  <c:v>44</c:v>
                </c:pt>
                <c:pt idx="161">
                  <c:v>49</c:v>
                </c:pt>
                <c:pt idx="162">
                  <c:v>40</c:v>
                </c:pt>
                <c:pt idx="163">
                  <c:v>43</c:v>
                </c:pt>
                <c:pt idx="164">
                  <c:v>41</c:v>
                </c:pt>
                <c:pt idx="165">
                  <c:v>41</c:v>
                </c:pt>
                <c:pt idx="166">
                  <c:v>57</c:v>
                </c:pt>
                <c:pt idx="167">
                  <c:v>56</c:v>
                </c:pt>
                <c:pt idx="168">
                  <c:v>50</c:v>
                </c:pt>
                <c:pt idx="169">
                  <c:v>52</c:v>
                </c:pt>
                <c:pt idx="170">
                  <c:v>52</c:v>
                </c:pt>
                <c:pt idx="171">
                  <c:v>56</c:v>
                </c:pt>
                <c:pt idx="172">
                  <c:v>56</c:v>
                </c:pt>
                <c:pt idx="173">
                  <c:v>56</c:v>
                </c:pt>
                <c:pt idx="174">
                  <c:v>53</c:v>
                </c:pt>
                <c:pt idx="175">
                  <c:v>57</c:v>
                </c:pt>
                <c:pt idx="176">
                  <c:v>56</c:v>
                </c:pt>
                <c:pt idx="177">
                  <c:v>57</c:v>
                </c:pt>
                <c:pt idx="178">
                  <c:v>57</c:v>
                </c:pt>
                <c:pt idx="179">
                  <c:v>57</c:v>
                </c:pt>
                <c:pt idx="180">
                  <c:v>58</c:v>
                </c:pt>
                <c:pt idx="181">
                  <c:v>60</c:v>
                </c:pt>
                <c:pt idx="182">
                  <c:v>62</c:v>
                </c:pt>
                <c:pt idx="183">
                  <c:v>62</c:v>
                </c:pt>
                <c:pt idx="184">
                  <c:v>62</c:v>
                </c:pt>
                <c:pt idx="185">
                  <c:v>62</c:v>
                </c:pt>
                <c:pt idx="186">
                  <c:v>62</c:v>
                </c:pt>
                <c:pt idx="187">
                  <c:v>60</c:v>
                </c:pt>
                <c:pt idx="188">
                  <c:v>62</c:v>
                </c:pt>
                <c:pt idx="189">
                  <c:v>59</c:v>
                </c:pt>
                <c:pt idx="190">
                  <c:v>53</c:v>
                </c:pt>
                <c:pt idx="191">
                  <c:v>51</c:v>
                </c:pt>
                <c:pt idx="192">
                  <c:v>49</c:v>
                </c:pt>
                <c:pt idx="193">
                  <c:v>48</c:v>
                </c:pt>
                <c:pt idx="194">
                  <c:v>42</c:v>
                </c:pt>
                <c:pt idx="195">
                  <c:v>42</c:v>
                </c:pt>
                <c:pt idx="196">
                  <c:v>47</c:v>
                </c:pt>
                <c:pt idx="197">
                  <c:v>46</c:v>
                </c:pt>
                <c:pt idx="198">
                  <c:v>61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58</c:v>
                </c:pt>
                <c:pt idx="203">
                  <c:v>61</c:v>
                </c:pt>
                <c:pt idx="204">
                  <c:v>60</c:v>
                </c:pt>
                <c:pt idx="205">
                  <c:v>31</c:v>
                </c:pt>
                <c:pt idx="206">
                  <c:v>50</c:v>
                </c:pt>
                <c:pt idx="207">
                  <c:v>48</c:v>
                </c:pt>
                <c:pt idx="208">
                  <c:v>58</c:v>
                </c:pt>
                <c:pt idx="209">
                  <c:v>55</c:v>
                </c:pt>
                <c:pt idx="210">
                  <c:v>57</c:v>
                </c:pt>
                <c:pt idx="211">
                  <c:v>58</c:v>
                </c:pt>
                <c:pt idx="212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FF3-40D7-98E8-2BF373595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worksheet!$G$173:$G$385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64.472620946305199</c:v>
                      </c:pt>
                      <c:pt idx="1">
                        <c:v>65.3333333333333</c:v>
                      </c:pt>
                      <c:pt idx="2">
                        <c:v>63.385964912280699</c:v>
                      </c:pt>
                      <c:pt idx="3">
                        <c:v>64.082934609250401</c:v>
                      </c:pt>
                      <c:pt idx="4">
                        <c:v>65.855396065922406</c:v>
                      </c:pt>
                      <c:pt idx="5">
                        <c:v>64.313131313131294</c:v>
                      </c:pt>
                      <c:pt idx="6">
                        <c:v>63.263955342902698</c:v>
                      </c:pt>
                      <c:pt idx="7">
                        <c:v>67.0225943646996</c:v>
                      </c:pt>
                      <c:pt idx="8">
                        <c:v>64.660287081339703</c:v>
                      </c:pt>
                      <c:pt idx="9">
                        <c:v>65.563795853269497</c:v>
                      </c:pt>
                      <c:pt idx="10">
                        <c:v>65.093301435406701</c:v>
                      </c:pt>
                      <c:pt idx="11">
                        <c:v>66.291068580542301</c:v>
                      </c:pt>
                      <c:pt idx="12">
                        <c:v>65.984051036682601</c:v>
                      </c:pt>
                      <c:pt idx="13">
                        <c:v>65.468367889420506</c:v>
                      </c:pt>
                      <c:pt idx="14">
                        <c:v>66.188197767145098</c:v>
                      </c:pt>
                      <c:pt idx="15">
                        <c:v>64.7918660287081</c:v>
                      </c:pt>
                      <c:pt idx="16">
                        <c:v>64.7918660287081</c:v>
                      </c:pt>
                      <c:pt idx="17">
                        <c:v>65.353269537480102</c:v>
                      </c:pt>
                      <c:pt idx="18">
                        <c:v>66.194577352472095</c:v>
                      </c:pt>
                      <c:pt idx="19">
                        <c:v>65.9096225412015</c:v>
                      </c:pt>
                      <c:pt idx="20">
                        <c:v>64.944976076554994</c:v>
                      </c:pt>
                      <c:pt idx="21">
                        <c:v>64.924508240297698</c:v>
                      </c:pt>
                      <c:pt idx="22">
                        <c:v>64.924508240297698</c:v>
                      </c:pt>
                      <c:pt idx="23">
                        <c:v>66.813662945241902</c:v>
                      </c:pt>
                      <c:pt idx="24">
                        <c:v>65.485911749069601</c:v>
                      </c:pt>
                      <c:pt idx="25">
                        <c:v>64.346358320042498</c:v>
                      </c:pt>
                      <c:pt idx="26">
                        <c:v>64.346358320042498</c:v>
                      </c:pt>
                      <c:pt idx="27">
                        <c:v>66.318713450292407</c:v>
                      </c:pt>
                      <c:pt idx="28">
                        <c:v>66.194577352472095</c:v>
                      </c:pt>
                      <c:pt idx="29">
                        <c:v>66.194577352472095</c:v>
                      </c:pt>
                      <c:pt idx="30">
                        <c:v>65.798777246145704</c:v>
                      </c:pt>
                      <c:pt idx="31">
                        <c:v>66.214247740563493</c:v>
                      </c:pt>
                      <c:pt idx="32">
                        <c:v>68.627060074428499</c:v>
                      </c:pt>
                      <c:pt idx="33">
                        <c:v>68.627060074428499</c:v>
                      </c:pt>
                      <c:pt idx="34">
                        <c:v>68.129186602870803</c:v>
                      </c:pt>
                      <c:pt idx="35">
                        <c:v>68.376129718235006</c:v>
                      </c:pt>
                      <c:pt idx="36">
                        <c:v>68.110047846889998</c:v>
                      </c:pt>
                      <c:pt idx="37">
                        <c:v>68.353003721424798</c:v>
                      </c:pt>
                      <c:pt idx="38">
                        <c:v>67.196172248803805</c:v>
                      </c:pt>
                      <c:pt idx="39">
                        <c:v>68.148325358851693</c:v>
                      </c:pt>
                      <c:pt idx="40">
                        <c:v>68.148325358851693</c:v>
                      </c:pt>
                      <c:pt idx="41">
                        <c:v>67.9077618288145</c:v>
                      </c:pt>
                      <c:pt idx="42">
                        <c:v>68.166135034556106</c:v>
                      </c:pt>
                      <c:pt idx="43">
                        <c:v>68.752525252525203</c:v>
                      </c:pt>
                      <c:pt idx="44">
                        <c:v>64.679691653375897</c:v>
                      </c:pt>
                      <c:pt idx="45">
                        <c:v>64.796650717703301</c:v>
                      </c:pt>
                      <c:pt idx="46">
                        <c:v>64.796650717703301</c:v>
                      </c:pt>
                      <c:pt idx="47">
                        <c:v>64.796650717703301</c:v>
                      </c:pt>
                      <c:pt idx="48">
                        <c:v>64.170122275385395</c:v>
                      </c:pt>
                      <c:pt idx="49">
                        <c:v>58.336257309941502</c:v>
                      </c:pt>
                      <c:pt idx="50">
                        <c:v>60.157097288676198</c:v>
                      </c:pt>
                      <c:pt idx="51">
                        <c:v>64.816321105794799</c:v>
                      </c:pt>
                      <c:pt idx="52">
                        <c:v>64.816321105794799</c:v>
                      </c:pt>
                      <c:pt idx="53">
                        <c:v>64.816321105794799</c:v>
                      </c:pt>
                      <c:pt idx="54">
                        <c:v>63.629186602870803</c:v>
                      </c:pt>
                      <c:pt idx="55">
                        <c:v>58.307283359914898</c:v>
                      </c:pt>
                      <c:pt idx="56">
                        <c:v>62.019670388091399</c:v>
                      </c:pt>
                      <c:pt idx="57">
                        <c:v>64.559011164274295</c:v>
                      </c:pt>
                      <c:pt idx="58">
                        <c:v>65.452684742158397</c:v>
                      </c:pt>
                      <c:pt idx="59">
                        <c:v>65.452684742158397</c:v>
                      </c:pt>
                      <c:pt idx="60">
                        <c:v>63.731791600212702</c:v>
                      </c:pt>
                      <c:pt idx="61">
                        <c:v>63.524455077086699</c:v>
                      </c:pt>
                      <c:pt idx="62">
                        <c:v>63.219298245613999</c:v>
                      </c:pt>
                      <c:pt idx="63">
                        <c:v>63.487240829346099</c:v>
                      </c:pt>
                      <c:pt idx="64">
                        <c:v>64.652844231791605</c:v>
                      </c:pt>
                      <c:pt idx="65">
                        <c:v>64.294258373205693</c:v>
                      </c:pt>
                      <c:pt idx="66">
                        <c:v>64.294258373205693</c:v>
                      </c:pt>
                      <c:pt idx="67">
                        <c:v>65.584263689526907</c:v>
                      </c:pt>
                      <c:pt idx="68">
                        <c:v>64.105528973950001</c:v>
                      </c:pt>
                      <c:pt idx="69">
                        <c:v>63.780435938330697</c:v>
                      </c:pt>
                      <c:pt idx="70">
                        <c:v>64.35778841042</c:v>
                      </c:pt>
                      <c:pt idx="71">
                        <c:v>63.965709728867601</c:v>
                      </c:pt>
                      <c:pt idx="72">
                        <c:v>62.831738437001597</c:v>
                      </c:pt>
                      <c:pt idx="73">
                        <c:v>63.186602870813402</c:v>
                      </c:pt>
                      <c:pt idx="74">
                        <c:v>63.186602870813402</c:v>
                      </c:pt>
                      <c:pt idx="75">
                        <c:v>62.483519404572</c:v>
                      </c:pt>
                      <c:pt idx="76">
                        <c:v>62.389154704944197</c:v>
                      </c:pt>
                      <c:pt idx="77">
                        <c:v>66.953748006379598</c:v>
                      </c:pt>
                      <c:pt idx="78">
                        <c:v>66.953748006379598</c:v>
                      </c:pt>
                      <c:pt idx="79">
                        <c:v>65.714247740563493</c:v>
                      </c:pt>
                      <c:pt idx="80">
                        <c:v>68.656034024455096</c:v>
                      </c:pt>
                      <c:pt idx="81">
                        <c:v>66.977671451355704</c:v>
                      </c:pt>
                      <c:pt idx="82">
                        <c:v>67.284423179160001</c:v>
                      </c:pt>
                      <c:pt idx="83">
                        <c:v>67.284423179160001</c:v>
                      </c:pt>
                      <c:pt idx="84">
                        <c:v>67.284423179160001</c:v>
                      </c:pt>
                      <c:pt idx="85">
                        <c:v>60.990696438064901</c:v>
                      </c:pt>
                      <c:pt idx="86">
                        <c:v>63.723285486443402</c:v>
                      </c:pt>
                      <c:pt idx="87">
                        <c:v>63.036948431685303</c:v>
                      </c:pt>
                      <c:pt idx="88">
                        <c:v>65.4218500797448</c:v>
                      </c:pt>
                      <c:pt idx="89">
                        <c:v>67.1459330143541</c:v>
                      </c:pt>
                      <c:pt idx="90">
                        <c:v>67.1459330143541</c:v>
                      </c:pt>
                      <c:pt idx="91">
                        <c:v>67.596225412014903</c:v>
                      </c:pt>
                      <c:pt idx="92">
                        <c:v>65.910154173312094</c:v>
                      </c:pt>
                      <c:pt idx="93">
                        <c:v>66.494683678894205</c:v>
                      </c:pt>
                      <c:pt idx="94">
                        <c:v>66.494683678894205</c:v>
                      </c:pt>
                      <c:pt idx="95">
                        <c:v>65.023125996810194</c:v>
                      </c:pt>
                      <c:pt idx="96">
                        <c:v>67.2448165869219</c:v>
                      </c:pt>
                      <c:pt idx="97">
                        <c:v>67.369218500797402</c:v>
                      </c:pt>
                      <c:pt idx="98">
                        <c:v>67.369218500797402</c:v>
                      </c:pt>
                      <c:pt idx="99">
                        <c:v>67.104997341839507</c:v>
                      </c:pt>
                      <c:pt idx="100">
                        <c:v>67.441254651780994</c:v>
                      </c:pt>
                      <c:pt idx="101">
                        <c:v>67.441254651780994</c:v>
                      </c:pt>
                      <c:pt idx="102">
                        <c:v>67.441254651780994</c:v>
                      </c:pt>
                      <c:pt idx="103">
                        <c:v>66.511961722487996</c:v>
                      </c:pt>
                      <c:pt idx="104">
                        <c:v>64.997607655502406</c:v>
                      </c:pt>
                      <c:pt idx="105">
                        <c:v>64.997607655502406</c:v>
                      </c:pt>
                      <c:pt idx="106">
                        <c:v>64.017012227538501</c:v>
                      </c:pt>
                      <c:pt idx="107">
                        <c:v>64.934343434343404</c:v>
                      </c:pt>
                      <c:pt idx="108">
                        <c:v>64.934343434343404</c:v>
                      </c:pt>
                      <c:pt idx="109">
                        <c:v>65.955608718766598</c:v>
                      </c:pt>
                      <c:pt idx="110">
                        <c:v>65.955608718766598</c:v>
                      </c:pt>
                      <c:pt idx="111">
                        <c:v>65.615364167995807</c:v>
                      </c:pt>
                      <c:pt idx="112">
                        <c:v>64.284954811270595</c:v>
                      </c:pt>
                      <c:pt idx="113">
                        <c:v>64.882775119617193</c:v>
                      </c:pt>
                      <c:pt idx="114">
                        <c:v>66.276182881446005</c:v>
                      </c:pt>
                      <c:pt idx="115">
                        <c:v>65.648591174906997</c:v>
                      </c:pt>
                      <c:pt idx="116">
                        <c:v>65.509835194045706</c:v>
                      </c:pt>
                      <c:pt idx="117">
                        <c:v>65.517012227538501</c:v>
                      </c:pt>
                      <c:pt idx="118">
                        <c:v>65.517012227538501</c:v>
                      </c:pt>
                      <c:pt idx="119">
                        <c:v>66.807283359914905</c:v>
                      </c:pt>
                      <c:pt idx="120">
                        <c:v>67.031366294524204</c:v>
                      </c:pt>
                      <c:pt idx="121">
                        <c:v>65.963317384370001</c:v>
                      </c:pt>
                      <c:pt idx="122">
                        <c:v>65.8926103136629</c:v>
                      </c:pt>
                      <c:pt idx="123">
                        <c:v>65.8926103136629</c:v>
                      </c:pt>
                      <c:pt idx="124">
                        <c:v>65.368952684742197</c:v>
                      </c:pt>
                      <c:pt idx="125">
                        <c:v>65.141148325358898</c:v>
                      </c:pt>
                      <c:pt idx="126">
                        <c:v>65.141148325358898</c:v>
                      </c:pt>
                      <c:pt idx="127">
                        <c:v>64.223019670388098</c:v>
                      </c:pt>
                      <c:pt idx="128">
                        <c:v>62.657628920786799</c:v>
                      </c:pt>
                      <c:pt idx="129">
                        <c:v>62.657628920786799</c:v>
                      </c:pt>
                      <c:pt idx="130">
                        <c:v>62.657628920786799</c:v>
                      </c:pt>
                      <c:pt idx="131">
                        <c:v>62.620148856991001</c:v>
                      </c:pt>
                      <c:pt idx="132">
                        <c:v>57.687666135034597</c:v>
                      </c:pt>
                      <c:pt idx="133">
                        <c:v>62.376129718234999</c:v>
                      </c:pt>
                      <c:pt idx="134">
                        <c:v>62.707868155236604</c:v>
                      </c:pt>
                      <c:pt idx="135">
                        <c:v>62.884104199893699</c:v>
                      </c:pt>
                      <c:pt idx="136">
                        <c:v>66.022062732589006</c:v>
                      </c:pt>
                      <c:pt idx="137">
                        <c:v>66.022062732589006</c:v>
                      </c:pt>
                      <c:pt idx="138">
                        <c:v>63.732854864433797</c:v>
                      </c:pt>
                      <c:pt idx="139">
                        <c:v>61.702286018075498</c:v>
                      </c:pt>
                      <c:pt idx="140">
                        <c:v>61.702286018075498</c:v>
                      </c:pt>
                      <c:pt idx="141">
                        <c:v>61.702286018075498</c:v>
                      </c:pt>
                      <c:pt idx="142">
                        <c:v>58.719829877724599</c:v>
                      </c:pt>
                      <c:pt idx="143">
                        <c:v>58.719829877724599</c:v>
                      </c:pt>
                      <c:pt idx="144">
                        <c:v>58.719829877724599</c:v>
                      </c:pt>
                      <c:pt idx="145">
                        <c:v>61.534024455077102</c:v>
                      </c:pt>
                      <c:pt idx="146">
                        <c:v>63.458798511430103</c:v>
                      </c:pt>
                      <c:pt idx="147">
                        <c:v>63.458798511430103</c:v>
                      </c:pt>
                      <c:pt idx="148">
                        <c:v>65.077884104199896</c:v>
                      </c:pt>
                      <c:pt idx="149">
                        <c:v>64.363902179691706</c:v>
                      </c:pt>
                      <c:pt idx="150">
                        <c:v>64.094364699627903</c:v>
                      </c:pt>
                      <c:pt idx="151">
                        <c:v>63.120414673046298</c:v>
                      </c:pt>
                      <c:pt idx="152">
                        <c:v>63.919191919191903</c:v>
                      </c:pt>
                      <c:pt idx="153">
                        <c:v>64.357256778309406</c:v>
                      </c:pt>
                      <c:pt idx="154">
                        <c:v>64.001860712387</c:v>
                      </c:pt>
                      <c:pt idx="155">
                        <c:v>62.163742690058498</c:v>
                      </c:pt>
                      <c:pt idx="156">
                        <c:v>63.8003721424774</c:v>
                      </c:pt>
                      <c:pt idx="157">
                        <c:v>63.4688995215311</c:v>
                      </c:pt>
                      <c:pt idx="158">
                        <c:v>63.4688995215311</c:v>
                      </c:pt>
                      <c:pt idx="159">
                        <c:v>64.569112174375306</c:v>
                      </c:pt>
                      <c:pt idx="160">
                        <c:v>63.885699096225402</c:v>
                      </c:pt>
                      <c:pt idx="161">
                        <c:v>63.885699096225402</c:v>
                      </c:pt>
                      <c:pt idx="162">
                        <c:v>62.458532695374799</c:v>
                      </c:pt>
                      <c:pt idx="163">
                        <c:v>61.914938862307302</c:v>
                      </c:pt>
                      <c:pt idx="164">
                        <c:v>61.914938862307302</c:v>
                      </c:pt>
                      <c:pt idx="165">
                        <c:v>61.914938862307302</c:v>
                      </c:pt>
                      <c:pt idx="166">
                        <c:v>62.874534821903197</c:v>
                      </c:pt>
                      <c:pt idx="167">
                        <c:v>62.874534821903197</c:v>
                      </c:pt>
                      <c:pt idx="168">
                        <c:v>62.874534821903197</c:v>
                      </c:pt>
                      <c:pt idx="169">
                        <c:v>62.874534821903197</c:v>
                      </c:pt>
                      <c:pt idx="170">
                        <c:v>62.3455608718767</c:v>
                      </c:pt>
                      <c:pt idx="171">
                        <c:v>59.120148856991001</c:v>
                      </c:pt>
                      <c:pt idx="172">
                        <c:v>59.120148856991001</c:v>
                      </c:pt>
                      <c:pt idx="173">
                        <c:v>59.120148856991001</c:v>
                      </c:pt>
                      <c:pt idx="174">
                        <c:v>58.752525252525302</c:v>
                      </c:pt>
                      <c:pt idx="175">
                        <c:v>60.462519936204103</c:v>
                      </c:pt>
                      <c:pt idx="176">
                        <c:v>61.216640085061101</c:v>
                      </c:pt>
                      <c:pt idx="177">
                        <c:v>61.216640085061101</c:v>
                      </c:pt>
                      <c:pt idx="178">
                        <c:v>62.631047315257803</c:v>
                      </c:pt>
                      <c:pt idx="179">
                        <c:v>61.025784157363098</c:v>
                      </c:pt>
                      <c:pt idx="180">
                        <c:v>65.762360446570995</c:v>
                      </c:pt>
                      <c:pt idx="181">
                        <c:v>65.762360446570995</c:v>
                      </c:pt>
                      <c:pt idx="182">
                        <c:v>65.762360446570995</c:v>
                      </c:pt>
                      <c:pt idx="183">
                        <c:v>65.327485380116997</c:v>
                      </c:pt>
                      <c:pt idx="184">
                        <c:v>65.8437001594896</c:v>
                      </c:pt>
                      <c:pt idx="185">
                        <c:v>66.865762892078706</c:v>
                      </c:pt>
                      <c:pt idx="186">
                        <c:v>67.865762892078706</c:v>
                      </c:pt>
                      <c:pt idx="187">
                        <c:v>66.837586390217993</c:v>
                      </c:pt>
                      <c:pt idx="188">
                        <c:v>68.715045188729405</c:v>
                      </c:pt>
                      <c:pt idx="189">
                        <c:v>67.372408293460893</c:v>
                      </c:pt>
                      <c:pt idx="190">
                        <c:v>69.058213716108497</c:v>
                      </c:pt>
                      <c:pt idx="191">
                        <c:v>67.842371079213194</c:v>
                      </c:pt>
                      <c:pt idx="192">
                        <c:v>67.842371079213194</c:v>
                      </c:pt>
                      <c:pt idx="193">
                        <c:v>68.464114832535898</c:v>
                      </c:pt>
                      <c:pt idx="194">
                        <c:v>68.365762892078706</c:v>
                      </c:pt>
                      <c:pt idx="195">
                        <c:v>68.365762892078706</c:v>
                      </c:pt>
                      <c:pt idx="196">
                        <c:v>67.593035619351397</c:v>
                      </c:pt>
                      <c:pt idx="197">
                        <c:v>61.018607123870297</c:v>
                      </c:pt>
                      <c:pt idx="198">
                        <c:v>44.986709197235498</c:v>
                      </c:pt>
                      <c:pt idx="199">
                        <c:v>57.167729930887802</c:v>
                      </c:pt>
                      <c:pt idx="200">
                        <c:v>63.654970760233901</c:v>
                      </c:pt>
                      <c:pt idx="201">
                        <c:v>64.1318447634237</c:v>
                      </c:pt>
                      <c:pt idx="202">
                        <c:v>64.715576820839999</c:v>
                      </c:pt>
                      <c:pt idx="203">
                        <c:v>61.468367889420499</c:v>
                      </c:pt>
                      <c:pt idx="204">
                        <c:v>62.184742158426403</c:v>
                      </c:pt>
                      <c:pt idx="205">
                        <c:v>63.820308346624103</c:v>
                      </c:pt>
                      <c:pt idx="206">
                        <c:v>60.976608187134502</c:v>
                      </c:pt>
                      <c:pt idx="207">
                        <c:v>62.857522594364703</c:v>
                      </c:pt>
                      <c:pt idx="208">
                        <c:v>49.8022328548644</c:v>
                      </c:pt>
                      <c:pt idx="209">
                        <c:v>61.202286018075498</c:v>
                      </c:pt>
                      <c:pt idx="210">
                        <c:v>61.328017012227498</c:v>
                      </c:pt>
                      <c:pt idx="211">
                        <c:v>62.389154704944197</c:v>
                      </c:pt>
                      <c:pt idx="212">
                        <c:v>37.320308346624103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worksheet!$L$173:$L$385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57</c:v>
                      </c:pt>
                      <c:pt idx="4">
                        <c:v>58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57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57</c:v>
                      </c:pt>
                      <c:pt idx="15">
                        <c:v>57</c:v>
                      </c:pt>
                      <c:pt idx="16">
                        <c:v>57</c:v>
                      </c:pt>
                      <c:pt idx="17">
                        <c:v>57</c:v>
                      </c:pt>
                      <c:pt idx="18">
                        <c:v>57</c:v>
                      </c:pt>
                      <c:pt idx="19">
                        <c:v>57</c:v>
                      </c:pt>
                      <c:pt idx="20">
                        <c:v>56</c:v>
                      </c:pt>
                      <c:pt idx="21">
                        <c:v>57</c:v>
                      </c:pt>
                      <c:pt idx="22">
                        <c:v>57</c:v>
                      </c:pt>
                      <c:pt idx="23">
                        <c:v>57</c:v>
                      </c:pt>
                      <c:pt idx="24">
                        <c:v>57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57</c:v>
                      </c:pt>
                      <c:pt idx="28">
                        <c:v>57</c:v>
                      </c:pt>
                      <c:pt idx="29">
                        <c:v>56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57</c:v>
                      </c:pt>
                      <c:pt idx="97">
                        <c:v>57</c:v>
                      </c:pt>
                      <c:pt idx="98">
                        <c:v>57</c:v>
                      </c:pt>
                      <c:pt idx="99">
                        <c:v>57</c:v>
                      </c:pt>
                      <c:pt idx="100">
                        <c:v>57</c:v>
                      </c:pt>
                      <c:pt idx="101">
                        <c:v>55</c:v>
                      </c:pt>
                      <c:pt idx="102">
                        <c:v>55</c:v>
                      </c:pt>
                      <c:pt idx="103">
                        <c:v>57</c:v>
                      </c:pt>
                      <c:pt idx="104">
                        <c:v>57</c:v>
                      </c:pt>
                      <c:pt idx="105">
                        <c:v>58</c:v>
                      </c:pt>
                      <c:pt idx="106">
                        <c:v>57</c:v>
                      </c:pt>
                      <c:pt idx="107">
                        <c:v>58</c:v>
                      </c:pt>
                      <c:pt idx="108">
                        <c:v>58</c:v>
                      </c:pt>
                      <c:pt idx="109">
                        <c:v>57</c:v>
                      </c:pt>
                      <c:pt idx="110">
                        <c:v>57</c:v>
                      </c:pt>
                      <c:pt idx="111">
                        <c:v>57</c:v>
                      </c:pt>
                      <c:pt idx="112">
                        <c:v>57</c:v>
                      </c:pt>
                      <c:pt idx="113">
                        <c:v>57</c:v>
                      </c:pt>
                      <c:pt idx="114">
                        <c:v>57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53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62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57</c:v>
                      </c:pt>
                      <c:pt idx="208">
                        <c:v>58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FFF3-40D7-98E8-2BF373595877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worksheet!$I$173:$I$385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  <c:pt idx="80">
                        <c:v>71.914264505752797</c:v>
                      </c:pt>
                      <c:pt idx="81">
                        <c:v>70.710503525918597</c:v>
                      </c:pt>
                      <c:pt idx="82">
                        <c:v>70.405047630830097</c:v>
                      </c:pt>
                      <c:pt idx="83">
                        <c:v>70.405047630830097</c:v>
                      </c:pt>
                      <c:pt idx="84">
                        <c:v>70.405047630830097</c:v>
                      </c:pt>
                      <c:pt idx="85">
                        <c:v>66.927007299270102</c:v>
                      </c:pt>
                      <c:pt idx="86">
                        <c:v>67.924038104664106</c:v>
                      </c:pt>
                      <c:pt idx="87">
                        <c:v>68.337993319312105</c:v>
                      </c:pt>
                      <c:pt idx="88">
                        <c:v>69.754917728566099</c:v>
                      </c:pt>
                      <c:pt idx="89">
                        <c:v>70.2757639490288</c:v>
                      </c:pt>
                      <c:pt idx="90">
                        <c:v>70.2757639490288</c:v>
                      </c:pt>
                      <c:pt idx="91">
                        <c:v>70.101200049486593</c:v>
                      </c:pt>
                      <c:pt idx="92">
                        <c:v>67.239638747989602</c:v>
                      </c:pt>
                      <c:pt idx="93">
                        <c:v>68.365334652975406</c:v>
                      </c:pt>
                      <c:pt idx="94">
                        <c:v>68.365334652975406</c:v>
                      </c:pt>
                      <c:pt idx="95">
                        <c:v>65.585302486700499</c:v>
                      </c:pt>
                      <c:pt idx="96">
                        <c:v>68.107014722256594</c:v>
                      </c:pt>
                      <c:pt idx="97">
                        <c:v>67.754917728566099</c:v>
                      </c:pt>
                      <c:pt idx="98">
                        <c:v>67.754917728566099</c:v>
                      </c:pt>
                      <c:pt idx="99">
                        <c:v>67.450451565012997</c:v>
                      </c:pt>
                      <c:pt idx="100">
                        <c:v>68.583941605839399</c:v>
                      </c:pt>
                      <c:pt idx="101">
                        <c:v>68.583941605839399</c:v>
                      </c:pt>
                      <c:pt idx="102">
                        <c:v>68.583941605839399</c:v>
                      </c:pt>
                      <c:pt idx="103">
                        <c:v>67.969318322405002</c:v>
                      </c:pt>
                      <c:pt idx="104">
                        <c:v>67.126190770753396</c:v>
                      </c:pt>
                      <c:pt idx="105">
                        <c:v>67.126190770753396</c:v>
                      </c:pt>
                      <c:pt idx="106">
                        <c:v>65.473091673883502</c:v>
                      </c:pt>
                      <c:pt idx="107">
                        <c:v>66.954719782259104</c:v>
                      </c:pt>
                      <c:pt idx="108">
                        <c:v>66.954719782259104</c:v>
                      </c:pt>
                      <c:pt idx="109">
                        <c:v>65.314982061115899</c:v>
                      </c:pt>
                      <c:pt idx="110">
                        <c:v>65.314982061115899</c:v>
                      </c:pt>
                      <c:pt idx="111">
                        <c:v>66.309662254113604</c:v>
                      </c:pt>
                      <c:pt idx="112">
                        <c:v>64.835580848694804</c:v>
                      </c:pt>
                      <c:pt idx="113">
                        <c:v>66.110726215514006</c:v>
                      </c:pt>
                      <c:pt idx="114">
                        <c:v>68.273908202400094</c:v>
                      </c:pt>
                      <c:pt idx="115">
                        <c:v>67.552393913151107</c:v>
                      </c:pt>
                      <c:pt idx="116">
                        <c:v>67.655573425708297</c:v>
                      </c:pt>
                      <c:pt idx="117">
                        <c:v>68.972534949894793</c:v>
                      </c:pt>
                      <c:pt idx="118">
                        <c:v>68.972534949894793</c:v>
                      </c:pt>
                      <c:pt idx="119">
                        <c:v>68.845354447606098</c:v>
                      </c:pt>
                      <c:pt idx="120">
                        <c:v>69.400222689595495</c:v>
                      </c:pt>
                      <c:pt idx="121">
                        <c:v>66.031918842014093</c:v>
                      </c:pt>
                      <c:pt idx="122">
                        <c:v>64.711245824570099</c:v>
                      </c:pt>
                      <c:pt idx="123">
                        <c:v>64.711245824570099</c:v>
                      </c:pt>
                      <c:pt idx="124">
                        <c:v>65.815662501546498</c:v>
                      </c:pt>
                      <c:pt idx="125">
                        <c:v>66.085116912037606</c:v>
                      </c:pt>
                      <c:pt idx="126">
                        <c:v>66.085116912037606</c:v>
                      </c:pt>
                      <c:pt idx="127">
                        <c:v>65.198812322157593</c:v>
                      </c:pt>
                      <c:pt idx="128">
                        <c:v>64.357540517134694</c:v>
                      </c:pt>
                      <c:pt idx="129">
                        <c:v>64.357540517134694</c:v>
                      </c:pt>
                      <c:pt idx="130">
                        <c:v>64.357540517134694</c:v>
                      </c:pt>
                      <c:pt idx="131">
                        <c:v>64.359148830879604</c:v>
                      </c:pt>
                      <c:pt idx="132">
                        <c:v>61.279970308053898</c:v>
                      </c:pt>
                      <c:pt idx="133">
                        <c:v>63.929605344550303</c:v>
                      </c:pt>
                      <c:pt idx="134">
                        <c:v>62.641346034888002</c:v>
                      </c:pt>
                      <c:pt idx="135">
                        <c:v>60.894222442162601</c:v>
                      </c:pt>
                      <c:pt idx="136">
                        <c:v>66.160831374489703</c:v>
                      </c:pt>
                      <c:pt idx="137">
                        <c:v>66.160831374489703</c:v>
                      </c:pt>
                      <c:pt idx="138">
                        <c:v>64.192873932945702</c:v>
                      </c:pt>
                      <c:pt idx="139">
                        <c:v>65.403315600643296</c:v>
                      </c:pt>
                      <c:pt idx="140">
                        <c:v>65.403315600643296</c:v>
                      </c:pt>
                      <c:pt idx="141">
                        <c:v>65.403315600643296</c:v>
                      </c:pt>
                      <c:pt idx="142">
                        <c:v>60.270567858468397</c:v>
                      </c:pt>
                      <c:pt idx="143">
                        <c:v>60.270567858468397</c:v>
                      </c:pt>
                      <c:pt idx="144">
                        <c:v>60.270567858468397</c:v>
                      </c:pt>
                      <c:pt idx="145">
                        <c:v>62.0967462575776</c:v>
                      </c:pt>
                      <c:pt idx="146">
                        <c:v>63.888778918718302</c:v>
                      </c:pt>
                      <c:pt idx="147">
                        <c:v>63.888778918718302</c:v>
                      </c:pt>
                      <c:pt idx="148">
                        <c:v>67.603488803662003</c:v>
                      </c:pt>
                      <c:pt idx="149">
                        <c:v>65.862056167264598</c:v>
                      </c:pt>
                      <c:pt idx="150">
                        <c:v>64.831374489669699</c:v>
                      </c:pt>
                      <c:pt idx="151">
                        <c:v>63.333786960287</c:v>
                      </c:pt>
                      <c:pt idx="152">
                        <c:v>64.998267969813199</c:v>
                      </c:pt>
                      <c:pt idx="153">
                        <c:v>65.864901645428702</c:v>
                      </c:pt>
                      <c:pt idx="154">
                        <c:v>65.086725225782502</c:v>
                      </c:pt>
                      <c:pt idx="155">
                        <c:v>64.634294197698907</c:v>
                      </c:pt>
                      <c:pt idx="156">
                        <c:v>65.745267846096795</c:v>
                      </c:pt>
                      <c:pt idx="157">
                        <c:v>63.9455647655573</c:v>
                      </c:pt>
                      <c:pt idx="158">
                        <c:v>63.9455647655573</c:v>
                      </c:pt>
                      <c:pt idx="159">
                        <c:v>66.115551156748694</c:v>
                      </c:pt>
                      <c:pt idx="160">
                        <c:v>66.409625139181003</c:v>
                      </c:pt>
                      <c:pt idx="161">
                        <c:v>66.409625139181003</c:v>
                      </c:pt>
                      <c:pt idx="162">
                        <c:v>64.635036496350395</c:v>
                      </c:pt>
                      <c:pt idx="163">
                        <c:v>64.766918223431901</c:v>
                      </c:pt>
                      <c:pt idx="164">
                        <c:v>64.766918223431901</c:v>
                      </c:pt>
                      <c:pt idx="165">
                        <c:v>64.766918223431901</c:v>
                      </c:pt>
                      <c:pt idx="166">
                        <c:v>65.084498329827994</c:v>
                      </c:pt>
                      <c:pt idx="167">
                        <c:v>65.084498329827994</c:v>
                      </c:pt>
                      <c:pt idx="168">
                        <c:v>65.084498329827994</c:v>
                      </c:pt>
                      <c:pt idx="169">
                        <c:v>65.084498329827994</c:v>
                      </c:pt>
                      <c:pt idx="170">
                        <c:v>64.307559074601002</c:v>
                      </c:pt>
                      <c:pt idx="171">
                        <c:v>61.437090189286202</c:v>
                      </c:pt>
                      <c:pt idx="172">
                        <c:v>61.437090189286202</c:v>
                      </c:pt>
                      <c:pt idx="173">
                        <c:v>61.437090189286202</c:v>
                      </c:pt>
                      <c:pt idx="174">
                        <c:v>61.094643078065097</c:v>
                      </c:pt>
                      <c:pt idx="175">
                        <c:v>63.390572807126098</c:v>
                      </c:pt>
                      <c:pt idx="176">
                        <c:v>63.2892490411976</c:v>
                      </c:pt>
                      <c:pt idx="177">
                        <c:v>63.2892490411976</c:v>
                      </c:pt>
                      <c:pt idx="178">
                        <c:v>63.941853272299902</c:v>
                      </c:pt>
                      <c:pt idx="179">
                        <c:v>61.943585302486703</c:v>
                      </c:pt>
                      <c:pt idx="180">
                        <c:v>67.490906841519205</c:v>
                      </c:pt>
                      <c:pt idx="181">
                        <c:v>67.490906841519205</c:v>
                      </c:pt>
                      <c:pt idx="182">
                        <c:v>67.490906841519205</c:v>
                      </c:pt>
                      <c:pt idx="183">
                        <c:v>66.506371396758595</c:v>
                      </c:pt>
                      <c:pt idx="184">
                        <c:v>68.3648397872077</c:v>
                      </c:pt>
                      <c:pt idx="185">
                        <c:v>70.014598540145997</c:v>
                      </c:pt>
                      <c:pt idx="186">
                        <c:v>69.295311146851404</c:v>
                      </c:pt>
                      <c:pt idx="187">
                        <c:v>67.082890016083098</c:v>
                      </c:pt>
                      <c:pt idx="188">
                        <c:v>69.801682543609999</c:v>
                      </c:pt>
                      <c:pt idx="189">
                        <c:v>67.732030186811798</c:v>
                      </c:pt>
                      <c:pt idx="190">
                        <c:v>70.421873066930601</c:v>
                      </c:pt>
                      <c:pt idx="191">
                        <c:v>67.460472596808103</c:v>
                      </c:pt>
                      <c:pt idx="192">
                        <c:v>67.460472596808103</c:v>
                      </c:pt>
                      <c:pt idx="193">
                        <c:v>69.849931955956905</c:v>
                      </c:pt>
                      <c:pt idx="194">
                        <c:v>68.355437337622206</c:v>
                      </c:pt>
                      <c:pt idx="195">
                        <c:v>68.355437337622206</c:v>
                      </c:pt>
                      <c:pt idx="196">
                        <c:v>67.653717679079506</c:v>
                      </c:pt>
                      <c:pt idx="197">
                        <c:v>57.294073982432302</c:v>
                      </c:pt>
                      <c:pt idx="198">
                        <c:v>43.8947173079302</c:v>
                      </c:pt>
                      <c:pt idx="199">
                        <c:v>58.252505257948798</c:v>
                      </c:pt>
                      <c:pt idx="200">
                        <c:v>64.622788568600797</c:v>
                      </c:pt>
                      <c:pt idx="201">
                        <c:v>65.676234071508105</c:v>
                      </c:pt>
                      <c:pt idx="202">
                        <c:v>66.382036372633905</c:v>
                      </c:pt>
                      <c:pt idx="203">
                        <c:v>64.042805888902606</c:v>
                      </c:pt>
                      <c:pt idx="204">
                        <c:v>61.126067054311498</c:v>
                      </c:pt>
                      <c:pt idx="205">
                        <c:v>62.106767289372797</c:v>
                      </c:pt>
                      <c:pt idx="206">
                        <c:v>62.401583570456502</c:v>
                      </c:pt>
                      <c:pt idx="207">
                        <c:v>64.816775949523702</c:v>
                      </c:pt>
                      <c:pt idx="208">
                        <c:v>51.492267722380298</c:v>
                      </c:pt>
                      <c:pt idx="209">
                        <c:v>63.251515526413499</c:v>
                      </c:pt>
                      <c:pt idx="210">
                        <c:v>63.744896696771001</c:v>
                      </c:pt>
                      <c:pt idx="211">
                        <c:v>64.332797228751701</c:v>
                      </c:pt>
                      <c:pt idx="212">
                        <c:v>30.949276258814798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54</c:v>
                      </c:pt>
                      <c:pt idx="4">
                        <c:v>53</c:v>
                      </c:pt>
                      <c:pt idx="5">
                        <c:v>50</c:v>
                      </c:pt>
                      <c:pt idx="6">
                        <c:v>53</c:v>
                      </c:pt>
                      <c:pt idx="7">
                        <c:v>57</c:v>
                      </c:pt>
                      <c:pt idx="8">
                        <c:v>51</c:v>
                      </c:pt>
                      <c:pt idx="9">
                        <c:v>53</c:v>
                      </c:pt>
                      <c:pt idx="10">
                        <c:v>46</c:v>
                      </c:pt>
                      <c:pt idx="11">
                        <c:v>53</c:v>
                      </c:pt>
                      <c:pt idx="12">
                        <c:v>54</c:v>
                      </c:pt>
                      <c:pt idx="13">
                        <c:v>53</c:v>
                      </c:pt>
                      <c:pt idx="14">
                        <c:v>47</c:v>
                      </c:pt>
                      <c:pt idx="15">
                        <c:v>52</c:v>
                      </c:pt>
                      <c:pt idx="16">
                        <c:v>52</c:v>
                      </c:pt>
                      <c:pt idx="17">
                        <c:v>54</c:v>
                      </c:pt>
                      <c:pt idx="18">
                        <c:v>51</c:v>
                      </c:pt>
                      <c:pt idx="19">
                        <c:v>54</c:v>
                      </c:pt>
                      <c:pt idx="20">
                        <c:v>47</c:v>
                      </c:pt>
                      <c:pt idx="21">
                        <c:v>53</c:v>
                      </c:pt>
                      <c:pt idx="22">
                        <c:v>53</c:v>
                      </c:pt>
                      <c:pt idx="23">
                        <c:v>53</c:v>
                      </c:pt>
                      <c:pt idx="24">
                        <c:v>51</c:v>
                      </c:pt>
                      <c:pt idx="25">
                        <c:v>52</c:v>
                      </c:pt>
                      <c:pt idx="26">
                        <c:v>52</c:v>
                      </c:pt>
                      <c:pt idx="27">
                        <c:v>55</c:v>
                      </c:pt>
                      <c:pt idx="28">
                        <c:v>53</c:v>
                      </c:pt>
                      <c:pt idx="29">
                        <c:v>51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57</c:v>
                      </c:pt>
                      <c:pt idx="35">
                        <c:v>62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60</c:v>
                      </c:pt>
                      <c:pt idx="39">
                        <c:v>58</c:v>
                      </c:pt>
                      <c:pt idx="40">
                        <c:v>60</c:v>
                      </c:pt>
                      <c:pt idx="41">
                        <c:v>60</c:v>
                      </c:pt>
                      <c:pt idx="42">
                        <c:v>60</c:v>
                      </c:pt>
                      <c:pt idx="43">
                        <c:v>58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57</c:v>
                      </c:pt>
                      <c:pt idx="48">
                        <c:v>56</c:v>
                      </c:pt>
                      <c:pt idx="49">
                        <c:v>50</c:v>
                      </c:pt>
                      <c:pt idx="50">
                        <c:v>54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52</c:v>
                      </c:pt>
                      <c:pt idx="54">
                        <c:v>54</c:v>
                      </c:pt>
                      <c:pt idx="55">
                        <c:v>51</c:v>
                      </c:pt>
                      <c:pt idx="56">
                        <c:v>57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57</c:v>
                      </c:pt>
                      <c:pt idx="60">
                        <c:v>50</c:v>
                      </c:pt>
                      <c:pt idx="61">
                        <c:v>50</c:v>
                      </c:pt>
                      <c:pt idx="62">
                        <c:v>50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61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57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56</c:v>
                      </c:pt>
                      <c:pt idx="96">
                        <c:v>55</c:v>
                      </c:pt>
                      <c:pt idx="97">
                        <c:v>54</c:v>
                      </c:pt>
                      <c:pt idx="98">
                        <c:v>54</c:v>
                      </c:pt>
                      <c:pt idx="99">
                        <c:v>54</c:v>
                      </c:pt>
                      <c:pt idx="100">
                        <c:v>52</c:v>
                      </c:pt>
                      <c:pt idx="101">
                        <c:v>48</c:v>
                      </c:pt>
                      <c:pt idx="102">
                        <c:v>48</c:v>
                      </c:pt>
                      <c:pt idx="103">
                        <c:v>54</c:v>
                      </c:pt>
                      <c:pt idx="104">
                        <c:v>56</c:v>
                      </c:pt>
                      <c:pt idx="105">
                        <c:v>57</c:v>
                      </c:pt>
                      <c:pt idx="106">
                        <c:v>55</c:v>
                      </c:pt>
                      <c:pt idx="107">
                        <c:v>57</c:v>
                      </c:pt>
                      <c:pt idx="108">
                        <c:v>57</c:v>
                      </c:pt>
                      <c:pt idx="109">
                        <c:v>56</c:v>
                      </c:pt>
                      <c:pt idx="110">
                        <c:v>56</c:v>
                      </c:pt>
                      <c:pt idx="111">
                        <c:v>55</c:v>
                      </c:pt>
                      <c:pt idx="112">
                        <c:v>53</c:v>
                      </c:pt>
                      <c:pt idx="113">
                        <c:v>53</c:v>
                      </c:pt>
                      <c:pt idx="114">
                        <c:v>53</c:v>
                      </c:pt>
                      <c:pt idx="115">
                        <c:v>56</c:v>
                      </c:pt>
                      <c:pt idx="116">
                        <c:v>56</c:v>
                      </c:pt>
                      <c:pt idx="117">
                        <c:v>55</c:v>
                      </c:pt>
                      <c:pt idx="118">
                        <c:v>56</c:v>
                      </c:pt>
                      <c:pt idx="119">
                        <c:v>55</c:v>
                      </c:pt>
                      <c:pt idx="120">
                        <c:v>55</c:v>
                      </c:pt>
                      <c:pt idx="121">
                        <c:v>58</c:v>
                      </c:pt>
                      <c:pt idx="122">
                        <c:v>55</c:v>
                      </c:pt>
                      <c:pt idx="123">
                        <c:v>53</c:v>
                      </c:pt>
                      <c:pt idx="124">
                        <c:v>53</c:v>
                      </c:pt>
                      <c:pt idx="125">
                        <c:v>55</c:v>
                      </c:pt>
                      <c:pt idx="126">
                        <c:v>55</c:v>
                      </c:pt>
                      <c:pt idx="127">
                        <c:v>57</c:v>
                      </c:pt>
                      <c:pt idx="128">
                        <c:v>57</c:v>
                      </c:pt>
                      <c:pt idx="129">
                        <c:v>55</c:v>
                      </c:pt>
                      <c:pt idx="130">
                        <c:v>54</c:v>
                      </c:pt>
                      <c:pt idx="131">
                        <c:v>56</c:v>
                      </c:pt>
                      <c:pt idx="132">
                        <c:v>55</c:v>
                      </c:pt>
                      <c:pt idx="133">
                        <c:v>57</c:v>
                      </c:pt>
                      <c:pt idx="134">
                        <c:v>56</c:v>
                      </c:pt>
                      <c:pt idx="135">
                        <c:v>57</c:v>
                      </c:pt>
                      <c:pt idx="136">
                        <c:v>53</c:v>
                      </c:pt>
                      <c:pt idx="137">
                        <c:v>51</c:v>
                      </c:pt>
                      <c:pt idx="138">
                        <c:v>50</c:v>
                      </c:pt>
                      <c:pt idx="139">
                        <c:v>52</c:v>
                      </c:pt>
                      <c:pt idx="140">
                        <c:v>52</c:v>
                      </c:pt>
                      <c:pt idx="141">
                        <c:v>53</c:v>
                      </c:pt>
                      <c:pt idx="142">
                        <c:v>52</c:v>
                      </c:pt>
                      <c:pt idx="143">
                        <c:v>52</c:v>
                      </c:pt>
                      <c:pt idx="144">
                        <c:v>52</c:v>
                      </c:pt>
                      <c:pt idx="145">
                        <c:v>52</c:v>
                      </c:pt>
                      <c:pt idx="146">
                        <c:v>44</c:v>
                      </c:pt>
                      <c:pt idx="147">
                        <c:v>44</c:v>
                      </c:pt>
                      <c:pt idx="148">
                        <c:v>49</c:v>
                      </c:pt>
                      <c:pt idx="149">
                        <c:v>51</c:v>
                      </c:pt>
                      <c:pt idx="150">
                        <c:v>51</c:v>
                      </c:pt>
                      <c:pt idx="151">
                        <c:v>51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56</c:v>
                      </c:pt>
                      <c:pt idx="160">
                        <c:v>61</c:v>
                      </c:pt>
                      <c:pt idx="161">
                        <c:v>61</c:v>
                      </c:pt>
                      <c:pt idx="162">
                        <c:v>56</c:v>
                      </c:pt>
                      <c:pt idx="163">
                        <c:v>56</c:v>
                      </c:pt>
                      <c:pt idx="164">
                        <c:v>56</c:v>
                      </c:pt>
                      <c:pt idx="165">
                        <c:v>56</c:v>
                      </c:pt>
                      <c:pt idx="166">
                        <c:v>60</c:v>
                      </c:pt>
                      <c:pt idx="167">
                        <c:v>60</c:v>
                      </c:pt>
                      <c:pt idx="168">
                        <c:v>56</c:v>
                      </c:pt>
                      <c:pt idx="169">
                        <c:v>57</c:v>
                      </c:pt>
                      <c:pt idx="170">
                        <c:v>56</c:v>
                      </c:pt>
                      <c:pt idx="171">
                        <c:v>57</c:v>
                      </c:pt>
                      <c:pt idx="172">
                        <c:v>57</c:v>
                      </c:pt>
                      <c:pt idx="173">
                        <c:v>57</c:v>
                      </c:pt>
                      <c:pt idx="174">
                        <c:v>57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61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59</c:v>
                      </c:pt>
                      <c:pt idx="188">
                        <c:v>62</c:v>
                      </c:pt>
                      <c:pt idx="189">
                        <c:v>61</c:v>
                      </c:pt>
                      <c:pt idx="190">
                        <c:v>53</c:v>
                      </c:pt>
                      <c:pt idx="191">
                        <c:v>52</c:v>
                      </c:pt>
                      <c:pt idx="192">
                        <c:v>50</c:v>
                      </c:pt>
                      <c:pt idx="193">
                        <c:v>51</c:v>
                      </c:pt>
                      <c:pt idx="194">
                        <c:v>49</c:v>
                      </c:pt>
                      <c:pt idx="195">
                        <c:v>49</c:v>
                      </c:pt>
                      <c:pt idx="196">
                        <c:v>52</c:v>
                      </c:pt>
                      <c:pt idx="197">
                        <c:v>48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44</c:v>
                      </c:pt>
                      <c:pt idx="206">
                        <c:v>58</c:v>
                      </c:pt>
                      <c:pt idx="207">
                        <c:v>56</c:v>
                      </c:pt>
                      <c:pt idx="208">
                        <c:v>58</c:v>
                      </c:pt>
                      <c:pt idx="209">
                        <c:v>56</c:v>
                      </c:pt>
                      <c:pt idx="210">
                        <c:v>57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FFF3-40D7-98E8-2BF37359587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worksheet!$K$173:$K$385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66.974883351533805</c:v>
                      </c:pt>
                      <c:pt idx="1">
                        <c:v>67.740295840365306</c:v>
                      </c:pt>
                      <c:pt idx="2">
                        <c:v>65.328601211158499</c:v>
                      </c:pt>
                      <c:pt idx="3">
                        <c:v>65.439193884642094</c:v>
                      </c:pt>
                      <c:pt idx="4">
                        <c:v>67.405738111784004</c:v>
                      </c:pt>
                      <c:pt idx="5">
                        <c:v>65.874218207088305</c:v>
                      </c:pt>
                      <c:pt idx="6">
                        <c:v>65.069790529137293</c:v>
                      </c:pt>
                      <c:pt idx="7">
                        <c:v>68.429961282636796</c:v>
                      </c:pt>
                      <c:pt idx="8">
                        <c:v>66.250868658790793</c:v>
                      </c:pt>
                      <c:pt idx="9">
                        <c:v>67.247294748337097</c:v>
                      </c:pt>
                      <c:pt idx="10">
                        <c:v>66.473940236275197</c:v>
                      </c:pt>
                      <c:pt idx="11">
                        <c:v>67.722128462225797</c:v>
                      </c:pt>
                      <c:pt idx="12">
                        <c:v>67.450213441874297</c:v>
                      </c:pt>
                      <c:pt idx="13">
                        <c:v>67.065918792812496</c:v>
                      </c:pt>
                      <c:pt idx="14">
                        <c:v>67.682616896654395</c:v>
                      </c:pt>
                      <c:pt idx="15">
                        <c:v>66.314702670505298</c:v>
                      </c:pt>
                      <c:pt idx="16">
                        <c:v>66.314702670505298</c:v>
                      </c:pt>
                      <c:pt idx="17">
                        <c:v>66.986002184056403</c:v>
                      </c:pt>
                      <c:pt idx="18">
                        <c:v>67.538965551474206</c:v>
                      </c:pt>
                      <c:pt idx="19">
                        <c:v>67.604983619577098</c:v>
                      </c:pt>
                      <c:pt idx="20">
                        <c:v>66.267447632284302</c:v>
                      </c:pt>
                      <c:pt idx="21">
                        <c:v>65.952943512359795</c:v>
                      </c:pt>
                      <c:pt idx="22">
                        <c:v>65.952943512359795</c:v>
                      </c:pt>
                      <c:pt idx="23">
                        <c:v>68.020748535689506</c:v>
                      </c:pt>
                      <c:pt idx="24">
                        <c:v>67.091035441278706</c:v>
                      </c:pt>
                      <c:pt idx="25">
                        <c:v>65.687580661173399</c:v>
                      </c:pt>
                      <c:pt idx="26">
                        <c:v>65.687580661173399</c:v>
                      </c:pt>
                      <c:pt idx="27">
                        <c:v>67.304874416757698</c:v>
                      </c:pt>
                      <c:pt idx="28">
                        <c:v>67.254144743373402</c:v>
                      </c:pt>
                      <c:pt idx="29">
                        <c:v>67.254144743373402</c:v>
                      </c:pt>
                      <c:pt idx="30">
                        <c:v>64.983718852377606</c:v>
                      </c:pt>
                      <c:pt idx="31">
                        <c:v>65.592077831827694</c:v>
                      </c:pt>
                      <c:pt idx="32">
                        <c:v>67.840067507197503</c:v>
                      </c:pt>
                      <c:pt idx="33">
                        <c:v>67.840067507197503</c:v>
                      </c:pt>
                      <c:pt idx="34">
                        <c:v>67.291372977265993</c:v>
                      </c:pt>
                      <c:pt idx="35">
                        <c:v>67.060557927131896</c:v>
                      </c:pt>
                      <c:pt idx="36">
                        <c:v>66.769681326317894</c:v>
                      </c:pt>
                      <c:pt idx="37">
                        <c:v>66.845626923458795</c:v>
                      </c:pt>
                      <c:pt idx="38">
                        <c:v>65.545219894768195</c:v>
                      </c:pt>
                      <c:pt idx="39">
                        <c:v>66.920281941824697</c:v>
                      </c:pt>
                      <c:pt idx="40">
                        <c:v>66.920281941824697</c:v>
                      </c:pt>
                      <c:pt idx="41">
                        <c:v>67.283033852873999</c:v>
                      </c:pt>
                      <c:pt idx="42">
                        <c:v>67.475330090340506</c:v>
                      </c:pt>
                      <c:pt idx="43">
                        <c:v>68.151394817829797</c:v>
                      </c:pt>
                      <c:pt idx="44">
                        <c:v>64.6191799861015</c:v>
                      </c:pt>
                      <c:pt idx="45">
                        <c:v>64.436017075349994</c:v>
                      </c:pt>
                      <c:pt idx="46">
                        <c:v>64.436017075349994</c:v>
                      </c:pt>
                      <c:pt idx="47">
                        <c:v>64.436017075349994</c:v>
                      </c:pt>
                      <c:pt idx="48">
                        <c:v>62.940732651643003</c:v>
                      </c:pt>
                      <c:pt idx="49">
                        <c:v>55.256924451503998</c:v>
                      </c:pt>
                      <c:pt idx="50">
                        <c:v>58.484463417055501</c:v>
                      </c:pt>
                      <c:pt idx="51">
                        <c:v>65.560806115357906</c:v>
                      </c:pt>
                      <c:pt idx="52">
                        <c:v>65.560806115357906</c:v>
                      </c:pt>
                      <c:pt idx="53">
                        <c:v>65.560806115357906</c:v>
                      </c:pt>
                      <c:pt idx="54">
                        <c:v>65.617095205003494</c:v>
                      </c:pt>
                      <c:pt idx="55">
                        <c:v>61.198550580760397</c:v>
                      </c:pt>
                      <c:pt idx="56">
                        <c:v>63.691948773950202</c:v>
                      </c:pt>
                      <c:pt idx="57">
                        <c:v>65.538369899732004</c:v>
                      </c:pt>
                      <c:pt idx="58">
                        <c:v>65.449717065422405</c:v>
                      </c:pt>
                      <c:pt idx="59">
                        <c:v>65.449717065422405</c:v>
                      </c:pt>
                      <c:pt idx="60">
                        <c:v>64.311327310632393</c:v>
                      </c:pt>
                      <c:pt idx="61">
                        <c:v>63.892782686389403</c:v>
                      </c:pt>
                      <c:pt idx="62">
                        <c:v>63.695621959694201</c:v>
                      </c:pt>
                      <c:pt idx="63">
                        <c:v>64.199841159535396</c:v>
                      </c:pt>
                      <c:pt idx="64">
                        <c:v>65.108408617095193</c:v>
                      </c:pt>
                      <c:pt idx="65">
                        <c:v>65.122604983619595</c:v>
                      </c:pt>
                      <c:pt idx="66">
                        <c:v>65.122604983619595</c:v>
                      </c:pt>
                      <c:pt idx="67">
                        <c:v>66.119726000198597</c:v>
                      </c:pt>
                      <c:pt idx="68">
                        <c:v>64.636354611337197</c:v>
                      </c:pt>
                      <c:pt idx="69">
                        <c:v>64.149210761441495</c:v>
                      </c:pt>
                      <c:pt idx="70">
                        <c:v>64.975379727985697</c:v>
                      </c:pt>
                      <c:pt idx="71">
                        <c:v>64.252457063436907</c:v>
                      </c:pt>
                      <c:pt idx="72">
                        <c:v>63.174724511069201</c:v>
                      </c:pt>
                      <c:pt idx="73">
                        <c:v>63.7014792018267</c:v>
                      </c:pt>
                      <c:pt idx="74">
                        <c:v>63.7014792018267</c:v>
                      </c:pt>
                      <c:pt idx="75">
                        <c:v>62.637347364241002</c:v>
                      </c:pt>
                      <c:pt idx="76">
                        <c:v>62.404646083589803</c:v>
                      </c:pt>
                      <c:pt idx="77">
                        <c:v>66.630100268043293</c:v>
                      </c:pt>
                      <c:pt idx="78">
                        <c:v>66.630100268043293</c:v>
                      </c:pt>
                      <c:pt idx="79">
                        <c:v>65.697011813759602</c:v>
                      </c:pt>
                      <c:pt idx="80">
                        <c:v>68.026605777821899</c:v>
                      </c:pt>
                      <c:pt idx="81">
                        <c:v>65.863297925146398</c:v>
                      </c:pt>
                      <c:pt idx="82">
                        <c:v>66.2785664648069</c:v>
                      </c:pt>
                      <c:pt idx="83">
                        <c:v>66.2785664648069</c:v>
                      </c:pt>
                      <c:pt idx="84">
                        <c:v>66.2785664648069</c:v>
                      </c:pt>
                      <c:pt idx="85">
                        <c:v>60.164598431450401</c:v>
                      </c:pt>
                      <c:pt idx="86">
                        <c:v>62.958900029782598</c:v>
                      </c:pt>
                      <c:pt idx="87">
                        <c:v>62.471656904596401</c:v>
                      </c:pt>
                      <c:pt idx="88">
                        <c:v>64.581852476918499</c:v>
                      </c:pt>
                      <c:pt idx="89">
                        <c:v>66.051523875707304</c:v>
                      </c:pt>
                      <c:pt idx="90">
                        <c:v>66.051523875707304</c:v>
                      </c:pt>
                      <c:pt idx="91">
                        <c:v>66.617790132036106</c:v>
                      </c:pt>
                      <c:pt idx="92">
                        <c:v>65.1209173036831</c:v>
                      </c:pt>
                      <c:pt idx="93">
                        <c:v>65.468777921175402</c:v>
                      </c:pt>
                      <c:pt idx="94">
                        <c:v>65.468777921175402</c:v>
                      </c:pt>
                      <c:pt idx="95">
                        <c:v>64.170058572421297</c:v>
                      </c:pt>
                      <c:pt idx="96">
                        <c:v>66.557033654323405</c:v>
                      </c:pt>
                      <c:pt idx="97">
                        <c:v>66.864687779211707</c:v>
                      </c:pt>
                      <c:pt idx="98">
                        <c:v>66.864687779211707</c:v>
                      </c:pt>
                      <c:pt idx="99">
                        <c:v>66.727985704358204</c:v>
                      </c:pt>
                      <c:pt idx="100">
                        <c:v>66.846818226943299</c:v>
                      </c:pt>
                      <c:pt idx="101">
                        <c:v>66.846818226943299</c:v>
                      </c:pt>
                      <c:pt idx="102">
                        <c:v>66.846818226943299</c:v>
                      </c:pt>
                      <c:pt idx="103">
                        <c:v>66.186041894172504</c:v>
                      </c:pt>
                      <c:pt idx="104">
                        <c:v>64.901419636652406</c:v>
                      </c:pt>
                      <c:pt idx="105">
                        <c:v>64.901419636652406</c:v>
                      </c:pt>
                      <c:pt idx="106">
                        <c:v>64.514841655911795</c:v>
                      </c:pt>
                      <c:pt idx="107">
                        <c:v>64.931400774347296</c:v>
                      </c:pt>
                      <c:pt idx="108">
                        <c:v>64.931400774347296</c:v>
                      </c:pt>
                      <c:pt idx="109">
                        <c:v>66.029087660081402</c:v>
                      </c:pt>
                      <c:pt idx="110">
                        <c:v>66.029087660081402</c:v>
                      </c:pt>
                      <c:pt idx="111">
                        <c:v>65.708428472153301</c:v>
                      </c:pt>
                      <c:pt idx="112">
                        <c:v>64.400079420232302</c:v>
                      </c:pt>
                      <c:pt idx="113">
                        <c:v>64.3507396009133</c:v>
                      </c:pt>
                      <c:pt idx="114">
                        <c:v>65.703166881763096</c:v>
                      </c:pt>
                      <c:pt idx="115">
                        <c:v>65.488930805122607</c:v>
                      </c:pt>
                      <c:pt idx="116">
                        <c:v>65.765412488831501</c:v>
                      </c:pt>
                      <c:pt idx="117">
                        <c:v>66.211654919090606</c:v>
                      </c:pt>
                      <c:pt idx="118">
                        <c:v>66.211654919090606</c:v>
                      </c:pt>
                      <c:pt idx="119">
                        <c:v>66.805122604983595</c:v>
                      </c:pt>
                      <c:pt idx="120">
                        <c:v>67.483867765313207</c:v>
                      </c:pt>
                      <c:pt idx="121">
                        <c:v>65.710016876799401</c:v>
                      </c:pt>
                      <c:pt idx="122">
                        <c:v>65.545021344187404</c:v>
                      </c:pt>
                      <c:pt idx="123">
                        <c:v>65.545021344187404</c:v>
                      </c:pt>
                      <c:pt idx="124">
                        <c:v>64.638439392435203</c:v>
                      </c:pt>
                      <c:pt idx="125">
                        <c:v>64.246103444852594</c:v>
                      </c:pt>
                      <c:pt idx="126">
                        <c:v>64.246103444852594</c:v>
                      </c:pt>
                      <c:pt idx="127">
                        <c:v>63.640722724113999</c:v>
                      </c:pt>
                      <c:pt idx="128">
                        <c:v>62.338230914325401</c:v>
                      </c:pt>
                      <c:pt idx="129">
                        <c:v>62.338230914325401</c:v>
                      </c:pt>
                      <c:pt idx="130">
                        <c:v>62.338230914325401</c:v>
                      </c:pt>
                      <c:pt idx="131">
                        <c:v>62.292167179589001</c:v>
                      </c:pt>
                      <c:pt idx="132">
                        <c:v>58.134716569045999</c:v>
                      </c:pt>
                      <c:pt idx="133">
                        <c:v>61.830437804030602</c:v>
                      </c:pt>
                      <c:pt idx="134">
                        <c:v>61.772063933287001</c:v>
                      </c:pt>
                      <c:pt idx="135">
                        <c:v>60.7515139481783</c:v>
                      </c:pt>
                      <c:pt idx="136">
                        <c:v>64.6074655018366</c:v>
                      </c:pt>
                      <c:pt idx="137">
                        <c:v>64.6074655018366</c:v>
                      </c:pt>
                      <c:pt idx="138">
                        <c:v>63.027201429564201</c:v>
                      </c:pt>
                      <c:pt idx="139">
                        <c:v>64.336443959098602</c:v>
                      </c:pt>
                      <c:pt idx="140">
                        <c:v>64.336443959098602</c:v>
                      </c:pt>
                      <c:pt idx="141">
                        <c:v>64.336443959098602</c:v>
                      </c:pt>
                      <c:pt idx="142">
                        <c:v>61.871041397796098</c:v>
                      </c:pt>
                      <c:pt idx="143">
                        <c:v>61.871041397796098</c:v>
                      </c:pt>
                      <c:pt idx="144">
                        <c:v>61.871041397796098</c:v>
                      </c:pt>
                      <c:pt idx="145">
                        <c:v>64.760746550183697</c:v>
                      </c:pt>
                      <c:pt idx="146">
                        <c:v>65.642807505211906</c:v>
                      </c:pt>
                      <c:pt idx="147">
                        <c:v>65.642807505211906</c:v>
                      </c:pt>
                      <c:pt idx="148">
                        <c:v>67.252556338727302</c:v>
                      </c:pt>
                      <c:pt idx="149">
                        <c:v>66.064926039908698</c:v>
                      </c:pt>
                      <c:pt idx="150">
                        <c:v>65.634269830239205</c:v>
                      </c:pt>
                      <c:pt idx="151">
                        <c:v>64.868758066117294</c:v>
                      </c:pt>
                      <c:pt idx="152">
                        <c:v>65.509580065521703</c:v>
                      </c:pt>
                      <c:pt idx="153">
                        <c:v>66.090936165988296</c:v>
                      </c:pt>
                      <c:pt idx="154">
                        <c:v>64.953142062940501</c:v>
                      </c:pt>
                      <c:pt idx="155">
                        <c:v>64.471656904596401</c:v>
                      </c:pt>
                      <c:pt idx="156">
                        <c:v>65.746450908368899</c:v>
                      </c:pt>
                      <c:pt idx="157">
                        <c:v>64.549985108706394</c:v>
                      </c:pt>
                      <c:pt idx="158">
                        <c:v>64.549985108706394</c:v>
                      </c:pt>
                      <c:pt idx="159">
                        <c:v>65.154174525960499</c:v>
                      </c:pt>
                      <c:pt idx="160">
                        <c:v>64.974188424501094</c:v>
                      </c:pt>
                      <c:pt idx="161">
                        <c:v>64.974188424501094</c:v>
                      </c:pt>
                      <c:pt idx="162">
                        <c:v>64.004963764519005</c:v>
                      </c:pt>
                      <c:pt idx="163">
                        <c:v>63.289784572619901</c:v>
                      </c:pt>
                      <c:pt idx="164">
                        <c:v>63.289784572619901</c:v>
                      </c:pt>
                      <c:pt idx="165">
                        <c:v>63.289784572619901</c:v>
                      </c:pt>
                      <c:pt idx="166">
                        <c:v>64.101856447930103</c:v>
                      </c:pt>
                      <c:pt idx="167">
                        <c:v>64.101856447930103</c:v>
                      </c:pt>
                      <c:pt idx="168">
                        <c:v>64.101856447930103</c:v>
                      </c:pt>
                      <c:pt idx="169">
                        <c:v>64.101856447930103</c:v>
                      </c:pt>
                      <c:pt idx="170">
                        <c:v>63.073066613719803</c:v>
                      </c:pt>
                      <c:pt idx="171">
                        <c:v>60.031370991760099</c:v>
                      </c:pt>
                      <c:pt idx="172">
                        <c:v>60.031370991760099</c:v>
                      </c:pt>
                      <c:pt idx="173">
                        <c:v>60.031370991760099</c:v>
                      </c:pt>
                      <c:pt idx="174">
                        <c:v>59.6804328402661</c:v>
                      </c:pt>
                      <c:pt idx="175">
                        <c:v>61.274992554353197</c:v>
                      </c:pt>
                      <c:pt idx="176">
                        <c:v>61.693636453886597</c:v>
                      </c:pt>
                      <c:pt idx="177">
                        <c:v>61.693636453886597</c:v>
                      </c:pt>
                      <c:pt idx="178">
                        <c:v>62.4732453092425</c:v>
                      </c:pt>
                      <c:pt idx="179">
                        <c:v>60.996128263675203</c:v>
                      </c:pt>
                      <c:pt idx="180">
                        <c:v>66.004169562195997</c:v>
                      </c:pt>
                      <c:pt idx="181">
                        <c:v>66.004169562195997</c:v>
                      </c:pt>
                      <c:pt idx="182">
                        <c:v>66.004169562195997</c:v>
                      </c:pt>
                      <c:pt idx="183">
                        <c:v>65.088057182567297</c:v>
                      </c:pt>
                      <c:pt idx="184">
                        <c:v>66.383599722029203</c:v>
                      </c:pt>
                      <c:pt idx="185">
                        <c:v>67.413283033852906</c:v>
                      </c:pt>
                      <c:pt idx="186">
                        <c:v>67.492603990866698</c:v>
                      </c:pt>
                      <c:pt idx="187">
                        <c:v>65.915913829047994</c:v>
                      </c:pt>
                      <c:pt idx="188">
                        <c:v>68.428174327409906</c:v>
                      </c:pt>
                      <c:pt idx="189">
                        <c:v>66.419537377146796</c:v>
                      </c:pt>
                      <c:pt idx="190">
                        <c:v>68.413779410304798</c:v>
                      </c:pt>
                      <c:pt idx="191">
                        <c:v>67.027300704854596</c:v>
                      </c:pt>
                      <c:pt idx="192">
                        <c:v>67.027300704854596</c:v>
                      </c:pt>
                      <c:pt idx="193">
                        <c:v>68.797875508785907</c:v>
                      </c:pt>
                      <c:pt idx="194">
                        <c:v>68.188623051722402</c:v>
                      </c:pt>
                      <c:pt idx="195">
                        <c:v>68.188623051722402</c:v>
                      </c:pt>
                      <c:pt idx="196">
                        <c:v>67.007445646778507</c:v>
                      </c:pt>
                      <c:pt idx="197">
                        <c:v>58.862503722823398</c:v>
                      </c:pt>
                      <c:pt idx="198">
                        <c:v>43.838578377841799</c:v>
                      </c:pt>
                      <c:pt idx="199">
                        <c:v>57.5736126278169</c:v>
                      </c:pt>
                      <c:pt idx="200">
                        <c:v>64.4561699592971</c:v>
                      </c:pt>
                      <c:pt idx="201">
                        <c:v>65.191799861014601</c:v>
                      </c:pt>
                      <c:pt idx="202">
                        <c:v>66.070584731460301</c:v>
                      </c:pt>
                      <c:pt idx="203">
                        <c:v>62.5294351235977</c:v>
                      </c:pt>
                      <c:pt idx="204">
                        <c:v>62.134617293755603</c:v>
                      </c:pt>
                      <c:pt idx="205">
                        <c:v>61.928323240345499</c:v>
                      </c:pt>
                      <c:pt idx="206">
                        <c:v>61.7390052615904</c:v>
                      </c:pt>
                      <c:pt idx="207">
                        <c:v>64.093517323538194</c:v>
                      </c:pt>
                      <c:pt idx="208">
                        <c:v>53.275985307257002</c:v>
                      </c:pt>
                      <c:pt idx="209">
                        <c:v>63.309639630695898</c:v>
                      </c:pt>
                      <c:pt idx="210">
                        <c:v>62.538568450312702</c:v>
                      </c:pt>
                      <c:pt idx="211">
                        <c:v>62.976968132631796</c:v>
                      </c:pt>
                      <c:pt idx="212">
                        <c:v>37.132731063238403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worksheet!$P$173:$P$385</c15:sqref>
                        </c15:formulaRef>
                      </c:ext>
                    </c:extLst>
                    <c:numCache>
                      <c:formatCode>0.0</c:formatCode>
                      <c:ptCount val="21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58</c:v>
                      </c:pt>
                      <c:pt idx="28">
                        <c:v>58</c:v>
                      </c:pt>
                      <c:pt idx="29">
                        <c:v>58</c:v>
                      </c:pt>
                      <c:pt idx="30">
                        <c:v>58</c:v>
                      </c:pt>
                      <c:pt idx="31">
                        <c:v>58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58</c:v>
                      </c:pt>
                      <c:pt idx="35">
                        <c:v>62</c:v>
                      </c:pt>
                      <c:pt idx="36">
                        <c:v>62</c:v>
                      </c:pt>
                      <c:pt idx="37">
                        <c:v>62</c:v>
                      </c:pt>
                      <c:pt idx="38">
                        <c:v>62</c:v>
                      </c:pt>
                      <c:pt idx="39">
                        <c:v>62</c:v>
                      </c:pt>
                      <c:pt idx="40">
                        <c:v>62</c:v>
                      </c:pt>
                      <c:pt idx="41">
                        <c:v>62</c:v>
                      </c:pt>
                      <c:pt idx="42">
                        <c:v>62</c:v>
                      </c:pt>
                      <c:pt idx="43">
                        <c:v>58</c:v>
                      </c:pt>
                      <c:pt idx="44">
                        <c:v>57</c:v>
                      </c:pt>
                      <c:pt idx="45">
                        <c:v>57</c:v>
                      </c:pt>
                      <c:pt idx="46">
                        <c:v>58</c:v>
                      </c:pt>
                      <c:pt idx="47">
                        <c:v>58</c:v>
                      </c:pt>
                      <c:pt idx="48">
                        <c:v>58</c:v>
                      </c:pt>
                      <c:pt idx="49">
                        <c:v>58</c:v>
                      </c:pt>
                      <c:pt idx="50">
                        <c:v>58</c:v>
                      </c:pt>
                      <c:pt idx="51">
                        <c:v>57</c:v>
                      </c:pt>
                      <c:pt idx="52">
                        <c:v>57</c:v>
                      </c:pt>
                      <c:pt idx="53">
                        <c:v>57</c:v>
                      </c:pt>
                      <c:pt idx="54">
                        <c:v>57</c:v>
                      </c:pt>
                      <c:pt idx="55">
                        <c:v>57</c:v>
                      </c:pt>
                      <c:pt idx="56">
                        <c:v>57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58</c:v>
                      </c:pt>
                      <c:pt idx="60">
                        <c:v>53</c:v>
                      </c:pt>
                      <c:pt idx="61">
                        <c:v>53</c:v>
                      </c:pt>
                      <c:pt idx="62">
                        <c:v>53</c:v>
                      </c:pt>
                      <c:pt idx="63">
                        <c:v>53</c:v>
                      </c:pt>
                      <c:pt idx="64">
                        <c:v>53</c:v>
                      </c:pt>
                      <c:pt idx="65">
                        <c:v>53</c:v>
                      </c:pt>
                      <c:pt idx="66">
                        <c:v>57</c:v>
                      </c:pt>
                      <c:pt idx="67">
                        <c:v>57</c:v>
                      </c:pt>
                      <c:pt idx="68">
                        <c:v>57</c:v>
                      </c:pt>
                      <c:pt idx="69">
                        <c:v>58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  <c:pt idx="80">
                        <c:v>62</c:v>
                      </c:pt>
                      <c:pt idx="81">
                        <c:v>62</c:v>
                      </c:pt>
                      <c:pt idx="82">
                        <c:v>62</c:v>
                      </c:pt>
                      <c:pt idx="83">
                        <c:v>62</c:v>
                      </c:pt>
                      <c:pt idx="84">
                        <c:v>62</c:v>
                      </c:pt>
                      <c:pt idx="85">
                        <c:v>62</c:v>
                      </c:pt>
                      <c:pt idx="86">
                        <c:v>62</c:v>
                      </c:pt>
                      <c:pt idx="87">
                        <c:v>62</c:v>
                      </c:pt>
                      <c:pt idx="88">
                        <c:v>62</c:v>
                      </c:pt>
                      <c:pt idx="89">
                        <c:v>58</c:v>
                      </c:pt>
                      <c:pt idx="90">
                        <c:v>58</c:v>
                      </c:pt>
                      <c:pt idx="91">
                        <c:v>58</c:v>
                      </c:pt>
                      <c:pt idx="92">
                        <c:v>58</c:v>
                      </c:pt>
                      <c:pt idx="93">
                        <c:v>58</c:v>
                      </c:pt>
                      <c:pt idx="94">
                        <c:v>57</c:v>
                      </c:pt>
                      <c:pt idx="95">
                        <c:v>57</c:v>
                      </c:pt>
                      <c:pt idx="96">
                        <c:v>58</c:v>
                      </c:pt>
                      <c:pt idx="97">
                        <c:v>58</c:v>
                      </c:pt>
                      <c:pt idx="98">
                        <c:v>58</c:v>
                      </c:pt>
                      <c:pt idx="99">
                        <c:v>58</c:v>
                      </c:pt>
                      <c:pt idx="100">
                        <c:v>58</c:v>
                      </c:pt>
                      <c:pt idx="101">
                        <c:v>58</c:v>
                      </c:pt>
                      <c:pt idx="102">
                        <c:v>58</c:v>
                      </c:pt>
                      <c:pt idx="103">
                        <c:v>58</c:v>
                      </c:pt>
                      <c:pt idx="104">
                        <c:v>58</c:v>
                      </c:pt>
                      <c:pt idx="105">
                        <c:v>58</c:v>
                      </c:pt>
                      <c:pt idx="106">
                        <c:v>58</c:v>
                      </c:pt>
                      <c:pt idx="107">
                        <c:v>58</c:v>
                      </c:pt>
                      <c:pt idx="108">
                        <c:v>58</c:v>
                      </c:pt>
                      <c:pt idx="109">
                        <c:v>57</c:v>
                      </c:pt>
                      <c:pt idx="110">
                        <c:v>58</c:v>
                      </c:pt>
                      <c:pt idx="111">
                        <c:v>58</c:v>
                      </c:pt>
                      <c:pt idx="112">
                        <c:v>58</c:v>
                      </c:pt>
                      <c:pt idx="113">
                        <c:v>58</c:v>
                      </c:pt>
                      <c:pt idx="114">
                        <c:v>58</c:v>
                      </c:pt>
                      <c:pt idx="115">
                        <c:v>58</c:v>
                      </c:pt>
                      <c:pt idx="116">
                        <c:v>58</c:v>
                      </c:pt>
                      <c:pt idx="117">
                        <c:v>58</c:v>
                      </c:pt>
                      <c:pt idx="118">
                        <c:v>58</c:v>
                      </c:pt>
                      <c:pt idx="119">
                        <c:v>58</c:v>
                      </c:pt>
                      <c:pt idx="120">
                        <c:v>58</c:v>
                      </c:pt>
                      <c:pt idx="121">
                        <c:v>58</c:v>
                      </c:pt>
                      <c:pt idx="122">
                        <c:v>57</c:v>
                      </c:pt>
                      <c:pt idx="123">
                        <c:v>57</c:v>
                      </c:pt>
                      <c:pt idx="124">
                        <c:v>58</c:v>
                      </c:pt>
                      <c:pt idx="125">
                        <c:v>58</c:v>
                      </c:pt>
                      <c:pt idx="126">
                        <c:v>58</c:v>
                      </c:pt>
                      <c:pt idx="127">
                        <c:v>58</c:v>
                      </c:pt>
                      <c:pt idx="128">
                        <c:v>58</c:v>
                      </c:pt>
                      <c:pt idx="129">
                        <c:v>55</c:v>
                      </c:pt>
                      <c:pt idx="130">
                        <c:v>55</c:v>
                      </c:pt>
                      <c:pt idx="131">
                        <c:v>57</c:v>
                      </c:pt>
                      <c:pt idx="132">
                        <c:v>56</c:v>
                      </c:pt>
                      <c:pt idx="133">
                        <c:v>58</c:v>
                      </c:pt>
                      <c:pt idx="134">
                        <c:v>58</c:v>
                      </c:pt>
                      <c:pt idx="135">
                        <c:v>58</c:v>
                      </c:pt>
                      <c:pt idx="136">
                        <c:v>53</c:v>
                      </c:pt>
                      <c:pt idx="137">
                        <c:v>53</c:v>
                      </c:pt>
                      <c:pt idx="138">
                        <c:v>53</c:v>
                      </c:pt>
                      <c:pt idx="139">
                        <c:v>53</c:v>
                      </c:pt>
                      <c:pt idx="140">
                        <c:v>53</c:v>
                      </c:pt>
                      <c:pt idx="141">
                        <c:v>53</c:v>
                      </c:pt>
                      <c:pt idx="142">
                        <c:v>53</c:v>
                      </c:pt>
                      <c:pt idx="143">
                        <c:v>53</c:v>
                      </c:pt>
                      <c:pt idx="144">
                        <c:v>54</c:v>
                      </c:pt>
                      <c:pt idx="145">
                        <c:v>53</c:v>
                      </c:pt>
                      <c:pt idx="146">
                        <c:v>53</c:v>
                      </c:pt>
                      <c:pt idx="147">
                        <c:v>53</c:v>
                      </c:pt>
                      <c:pt idx="148">
                        <c:v>51</c:v>
                      </c:pt>
                      <c:pt idx="149">
                        <c:v>53</c:v>
                      </c:pt>
                      <c:pt idx="150">
                        <c:v>53</c:v>
                      </c:pt>
                      <c:pt idx="151">
                        <c:v>53</c:v>
                      </c:pt>
                      <c:pt idx="152">
                        <c:v>53</c:v>
                      </c:pt>
                      <c:pt idx="153">
                        <c:v>52</c:v>
                      </c:pt>
                      <c:pt idx="154">
                        <c:v>53</c:v>
                      </c:pt>
                      <c:pt idx="155">
                        <c:v>53</c:v>
                      </c:pt>
                      <c:pt idx="156">
                        <c:v>53</c:v>
                      </c:pt>
                      <c:pt idx="157">
                        <c:v>53</c:v>
                      </c:pt>
                      <c:pt idx="158">
                        <c:v>52</c:v>
                      </c:pt>
                      <c:pt idx="159">
                        <c:v>62</c:v>
                      </c:pt>
                      <c:pt idx="160">
                        <c:v>62</c:v>
                      </c:pt>
                      <c:pt idx="161">
                        <c:v>62</c:v>
                      </c:pt>
                      <c:pt idx="162">
                        <c:v>57</c:v>
                      </c:pt>
                      <c:pt idx="163">
                        <c:v>58</c:v>
                      </c:pt>
                      <c:pt idx="164">
                        <c:v>58</c:v>
                      </c:pt>
                      <c:pt idx="165">
                        <c:v>58</c:v>
                      </c:pt>
                      <c:pt idx="166">
                        <c:v>61</c:v>
                      </c:pt>
                      <c:pt idx="167">
                        <c:v>61</c:v>
                      </c:pt>
                      <c:pt idx="168">
                        <c:v>57</c:v>
                      </c:pt>
                      <c:pt idx="169">
                        <c:v>58</c:v>
                      </c:pt>
                      <c:pt idx="170">
                        <c:v>57</c:v>
                      </c:pt>
                      <c:pt idx="171">
                        <c:v>58</c:v>
                      </c:pt>
                      <c:pt idx="172">
                        <c:v>58</c:v>
                      </c:pt>
                      <c:pt idx="173">
                        <c:v>58</c:v>
                      </c:pt>
                      <c:pt idx="174">
                        <c:v>58</c:v>
                      </c:pt>
                      <c:pt idx="175">
                        <c:v>58</c:v>
                      </c:pt>
                      <c:pt idx="176">
                        <c:v>58</c:v>
                      </c:pt>
                      <c:pt idx="177">
                        <c:v>58</c:v>
                      </c:pt>
                      <c:pt idx="178">
                        <c:v>58</c:v>
                      </c:pt>
                      <c:pt idx="179">
                        <c:v>58</c:v>
                      </c:pt>
                      <c:pt idx="180">
                        <c:v>58</c:v>
                      </c:pt>
                      <c:pt idx="181">
                        <c:v>60</c:v>
                      </c:pt>
                      <c:pt idx="182">
                        <c:v>62</c:v>
                      </c:pt>
                      <c:pt idx="183">
                        <c:v>62</c:v>
                      </c:pt>
                      <c:pt idx="184">
                        <c:v>63</c:v>
                      </c:pt>
                      <c:pt idx="185">
                        <c:v>62</c:v>
                      </c:pt>
                      <c:pt idx="186">
                        <c:v>62</c:v>
                      </c:pt>
                      <c:pt idx="187">
                        <c:v>60</c:v>
                      </c:pt>
                      <c:pt idx="188">
                        <c:v>62</c:v>
                      </c:pt>
                      <c:pt idx="189">
                        <c:v>62</c:v>
                      </c:pt>
                      <c:pt idx="190">
                        <c:v>53</c:v>
                      </c:pt>
                      <c:pt idx="191">
                        <c:v>53</c:v>
                      </c:pt>
                      <c:pt idx="192">
                        <c:v>52</c:v>
                      </c:pt>
                      <c:pt idx="193">
                        <c:v>53</c:v>
                      </c:pt>
                      <c:pt idx="194">
                        <c:v>53</c:v>
                      </c:pt>
                      <c:pt idx="195">
                        <c:v>53</c:v>
                      </c:pt>
                      <c:pt idx="196">
                        <c:v>53</c:v>
                      </c:pt>
                      <c:pt idx="197">
                        <c:v>52</c:v>
                      </c:pt>
                      <c:pt idx="198">
                        <c:v>61</c:v>
                      </c:pt>
                      <c:pt idx="199">
                        <c:v>62</c:v>
                      </c:pt>
                      <c:pt idx="200">
                        <c:v>58</c:v>
                      </c:pt>
                      <c:pt idx="201">
                        <c:v>58</c:v>
                      </c:pt>
                      <c:pt idx="202">
                        <c:v>58</c:v>
                      </c:pt>
                      <c:pt idx="203">
                        <c:v>62</c:v>
                      </c:pt>
                      <c:pt idx="204">
                        <c:v>62</c:v>
                      </c:pt>
                      <c:pt idx="205">
                        <c:v>62</c:v>
                      </c:pt>
                      <c:pt idx="206">
                        <c:v>62</c:v>
                      </c:pt>
                      <c:pt idx="207">
                        <c:v>57</c:v>
                      </c:pt>
                      <c:pt idx="208">
                        <c:v>58</c:v>
                      </c:pt>
                      <c:pt idx="209">
                        <c:v>58</c:v>
                      </c:pt>
                      <c:pt idx="210">
                        <c:v>58</c:v>
                      </c:pt>
                      <c:pt idx="211">
                        <c:v>58</c:v>
                      </c:pt>
                      <c:pt idx="212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FF3-40D7-98E8-2BF373595877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WB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A8E-460E-9AA7-AFE44E4AB25A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9648950850481756E-2"/>
                  <c:y val="3.5786259733028007E-2"/>
                </c:manualLayout>
              </c:layout>
              <c:numFmt formatCode="#,##0.00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worksheet!$H$386:$H$418</c:f>
              <c:numCache>
                <c:formatCode>0.0</c:formatCode>
                <c:ptCount val="33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  <c:pt idx="5">
                  <c:v>40.659824046920797</c:v>
                </c:pt>
                <c:pt idx="6">
                  <c:v>42.038922953879002</c:v>
                </c:pt>
                <c:pt idx="7">
                  <c:v>29.225539856038399</c:v>
                </c:pt>
                <c:pt idx="8">
                  <c:v>59.6915489202879</c:v>
                </c:pt>
                <c:pt idx="9">
                  <c:v>63.405758464409502</c:v>
                </c:pt>
                <c:pt idx="10">
                  <c:v>64.209277525993102</c:v>
                </c:pt>
                <c:pt idx="11">
                  <c:v>64.209277525993102</c:v>
                </c:pt>
                <c:pt idx="12">
                  <c:v>64.209277525993102</c:v>
                </c:pt>
                <c:pt idx="13">
                  <c:v>66.102639296187704</c:v>
                </c:pt>
                <c:pt idx="14">
                  <c:v>66.454812050119997</c:v>
                </c:pt>
                <c:pt idx="15">
                  <c:v>65.693148493734995</c:v>
                </c:pt>
                <c:pt idx="16">
                  <c:v>67.9229538789656</c:v>
                </c:pt>
                <c:pt idx="17">
                  <c:v>67.9229538789656</c:v>
                </c:pt>
                <c:pt idx="18">
                  <c:v>67.9229538789656</c:v>
                </c:pt>
                <c:pt idx="19">
                  <c:v>65.709677419354804</c:v>
                </c:pt>
                <c:pt idx="20">
                  <c:v>55.785923753665699</c:v>
                </c:pt>
                <c:pt idx="21">
                  <c:v>53.5459877366036</c:v>
                </c:pt>
                <c:pt idx="22">
                  <c:v>53.5459877366036</c:v>
                </c:pt>
                <c:pt idx="23">
                  <c:v>53.5459877366036</c:v>
                </c:pt>
                <c:pt idx="24">
                  <c:v>53.5459877366036</c:v>
                </c:pt>
                <c:pt idx="25">
                  <c:v>66.331644894694705</c:v>
                </c:pt>
                <c:pt idx="26">
                  <c:v>64.297787256731496</c:v>
                </c:pt>
                <c:pt idx="27">
                  <c:v>50.852572647294103</c:v>
                </c:pt>
                <c:pt idx="28">
                  <c:v>51.8768328445748</c:v>
                </c:pt>
                <c:pt idx="29">
                  <c:v>64.369768061850195</c:v>
                </c:pt>
                <c:pt idx="30">
                  <c:v>51.880831778192501</c:v>
                </c:pt>
                <c:pt idx="31">
                  <c:v>45.433484404158897</c:v>
                </c:pt>
                <c:pt idx="32">
                  <c:v>64.388429752066102</c:v>
                </c:pt>
              </c:numCache>
            </c:numRef>
          </c:xVal>
          <c:yVal>
            <c:numRef>
              <c:f>worksheet!$M$386:$M$418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47</c:v>
                </c:pt>
                <c:pt idx="3">
                  <c:v>37</c:v>
                </c:pt>
                <c:pt idx="4">
                  <c:v>49</c:v>
                </c:pt>
                <c:pt idx="5">
                  <c:v>41</c:v>
                </c:pt>
                <c:pt idx="6">
                  <c:v>49</c:v>
                </c:pt>
                <c:pt idx="7">
                  <c:v>53</c:v>
                </c:pt>
                <c:pt idx="8">
                  <c:v>37</c:v>
                </c:pt>
                <c:pt idx="9">
                  <c:v>40</c:v>
                </c:pt>
                <c:pt idx="10">
                  <c:v>39</c:v>
                </c:pt>
                <c:pt idx="11">
                  <c:v>47</c:v>
                </c:pt>
                <c:pt idx="12">
                  <c:v>47</c:v>
                </c:pt>
                <c:pt idx="13">
                  <c:v>45</c:v>
                </c:pt>
                <c:pt idx="14">
                  <c:v>49</c:v>
                </c:pt>
                <c:pt idx="15">
                  <c:v>52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56</c:v>
                </c:pt>
                <c:pt idx="20">
                  <c:v>56</c:v>
                </c:pt>
                <c:pt idx="21">
                  <c:v>34</c:v>
                </c:pt>
                <c:pt idx="22">
                  <c:v>34</c:v>
                </c:pt>
                <c:pt idx="23">
                  <c:v>34</c:v>
                </c:pt>
                <c:pt idx="24">
                  <c:v>34</c:v>
                </c:pt>
                <c:pt idx="25">
                  <c:v>39</c:v>
                </c:pt>
                <c:pt idx="26">
                  <c:v>42</c:v>
                </c:pt>
                <c:pt idx="27">
                  <c:v>46</c:v>
                </c:pt>
                <c:pt idx="28">
                  <c:v>45</c:v>
                </c:pt>
                <c:pt idx="29">
                  <c:v>58</c:v>
                </c:pt>
                <c:pt idx="30">
                  <c:v>53</c:v>
                </c:pt>
                <c:pt idx="31">
                  <c:v>36</c:v>
                </c:pt>
                <c:pt idx="32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A8E-460E-9AA7-AFE44E4AB25A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5.6938628684229539E-2"/>
                  <c:y val="-8.111268570570514E-3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worksheet!$J$386:$J$418</c:f>
              <c:numCache>
                <c:formatCode>0.0</c:formatCode>
                <c:ptCount val="33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  <c:pt idx="5">
                  <c:v>52.516912599318999</c:v>
                </c:pt>
                <c:pt idx="6">
                  <c:v>56.505561861521002</c:v>
                </c:pt>
                <c:pt idx="7">
                  <c:v>27.811123723042002</c:v>
                </c:pt>
                <c:pt idx="8">
                  <c:v>48.391600454029501</c:v>
                </c:pt>
                <c:pt idx="9">
                  <c:v>53.801589103291697</c:v>
                </c:pt>
                <c:pt idx="10">
                  <c:v>46.5139614074915</c:v>
                </c:pt>
                <c:pt idx="11">
                  <c:v>46.5139614074915</c:v>
                </c:pt>
                <c:pt idx="12">
                  <c:v>46.5139614074915</c:v>
                </c:pt>
                <c:pt idx="13">
                  <c:v>48.098751418842198</c:v>
                </c:pt>
                <c:pt idx="14">
                  <c:v>61.1214528944381</c:v>
                </c:pt>
                <c:pt idx="15">
                  <c:v>65.323723041997695</c:v>
                </c:pt>
                <c:pt idx="16">
                  <c:v>66.121906923950107</c:v>
                </c:pt>
                <c:pt idx="17">
                  <c:v>66.121906923950107</c:v>
                </c:pt>
                <c:pt idx="18">
                  <c:v>66.121906923950107</c:v>
                </c:pt>
                <c:pt idx="19">
                  <c:v>65.720544835414302</c:v>
                </c:pt>
                <c:pt idx="20">
                  <c:v>60.190692395005698</c:v>
                </c:pt>
                <c:pt idx="21">
                  <c:v>67.814982973893294</c:v>
                </c:pt>
                <c:pt idx="22">
                  <c:v>67.814982973893294</c:v>
                </c:pt>
                <c:pt idx="23">
                  <c:v>67.814982973893294</c:v>
                </c:pt>
                <c:pt idx="24">
                  <c:v>67.814982973893294</c:v>
                </c:pt>
                <c:pt idx="25">
                  <c:v>69.289443813847896</c:v>
                </c:pt>
                <c:pt idx="26">
                  <c:v>67.727128263337093</c:v>
                </c:pt>
                <c:pt idx="27">
                  <c:v>67.195459704880804</c:v>
                </c:pt>
                <c:pt idx="28">
                  <c:v>68.867196367763896</c:v>
                </c:pt>
                <c:pt idx="29">
                  <c:v>66.293984108967095</c:v>
                </c:pt>
                <c:pt idx="30">
                  <c:v>63.896708286038603</c:v>
                </c:pt>
                <c:pt idx="31">
                  <c:v>70.429738933030606</c:v>
                </c:pt>
                <c:pt idx="32">
                  <c:v>59.489897843359799</c:v>
                </c:pt>
              </c:numCache>
            </c:numRef>
          </c:xVal>
          <c:yVal>
            <c:numRef>
              <c:f>worksheet!$O$386:$O$418</c:f>
              <c:numCache>
                <c:formatCode>0.0</c:formatCode>
                <c:ptCount val="33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  <c:pt idx="5">
                  <c:v>52</c:v>
                </c:pt>
                <c:pt idx="6">
                  <c:v>56</c:v>
                </c:pt>
                <c:pt idx="7">
                  <c:v>54</c:v>
                </c:pt>
                <c:pt idx="8">
                  <c:v>38</c:v>
                </c:pt>
                <c:pt idx="9">
                  <c:v>40</c:v>
                </c:pt>
                <c:pt idx="10">
                  <c:v>37</c:v>
                </c:pt>
                <c:pt idx="11">
                  <c:v>44</c:v>
                </c:pt>
                <c:pt idx="12">
                  <c:v>44</c:v>
                </c:pt>
                <c:pt idx="13">
                  <c:v>39</c:v>
                </c:pt>
                <c:pt idx="14">
                  <c:v>44</c:v>
                </c:pt>
                <c:pt idx="15">
                  <c:v>53</c:v>
                </c:pt>
                <c:pt idx="16">
                  <c:v>54</c:v>
                </c:pt>
                <c:pt idx="17">
                  <c:v>54</c:v>
                </c:pt>
                <c:pt idx="18">
                  <c:v>54</c:v>
                </c:pt>
                <c:pt idx="19">
                  <c:v>57</c:v>
                </c:pt>
                <c:pt idx="20">
                  <c:v>57</c:v>
                </c:pt>
                <c:pt idx="21">
                  <c:v>56</c:v>
                </c:pt>
                <c:pt idx="22">
                  <c:v>56</c:v>
                </c:pt>
                <c:pt idx="23">
                  <c:v>56</c:v>
                </c:pt>
                <c:pt idx="24">
                  <c:v>56</c:v>
                </c:pt>
                <c:pt idx="25">
                  <c:v>57</c:v>
                </c:pt>
                <c:pt idx="26">
                  <c:v>57</c:v>
                </c:pt>
                <c:pt idx="27">
                  <c:v>60</c:v>
                </c:pt>
                <c:pt idx="28">
                  <c:v>59</c:v>
                </c:pt>
                <c:pt idx="29">
                  <c:v>62</c:v>
                </c:pt>
                <c:pt idx="30">
                  <c:v>61</c:v>
                </c:pt>
                <c:pt idx="31">
                  <c:v>57</c:v>
                </c:pt>
                <c:pt idx="32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A8E-460E-9AA7-AFE44E4AB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worksheet!$G$386:$G$418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58.260499734183902</c:v>
                      </c:pt>
                      <c:pt idx="1">
                        <c:v>58.6214779372674</c:v>
                      </c:pt>
                      <c:pt idx="2">
                        <c:v>63.633173843700199</c:v>
                      </c:pt>
                      <c:pt idx="3">
                        <c:v>63.664540138224297</c:v>
                      </c:pt>
                      <c:pt idx="4">
                        <c:v>64.197235513025007</c:v>
                      </c:pt>
                      <c:pt idx="5">
                        <c:v>53.995215311004799</c:v>
                      </c:pt>
                      <c:pt idx="6">
                        <c:v>56.299574694311502</c:v>
                      </c:pt>
                      <c:pt idx="7">
                        <c:v>62.359914938862303</c:v>
                      </c:pt>
                      <c:pt idx="8">
                        <c:v>63.424242424242401</c:v>
                      </c:pt>
                      <c:pt idx="9">
                        <c:v>64.501860712387</c:v>
                      </c:pt>
                      <c:pt idx="10">
                        <c:v>64.930090377458797</c:v>
                      </c:pt>
                      <c:pt idx="11">
                        <c:v>64.930090377458797</c:v>
                      </c:pt>
                      <c:pt idx="12">
                        <c:v>64.930090377458797</c:v>
                      </c:pt>
                      <c:pt idx="13">
                        <c:v>65.280170122275393</c:v>
                      </c:pt>
                      <c:pt idx="14">
                        <c:v>65.627325890483803</c:v>
                      </c:pt>
                      <c:pt idx="15">
                        <c:v>65.583732057416299</c:v>
                      </c:pt>
                      <c:pt idx="16">
                        <c:v>66.599415204678394</c:v>
                      </c:pt>
                      <c:pt idx="17">
                        <c:v>66.599415204678394</c:v>
                      </c:pt>
                      <c:pt idx="18">
                        <c:v>66.599415204678394</c:v>
                      </c:pt>
                      <c:pt idx="19">
                        <c:v>65.625730994152093</c:v>
                      </c:pt>
                      <c:pt idx="20">
                        <c:v>61.0372142477406</c:v>
                      </c:pt>
                      <c:pt idx="21">
                        <c:v>64.345295055821396</c:v>
                      </c:pt>
                      <c:pt idx="22">
                        <c:v>64.345295055821396</c:v>
                      </c:pt>
                      <c:pt idx="23">
                        <c:v>64.345295055821396</c:v>
                      </c:pt>
                      <c:pt idx="24">
                        <c:v>64.345295055821396</c:v>
                      </c:pt>
                      <c:pt idx="25">
                        <c:v>66.678628389154696</c:v>
                      </c:pt>
                      <c:pt idx="26">
                        <c:v>64.917065390749599</c:v>
                      </c:pt>
                      <c:pt idx="27">
                        <c:v>63.425571504518899</c:v>
                      </c:pt>
                      <c:pt idx="28">
                        <c:v>64.703880914407193</c:v>
                      </c:pt>
                      <c:pt idx="29">
                        <c:v>66.498405103668304</c:v>
                      </c:pt>
                      <c:pt idx="30">
                        <c:v>60.893673577884101</c:v>
                      </c:pt>
                      <c:pt idx="31">
                        <c:v>67.204944178628395</c:v>
                      </c:pt>
                      <c:pt idx="32">
                        <c:v>62.292663476873997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worksheet!$L$386:$L$418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8A8E-460E-9AA7-AFE44E4AB25A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228880860658389E-2"/>
                        <c:y val="2.7814639975724423E-3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worksheet!$I$386:$I$418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  <c:pt idx="5">
                        <c:v>53.887418037857202</c:v>
                      </c:pt>
                      <c:pt idx="6">
                        <c:v>57.257948781392997</c:v>
                      </c:pt>
                      <c:pt idx="7">
                        <c:v>55.665223308177701</c:v>
                      </c:pt>
                      <c:pt idx="8">
                        <c:v>62.2581962142769</c:v>
                      </c:pt>
                      <c:pt idx="9">
                        <c:v>64.715452183595204</c:v>
                      </c:pt>
                      <c:pt idx="10">
                        <c:v>64.4669058517877</c:v>
                      </c:pt>
                      <c:pt idx="11">
                        <c:v>64.4669058517877</c:v>
                      </c:pt>
                      <c:pt idx="12">
                        <c:v>64.4669058517877</c:v>
                      </c:pt>
                      <c:pt idx="13">
                        <c:v>65.270939007794098</c:v>
                      </c:pt>
                      <c:pt idx="14">
                        <c:v>65.499814425337107</c:v>
                      </c:pt>
                      <c:pt idx="15">
                        <c:v>65.704688853148596</c:v>
                      </c:pt>
                      <c:pt idx="16">
                        <c:v>66.484226153655797</c:v>
                      </c:pt>
                      <c:pt idx="17">
                        <c:v>66.484226153655797</c:v>
                      </c:pt>
                      <c:pt idx="18">
                        <c:v>66.484226153655797</c:v>
                      </c:pt>
                      <c:pt idx="19">
                        <c:v>65.863664481009494</c:v>
                      </c:pt>
                      <c:pt idx="20">
                        <c:v>58.318198688605698</c:v>
                      </c:pt>
                      <c:pt idx="21">
                        <c:v>66.244958554991996</c:v>
                      </c:pt>
                      <c:pt idx="22">
                        <c:v>66.244958554991996</c:v>
                      </c:pt>
                      <c:pt idx="23">
                        <c:v>66.244958554991996</c:v>
                      </c:pt>
                      <c:pt idx="24">
                        <c:v>66.244958554991996</c:v>
                      </c:pt>
                      <c:pt idx="25">
                        <c:v>68.144624520598796</c:v>
                      </c:pt>
                      <c:pt idx="26">
                        <c:v>66.318817270815302</c:v>
                      </c:pt>
                      <c:pt idx="27">
                        <c:v>63.7413089199555</c:v>
                      </c:pt>
                      <c:pt idx="28">
                        <c:v>64.750587653099103</c:v>
                      </c:pt>
                      <c:pt idx="29">
                        <c:v>68.207967338859305</c:v>
                      </c:pt>
                      <c:pt idx="30">
                        <c:v>61.531485834467397</c:v>
                      </c:pt>
                      <c:pt idx="31">
                        <c:v>66.415068662625302</c:v>
                      </c:pt>
                      <c:pt idx="32">
                        <c:v>65.688234566373893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worksheet!$N$386:$N$418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51</c:v>
                      </c:pt>
                      <c:pt idx="4">
                        <c:v>56</c:v>
                      </c:pt>
                      <c:pt idx="5">
                        <c:v>56</c:v>
                      </c:pt>
                      <c:pt idx="6">
                        <c:v>57</c:v>
                      </c:pt>
                      <c:pt idx="7">
                        <c:v>56</c:v>
                      </c:pt>
                      <c:pt idx="8">
                        <c:v>45</c:v>
                      </c:pt>
                      <c:pt idx="9">
                        <c:v>43</c:v>
                      </c:pt>
                      <c:pt idx="10">
                        <c:v>42</c:v>
                      </c:pt>
                      <c:pt idx="11">
                        <c:v>50</c:v>
                      </c:pt>
                      <c:pt idx="12">
                        <c:v>50</c:v>
                      </c:pt>
                      <c:pt idx="13">
                        <c:v>44</c:v>
                      </c:pt>
                      <c:pt idx="14">
                        <c:v>48</c:v>
                      </c:pt>
                      <c:pt idx="15">
                        <c:v>53</c:v>
                      </c:pt>
                      <c:pt idx="16">
                        <c:v>49</c:v>
                      </c:pt>
                      <c:pt idx="17">
                        <c:v>50</c:v>
                      </c:pt>
                      <c:pt idx="18">
                        <c:v>50</c:v>
                      </c:pt>
                      <c:pt idx="19">
                        <c:v>56</c:v>
                      </c:pt>
                      <c:pt idx="20">
                        <c:v>56</c:v>
                      </c:pt>
                      <c:pt idx="21">
                        <c:v>56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60</c:v>
                      </c:pt>
                      <c:pt idx="28">
                        <c:v>61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55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8E-460E-9AA7-AFE44E4AB25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5.0874054913125147E-2"/>
                        <c:y val="3.3573777056175487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worksheet!$K$386:$K$418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57.955326119328902</c:v>
                      </c:pt>
                      <c:pt idx="1">
                        <c:v>55.678149508587303</c:v>
                      </c:pt>
                      <c:pt idx="2">
                        <c:v>61.779410304775098</c:v>
                      </c:pt>
                      <c:pt idx="3">
                        <c:v>62.079023131142698</c:v>
                      </c:pt>
                      <c:pt idx="4">
                        <c:v>64.555445249677405</c:v>
                      </c:pt>
                      <c:pt idx="5">
                        <c:v>53.716767596545203</c:v>
                      </c:pt>
                      <c:pt idx="6">
                        <c:v>56.537873523280098</c:v>
                      </c:pt>
                      <c:pt idx="7">
                        <c:v>61.6511466296039</c:v>
                      </c:pt>
                      <c:pt idx="8">
                        <c:v>62.853866772560302</c:v>
                      </c:pt>
                      <c:pt idx="9">
                        <c:v>63.341109897746399</c:v>
                      </c:pt>
                      <c:pt idx="10">
                        <c:v>63.461133723816097</c:v>
                      </c:pt>
                      <c:pt idx="11">
                        <c:v>63.461133723816097</c:v>
                      </c:pt>
                      <c:pt idx="12">
                        <c:v>63.461133723816097</c:v>
                      </c:pt>
                      <c:pt idx="13">
                        <c:v>64.778219001290594</c:v>
                      </c:pt>
                      <c:pt idx="14">
                        <c:v>64.532115556438001</c:v>
                      </c:pt>
                      <c:pt idx="15">
                        <c:v>64.486051821701594</c:v>
                      </c:pt>
                      <c:pt idx="16">
                        <c:v>64.8205102749926</c:v>
                      </c:pt>
                      <c:pt idx="17">
                        <c:v>64.8205102749926</c:v>
                      </c:pt>
                      <c:pt idx="18">
                        <c:v>64.8205102749926</c:v>
                      </c:pt>
                      <c:pt idx="19">
                        <c:v>63.554551772063903</c:v>
                      </c:pt>
                      <c:pt idx="20">
                        <c:v>58.915516727886398</c:v>
                      </c:pt>
                      <c:pt idx="21">
                        <c:v>64.682418346073703</c:v>
                      </c:pt>
                      <c:pt idx="22">
                        <c:v>64.682418346073703</c:v>
                      </c:pt>
                      <c:pt idx="23">
                        <c:v>64.682418346073703</c:v>
                      </c:pt>
                      <c:pt idx="24">
                        <c:v>64.682418346073703</c:v>
                      </c:pt>
                      <c:pt idx="25">
                        <c:v>66.431946788444407</c:v>
                      </c:pt>
                      <c:pt idx="26">
                        <c:v>64.823389258413599</c:v>
                      </c:pt>
                      <c:pt idx="27">
                        <c:v>62.492802541447404</c:v>
                      </c:pt>
                      <c:pt idx="28">
                        <c:v>63.284522982229703</c:v>
                      </c:pt>
                      <c:pt idx="29">
                        <c:v>67.894867467487302</c:v>
                      </c:pt>
                      <c:pt idx="30">
                        <c:v>62.3347562791621</c:v>
                      </c:pt>
                      <c:pt idx="31">
                        <c:v>67.816539263377393</c:v>
                      </c:pt>
                      <c:pt idx="32">
                        <c:v>63.927231212151298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worksheet!$P$386:$P$418</c15:sqref>
                        </c15:formulaRef>
                      </c:ext>
                    </c:extLst>
                    <c:numCache>
                      <c:formatCode>0.0</c:formatCode>
                      <c:ptCount val="33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57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61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58</c:v>
                      </c:pt>
                      <c:pt idx="32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A8E-460E-9AA7-AFE44E4AB25A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Speed - Model vs INRIX - All Freeway EB Corridors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098567498339812E-2"/>
          <c:y val="6.4829856670296226E-2"/>
          <c:w val="0.85618082732933731"/>
          <c:h val="0.86434880234881373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noFill/>
                <a:round/>
              </a:ln>
              <a:effectLst/>
            </c:spPr>
          </c:marker>
          <c:trendline>
            <c:spPr>
              <a:ln w="25400" cap="rnd">
                <a:solidFill>
                  <a:schemeClr val="bg1">
                    <a:lumMod val="6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ref!$A$2:$A$3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xVal>
          <c:yVal>
            <c:numRef>
              <c:f>ref!$B$2:$B$3</c:f>
              <c:numCache>
                <c:formatCode>0.0</c:formatCode>
                <c:ptCount val="2"/>
                <c:pt idx="0">
                  <c:v>0</c:v>
                </c:pt>
                <c:pt idx="1">
                  <c:v>80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B2E-4658-B021-EEA236FD13A0}"/>
            </c:ext>
          </c:extLst>
        </c:ser>
        <c:ser>
          <c:idx val="2"/>
          <c:order val="2"/>
          <c:tx>
            <c:v>AM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CCFF"/>
              </a:solidFill>
              <a:ln w="9525">
                <a:solidFill>
                  <a:srgbClr val="FF99FF"/>
                </a:solidFill>
                <a:round/>
              </a:ln>
              <a:effectLst/>
            </c:spPr>
          </c:marker>
          <c:trendline>
            <c:spPr>
              <a:ln w="12700" cap="rnd">
                <a:solidFill>
                  <a:srgbClr val="FF66FF"/>
                </a:solidFill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1765118428568203E-2"/>
                  <c:y val="1.2530836012362359E-2"/>
                </c:manualLayout>
              </c:layout>
              <c:numFmt formatCode="General" sourceLinked="0"/>
              <c:spPr>
                <a:solidFill>
                  <a:srgbClr val="FFCCFF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worksheet!$H$419:$H$462</c:f>
              <c:numCache>
                <c:formatCode>0.0</c:formatCode>
                <c:ptCount val="4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  <c:pt idx="4">
                  <c:v>64.377232737936595</c:v>
                </c:pt>
                <c:pt idx="5">
                  <c:v>64.7835243934951</c:v>
                </c:pt>
                <c:pt idx="6">
                  <c:v>61.116235670487903</c:v>
                </c:pt>
                <c:pt idx="7">
                  <c:v>55.329778725673201</c:v>
                </c:pt>
                <c:pt idx="8">
                  <c:v>50.573713676353002</c:v>
                </c:pt>
                <c:pt idx="9">
                  <c:v>46.831778192481998</c:v>
                </c:pt>
                <c:pt idx="10">
                  <c:v>46.831778192481998</c:v>
                </c:pt>
                <c:pt idx="11">
                  <c:v>52.721674220207902</c:v>
                </c:pt>
                <c:pt idx="12">
                  <c:v>57.368968275126598</c:v>
                </c:pt>
                <c:pt idx="13">
                  <c:v>57.334044254865397</c:v>
                </c:pt>
                <c:pt idx="14">
                  <c:v>56.193281791522303</c:v>
                </c:pt>
                <c:pt idx="15">
                  <c:v>56.193281791522303</c:v>
                </c:pt>
                <c:pt idx="16">
                  <c:v>56.193281791522303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61.044254865369197</c:v>
                </c:pt>
                <c:pt idx="20">
                  <c:v>61.044254865369197</c:v>
                </c:pt>
                <c:pt idx="21">
                  <c:v>61.044254865369197</c:v>
                </c:pt>
                <c:pt idx="22">
                  <c:v>61.044254865369197</c:v>
                </c:pt>
                <c:pt idx="23">
                  <c:v>59.8469741402293</c:v>
                </c:pt>
                <c:pt idx="24">
                  <c:v>58.330045321247702</c:v>
                </c:pt>
                <c:pt idx="25">
                  <c:v>42.2711276992802</c:v>
                </c:pt>
                <c:pt idx="26">
                  <c:v>59.252732604638801</c:v>
                </c:pt>
                <c:pt idx="27">
                  <c:v>56.259397494001597</c:v>
                </c:pt>
                <c:pt idx="28">
                  <c:v>66.772593974939994</c:v>
                </c:pt>
                <c:pt idx="29">
                  <c:v>65.779792055451907</c:v>
                </c:pt>
                <c:pt idx="30">
                  <c:v>65.902159424153595</c:v>
                </c:pt>
                <c:pt idx="31">
                  <c:v>65.129298853639</c:v>
                </c:pt>
                <c:pt idx="32">
                  <c:v>66.243668355105299</c:v>
                </c:pt>
                <c:pt idx="33">
                  <c:v>65.466009064249505</c:v>
                </c:pt>
                <c:pt idx="34">
                  <c:v>66.5795787789923</c:v>
                </c:pt>
                <c:pt idx="35">
                  <c:v>66.5795787789923</c:v>
                </c:pt>
                <c:pt idx="36">
                  <c:v>66.5795787789923</c:v>
                </c:pt>
                <c:pt idx="37">
                  <c:v>65.528125833111204</c:v>
                </c:pt>
                <c:pt idx="38">
                  <c:v>65.528125833111204</c:v>
                </c:pt>
                <c:pt idx="39">
                  <c:v>66.7214076246334</c:v>
                </c:pt>
                <c:pt idx="40">
                  <c:v>67.079178885630498</c:v>
                </c:pt>
                <c:pt idx="41">
                  <c:v>67.079178885630498</c:v>
                </c:pt>
                <c:pt idx="42">
                  <c:v>67.944281524926694</c:v>
                </c:pt>
                <c:pt idx="43">
                  <c:v>66.179685417222103</c:v>
                </c:pt>
              </c:numCache>
            </c:numRef>
          </c:xVal>
          <c:yVal>
            <c:numRef>
              <c:f>worksheet!$M$419:$M$462</c:f>
              <c:numCache>
                <c:formatCode>0.0</c:formatCode>
                <c:ptCount val="4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52</c:v>
                </c:pt>
                <c:pt idx="5">
                  <c:v>53</c:v>
                </c:pt>
                <c:pt idx="6">
                  <c:v>48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49</c:v>
                </c:pt>
                <c:pt idx="11">
                  <c:v>42</c:v>
                </c:pt>
                <c:pt idx="12">
                  <c:v>38</c:v>
                </c:pt>
                <c:pt idx="13">
                  <c:v>43</c:v>
                </c:pt>
                <c:pt idx="14">
                  <c:v>50</c:v>
                </c:pt>
                <c:pt idx="15">
                  <c:v>36</c:v>
                </c:pt>
                <c:pt idx="16">
                  <c:v>36</c:v>
                </c:pt>
                <c:pt idx="17">
                  <c:v>45</c:v>
                </c:pt>
                <c:pt idx="18">
                  <c:v>41</c:v>
                </c:pt>
                <c:pt idx="19">
                  <c:v>41</c:v>
                </c:pt>
                <c:pt idx="20">
                  <c:v>43</c:v>
                </c:pt>
                <c:pt idx="21">
                  <c:v>43</c:v>
                </c:pt>
                <c:pt idx="22">
                  <c:v>37</c:v>
                </c:pt>
                <c:pt idx="23">
                  <c:v>40</c:v>
                </c:pt>
                <c:pt idx="24">
                  <c:v>34</c:v>
                </c:pt>
                <c:pt idx="25">
                  <c:v>41</c:v>
                </c:pt>
                <c:pt idx="26">
                  <c:v>58</c:v>
                </c:pt>
                <c:pt idx="27">
                  <c:v>56</c:v>
                </c:pt>
                <c:pt idx="28">
                  <c:v>60</c:v>
                </c:pt>
                <c:pt idx="29">
                  <c:v>54</c:v>
                </c:pt>
                <c:pt idx="30">
                  <c:v>38</c:v>
                </c:pt>
                <c:pt idx="31">
                  <c:v>55</c:v>
                </c:pt>
                <c:pt idx="32">
                  <c:v>55</c:v>
                </c:pt>
                <c:pt idx="33">
                  <c:v>60</c:v>
                </c:pt>
                <c:pt idx="34">
                  <c:v>56</c:v>
                </c:pt>
                <c:pt idx="35">
                  <c:v>61</c:v>
                </c:pt>
                <c:pt idx="36">
                  <c:v>60</c:v>
                </c:pt>
                <c:pt idx="37">
                  <c:v>61</c:v>
                </c:pt>
                <c:pt idx="38">
                  <c:v>56</c:v>
                </c:pt>
                <c:pt idx="39">
                  <c:v>57</c:v>
                </c:pt>
                <c:pt idx="40">
                  <c:v>57</c:v>
                </c:pt>
                <c:pt idx="41">
                  <c:v>57</c:v>
                </c:pt>
                <c:pt idx="42">
                  <c:v>55</c:v>
                </c:pt>
                <c:pt idx="43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B2E-4658-B021-EEA236FD13A0}"/>
            </c:ext>
          </c:extLst>
        </c:ser>
        <c:ser>
          <c:idx val="4"/>
          <c:order val="4"/>
          <c:tx>
            <c:v>PM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75000"/>
                  </a:schemeClr>
                </a:solidFill>
                <a:round/>
              </a:ln>
              <a:effectLst/>
            </c:spPr>
          </c:marker>
          <c:trendline>
            <c:spPr>
              <a:ln w="15875" cap="rnd">
                <a:solidFill>
                  <a:schemeClr val="accent2">
                    <a:lumMod val="75000"/>
                  </a:schemeClr>
                </a:solidFill>
              </a:ln>
              <a:effectLst/>
            </c:spPr>
            <c:trendlineType val="linear"/>
            <c:backward val="28"/>
            <c:intercept val="0"/>
            <c:dispRSqr val="1"/>
            <c:dispEq val="1"/>
            <c:trendlineLbl>
              <c:layout>
                <c:manualLayout>
                  <c:x val="7.349158694348866E-2"/>
                  <c:y val="-1.9820155616642594E-2"/>
                </c:manualLayout>
              </c:layout>
              <c:numFmt formatCode="#,##0.00" sourceLinked="0"/>
              <c:spPr>
                <a:solidFill>
                  <a:schemeClr val="accent2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worksheet!$J$419:$J$462</c:f>
              <c:numCache>
                <c:formatCode>0.0</c:formatCode>
                <c:ptCount val="4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  <c:pt idx="4">
                  <c:v>55.582292849035198</c:v>
                </c:pt>
                <c:pt idx="5">
                  <c:v>63.365266742338299</c:v>
                </c:pt>
                <c:pt idx="6">
                  <c:v>64.491486946651506</c:v>
                </c:pt>
                <c:pt idx="7">
                  <c:v>65.263337116912595</c:v>
                </c:pt>
                <c:pt idx="8">
                  <c:v>64.466515323495997</c:v>
                </c:pt>
                <c:pt idx="9">
                  <c:v>61.943246311010199</c:v>
                </c:pt>
                <c:pt idx="10">
                  <c:v>61.943246311010199</c:v>
                </c:pt>
                <c:pt idx="11">
                  <c:v>62.132349602724197</c:v>
                </c:pt>
                <c:pt idx="12">
                  <c:v>61.548921679909199</c:v>
                </c:pt>
                <c:pt idx="13">
                  <c:v>55.788876276958</c:v>
                </c:pt>
                <c:pt idx="14">
                  <c:v>50.614982973893298</c:v>
                </c:pt>
                <c:pt idx="15">
                  <c:v>50.614982973893298</c:v>
                </c:pt>
                <c:pt idx="16">
                  <c:v>50.614982973893298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29.842451759364401</c:v>
                </c:pt>
                <c:pt idx="20">
                  <c:v>29.842451759364401</c:v>
                </c:pt>
                <c:pt idx="21">
                  <c:v>29.842451759364401</c:v>
                </c:pt>
                <c:pt idx="22">
                  <c:v>29.842451759364401</c:v>
                </c:pt>
                <c:pt idx="23">
                  <c:v>24.768217934165701</c:v>
                </c:pt>
                <c:pt idx="24">
                  <c:v>37.350056753689003</c:v>
                </c:pt>
                <c:pt idx="25">
                  <c:v>42.671736662883099</c:v>
                </c:pt>
                <c:pt idx="26">
                  <c:v>60.593416572077203</c:v>
                </c:pt>
                <c:pt idx="27">
                  <c:v>55.427695800226999</c:v>
                </c:pt>
                <c:pt idx="28">
                  <c:v>62.281044267877398</c:v>
                </c:pt>
                <c:pt idx="29">
                  <c:v>63.099886492621998</c:v>
                </c:pt>
                <c:pt idx="30">
                  <c:v>64.214074914869499</c:v>
                </c:pt>
                <c:pt idx="31">
                  <c:v>36.840181611804802</c:v>
                </c:pt>
                <c:pt idx="32">
                  <c:v>29.663337116912601</c:v>
                </c:pt>
                <c:pt idx="33">
                  <c:v>29.496027241770701</c:v>
                </c:pt>
                <c:pt idx="34">
                  <c:v>20.938706015891</c:v>
                </c:pt>
                <c:pt idx="35">
                  <c:v>20.938706015891</c:v>
                </c:pt>
                <c:pt idx="36">
                  <c:v>20.938706015891</c:v>
                </c:pt>
                <c:pt idx="37">
                  <c:v>18.082406356413198</c:v>
                </c:pt>
                <c:pt idx="38">
                  <c:v>18.082406356413198</c:v>
                </c:pt>
                <c:pt idx="39">
                  <c:v>33.924858115777504</c:v>
                </c:pt>
                <c:pt idx="40">
                  <c:v>37.414528944381402</c:v>
                </c:pt>
                <c:pt idx="41">
                  <c:v>37.414528944381402</c:v>
                </c:pt>
                <c:pt idx="42">
                  <c:v>38.675141884222498</c:v>
                </c:pt>
                <c:pt idx="43">
                  <c:v>64.453121452894393</c:v>
                </c:pt>
              </c:numCache>
            </c:numRef>
          </c:xVal>
          <c:yVal>
            <c:numRef>
              <c:f>worksheet!$O$419:$O$462</c:f>
              <c:numCache>
                <c:formatCode>0.0</c:formatCode>
                <c:ptCount val="44"/>
                <c:pt idx="0">
                  <c:v>53</c:v>
                </c:pt>
                <c:pt idx="1">
                  <c:v>53</c:v>
                </c:pt>
                <c:pt idx="2">
                  <c:v>50</c:v>
                </c:pt>
                <c:pt idx="3">
                  <c:v>58</c:v>
                </c:pt>
                <c:pt idx="4">
                  <c:v>47</c:v>
                </c:pt>
                <c:pt idx="5">
                  <c:v>51</c:v>
                </c:pt>
                <c:pt idx="6">
                  <c:v>50</c:v>
                </c:pt>
                <c:pt idx="7">
                  <c:v>53</c:v>
                </c:pt>
                <c:pt idx="8">
                  <c:v>56</c:v>
                </c:pt>
                <c:pt idx="9">
                  <c:v>57</c:v>
                </c:pt>
                <c:pt idx="10">
                  <c:v>56</c:v>
                </c:pt>
                <c:pt idx="11">
                  <c:v>53</c:v>
                </c:pt>
                <c:pt idx="12">
                  <c:v>53</c:v>
                </c:pt>
                <c:pt idx="13">
                  <c:v>55</c:v>
                </c:pt>
                <c:pt idx="14">
                  <c:v>56</c:v>
                </c:pt>
                <c:pt idx="15">
                  <c:v>48</c:v>
                </c:pt>
                <c:pt idx="16">
                  <c:v>48</c:v>
                </c:pt>
                <c:pt idx="17">
                  <c:v>52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43</c:v>
                </c:pt>
                <c:pt idx="23">
                  <c:v>43</c:v>
                </c:pt>
                <c:pt idx="24">
                  <c:v>37</c:v>
                </c:pt>
                <c:pt idx="25">
                  <c:v>41</c:v>
                </c:pt>
                <c:pt idx="26">
                  <c:v>57</c:v>
                </c:pt>
                <c:pt idx="27">
                  <c:v>53</c:v>
                </c:pt>
                <c:pt idx="28">
                  <c:v>58</c:v>
                </c:pt>
                <c:pt idx="29">
                  <c:v>57</c:v>
                </c:pt>
                <c:pt idx="30">
                  <c:v>43</c:v>
                </c:pt>
                <c:pt idx="31">
                  <c:v>54</c:v>
                </c:pt>
                <c:pt idx="32">
                  <c:v>50</c:v>
                </c:pt>
                <c:pt idx="33">
                  <c:v>53</c:v>
                </c:pt>
                <c:pt idx="34">
                  <c:v>45</c:v>
                </c:pt>
                <c:pt idx="35">
                  <c:v>58</c:v>
                </c:pt>
                <c:pt idx="36">
                  <c:v>57</c:v>
                </c:pt>
                <c:pt idx="37">
                  <c:v>53</c:v>
                </c:pt>
                <c:pt idx="38">
                  <c:v>43</c:v>
                </c:pt>
                <c:pt idx="39">
                  <c:v>45</c:v>
                </c:pt>
                <c:pt idx="40">
                  <c:v>43</c:v>
                </c:pt>
                <c:pt idx="41">
                  <c:v>43</c:v>
                </c:pt>
                <c:pt idx="42">
                  <c:v>26</c:v>
                </c:pt>
                <c:pt idx="43">
                  <c:v>52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B2E-4658-B021-EEA236FD1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462440"/>
        <c:axId val="11554630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EA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rgbClr val="00B0F0"/>
                    </a:solidFill>
                    <a:ln w="952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rgbClr val="00B0F0"/>
                      </a:solidFill>
                    </a:ln>
                    <a:effectLst/>
                  </c:spPr>
                  <c:trendlineType val="linear"/>
                  <c:backward val="30"/>
                  <c:intercept val="0"/>
                  <c:dispRSqr val="1"/>
                  <c:dispEq val="1"/>
                  <c:trendlineLbl>
                    <c:layout>
                      <c:manualLayout>
                        <c:x val="6.1248854469869447E-2"/>
                        <c:y val="-2.5599404365276749E-2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52000"/>
                        </a:srgb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worksheet!$G$419:$G$462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64.326156299840505</c:v>
                      </c:pt>
                      <c:pt idx="1">
                        <c:v>62.610845295055803</c:v>
                      </c:pt>
                      <c:pt idx="2">
                        <c:v>61.784157363104697</c:v>
                      </c:pt>
                      <c:pt idx="3">
                        <c:v>55.018607123870297</c:v>
                      </c:pt>
                      <c:pt idx="4">
                        <c:v>61.296916533758598</c:v>
                      </c:pt>
                      <c:pt idx="5">
                        <c:v>61.414673046251998</c:v>
                      </c:pt>
                      <c:pt idx="6">
                        <c:v>62.001594896331703</c:v>
                      </c:pt>
                      <c:pt idx="7">
                        <c:v>61.930090377458797</c:v>
                      </c:pt>
                      <c:pt idx="8">
                        <c:v>62.128389154704898</c:v>
                      </c:pt>
                      <c:pt idx="9">
                        <c:v>60.783625730994203</c:v>
                      </c:pt>
                      <c:pt idx="10">
                        <c:v>60.783625730994203</c:v>
                      </c:pt>
                      <c:pt idx="11">
                        <c:v>61.891547049441797</c:v>
                      </c:pt>
                      <c:pt idx="12">
                        <c:v>63.974747474747502</c:v>
                      </c:pt>
                      <c:pt idx="13">
                        <c:v>64.354598617756494</c:v>
                      </c:pt>
                      <c:pt idx="14">
                        <c:v>63.017012227538501</c:v>
                      </c:pt>
                      <c:pt idx="15">
                        <c:v>63.017012227538501</c:v>
                      </c:pt>
                      <c:pt idx="16">
                        <c:v>63.017012227538501</c:v>
                      </c:pt>
                      <c:pt idx="17">
                        <c:v>63.539340776182897</c:v>
                      </c:pt>
                      <c:pt idx="18">
                        <c:v>63.539340776182897</c:v>
                      </c:pt>
                      <c:pt idx="19">
                        <c:v>63.539340776182897</c:v>
                      </c:pt>
                      <c:pt idx="20">
                        <c:v>63.539340776182897</c:v>
                      </c:pt>
                      <c:pt idx="21">
                        <c:v>63.539340776182897</c:v>
                      </c:pt>
                      <c:pt idx="22">
                        <c:v>63.539340776182897</c:v>
                      </c:pt>
                      <c:pt idx="23">
                        <c:v>61.591440723019701</c:v>
                      </c:pt>
                      <c:pt idx="24">
                        <c:v>62.434875066453998</c:v>
                      </c:pt>
                      <c:pt idx="25">
                        <c:v>62.429027113237602</c:v>
                      </c:pt>
                      <c:pt idx="26">
                        <c:v>59.577884104199903</c:v>
                      </c:pt>
                      <c:pt idx="27">
                        <c:v>55.9792663476874</c:v>
                      </c:pt>
                      <c:pt idx="28">
                        <c:v>63.937001594896302</c:v>
                      </c:pt>
                      <c:pt idx="29">
                        <c:v>64.668793195109004</c:v>
                      </c:pt>
                      <c:pt idx="30">
                        <c:v>64.4566719829878</c:v>
                      </c:pt>
                      <c:pt idx="31">
                        <c:v>61.480595427963799</c:v>
                      </c:pt>
                      <c:pt idx="32">
                        <c:v>62.312333864965403</c:v>
                      </c:pt>
                      <c:pt idx="33">
                        <c:v>62.216374269005797</c:v>
                      </c:pt>
                      <c:pt idx="34">
                        <c:v>63.811536416799598</c:v>
                      </c:pt>
                      <c:pt idx="35">
                        <c:v>63.811536416799598</c:v>
                      </c:pt>
                      <c:pt idx="36">
                        <c:v>63.811536416799598</c:v>
                      </c:pt>
                      <c:pt idx="37">
                        <c:v>63.079744816586903</c:v>
                      </c:pt>
                      <c:pt idx="38">
                        <c:v>63.079744816586903</c:v>
                      </c:pt>
                      <c:pt idx="39">
                        <c:v>63.446039340776203</c:v>
                      </c:pt>
                      <c:pt idx="40">
                        <c:v>61.9572036150984</c:v>
                      </c:pt>
                      <c:pt idx="41">
                        <c:v>61.9572036150984</c:v>
                      </c:pt>
                      <c:pt idx="42">
                        <c:v>63.3931419457735</c:v>
                      </c:pt>
                      <c:pt idx="43">
                        <c:v>64.539074960127607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worksheet!$L$419:$L$462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AB2E-4658-B021-EEA236FD13A0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v>MD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  <c:trendlineType val="linear"/>
                  <c:backward val="25"/>
                  <c:intercept val="0"/>
                  <c:dispRSqr val="1"/>
                  <c:dispEq val="1"/>
                  <c:trendlineLbl>
                    <c:layout>
                      <c:manualLayout>
                        <c:x val="7.9825434784352528E-2"/>
                        <c:y val="3.5227756293776891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75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10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worksheet!$I$419:$I$462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  <c:pt idx="4">
                        <c:v>62.603365087220098</c:v>
                      </c:pt>
                      <c:pt idx="5">
                        <c:v>63.496721514289199</c:v>
                      </c:pt>
                      <c:pt idx="6">
                        <c:v>64.071879252752694</c:v>
                      </c:pt>
                      <c:pt idx="7">
                        <c:v>63.851169120376099</c:v>
                      </c:pt>
                      <c:pt idx="8">
                        <c:v>63.231720895706999</c:v>
                      </c:pt>
                      <c:pt idx="9">
                        <c:v>61.263763454163097</c:v>
                      </c:pt>
                      <c:pt idx="10">
                        <c:v>61.263763454163097</c:v>
                      </c:pt>
                      <c:pt idx="11">
                        <c:v>61.6054682667327</c:v>
                      </c:pt>
                      <c:pt idx="12">
                        <c:v>64</c:v>
                      </c:pt>
                      <c:pt idx="13">
                        <c:v>63.823951503154802</c:v>
                      </c:pt>
                      <c:pt idx="14">
                        <c:v>62.0121242113077</c:v>
                      </c:pt>
                      <c:pt idx="15">
                        <c:v>62.0121242113077</c:v>
                      </c:pt>
                      <c:pt idx="16">
                        <c:v>62.0121242113077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59.2771248298899</c:v>
                      </c:pt>
                      <c:pt idx="20">
                        <c:v>59.2771248298899</c:v>
                      </c:pt>
                      <c:pt idx="21">
                        <c:v>59.2771248298899</c:v>
                      </c:pt>
                      <c:pt idx="22">
                        <c:v>59.2771248298899</c:v>
                      </c:pt>
                      <c:pt idx="23">
                        <c:v>56.136459235432397</c:v>
                      </c:pt>
                      <c:pt idx="24">
                        <c:v>58.2339477916615</c:v>
                      </c:pt>
                      <c:pt idx="25">
                        <c:v>58.754794012124201</c:v>
                      </c:pt>
                      <c:pt idx="26">
                        <c:v>62.183471483360101</c:v>
                      </c:pt>
                      <c:pt idx="27">
                        <c:v>58.253989855251803</c:v>
                      </c:pt>
                      <c:pt idx="28">
                        <c:v>65.025238154150699</c:v>
                      </c:pt>
                      <c:pt idx="29">
                        <c:v>65.075219596684406</c:v>
                      </c:pt>
                      <c:pt idx="30">
                        <c:v>66.157985896325599</c:v>
                      </c:pt>
                      <c:pt idx="31">
                        <c:v>64.975380428058898</c:v>
                      </c:pt>
                      <c:pt idx="32">
                        <c:v>65.760979834219995</c:v>
                      </c:pt>
                      <c:pt idx="33">
                        <c:v>64.504391933687998</c:v>
                      </c:pt>
                      <c:pt idx="34">
                        <c:v>65.838302610416903</c:v>
                      </c:pt>
                      <c:pt idx="35">
                        <c:v>65.838302610416903</c:v>
                      </c:pt>
                      <c:pt idx="36">
                        <c:v>65.838302610416903</c:v>
                      </c:pt>
                      <c:pt idx="37">
                        <c:v>64.047754546579199</c:v>
                      </c:pt>
                      <c:pt idx="38">
                        <c:v>64.047754546579199</c:v>
                      </c:pt>
                      <c:pt idx="39">
                        <c:v>65.748484473586501</c:v>
                      </c:pt>
                      <c:pt idx="40">
                        <c:v>64.848942224421606</c:v>
                      </c:pt>
                      <c:pt idx="41">
                        <c:v>64.848942224421606</c:v>
                      </c:pt>
                      <c:pt idx="42">
                        <c:v>64.489793393542001</c:v>
                      </c:pt>
                      <c:pt idx="43">
                        <c:v>65.927007299270102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worksheet!$N$419:$N$462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57</c:v>
                      </c:pt>
                      <c:pt idx="1">
                        <c:v>58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53</c:v>
                      </c:pt>
                      <c:pt idx="5">
                        <c:v>55</c:v>
                      </c:pt>
                      <c:pt idx="6">
                        <c:v>48</c:v>
                      </c:pt>
                      <c:pt idx="7">
                        <c:v>52</c:v>
                      </c:pt>
                      <c:pt idx="8">
                        <c:v>57</c:v>
                      </c:pt>
                      <c:pt idx="9">
                        <c:v>56</c:v>
                      </c:pt>
                      <c:pt idx="10">
                        <c:v>55</c:v>
                      </c:pt>
                      <c:pt idx="11">
                        <c:v>47</c:v>
                      </c:pt>
                      <c:pt idx="12">
                        <c:v>48</c:v>
                      </c:pt>
                      <c:pt idx="13">
                        <c:v>54</c:v>
                      </c:pt>
                      <c:pt idx="14">
                        <c:v>54</c:v>
                      </c:pt>
                      <c:pt idx="15">
                        <c:v>42</c:v>
                      </c:pt>
                      <c:pt idx="16">
                        <c:v>42</c:v>
                      </c:pt>
                      <c:pt idx="17">
                        <c:v>48</c:v>
                      </c:pt>
                      <c:pt idx="18">
                        <c:v>46</c:v>
                      </c:pt>
                      <c:pt idx="19">
                        <c:v>46</c:v>
                      </c:pt>
                      <c:pt idx="20">
                        <c:v>51</c:v>
                      </c:pt>
                      <c:pt idx="21">
                        <c:v>51</c:v>
                      </c:pt>
                      <c:pt idx="22">
                        <c:v>47</c:v>
                      </c:pt>
                      <c:pt idx="23">
                        <c:v>48</c:v>
                      </c:pt>
                      <c:pt idx="24">
                        <c:v>34</c:v>
                      </c:pt>
                      <c:pt idx="25">
                        <c:v>47</c:v>
                      </c:pt>
                      <c:pt idx="26">
                        <c:v>57</c:v>
                      </c:pt>
                      <c:pt idx="27">
                        <c:v>55</c:v>
                      </c:pt>
                      <c:pt idx="28">
                        <c:v>61</c:v>
                      </c:pt>
                      <c:pt idx="29">
                        <c:v>60</c:v>
                      </c:pt>
                      <c:pt idx="30">
                        <c:v>52</c:v>
                      </c:pt>
                      <c:pt idx="31">
                        <c:v>58</c:v>
                      </c:pt>
                      <c:pt idx="32">
                        <c:v>61</c:v>
                      </c:pt>
                      <c:pt idx="33">
                        <c:v>61</c:v>
                      </c:pt>
                      <c:pt idx="34">
                        <c:v>60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56</c:v>
                      </c:pt>
                      <c:pt idx="39">
                        <c:v>57</c:v>
                      </c:pt>
                      <c:pt idx="40">
                        <c:v>57</c:v>
                      </c:pt>
                      <c:pt idx="41">
                        <c:v>57</c:v>
                      </c:pt>
                      <c:pt idx="42">
                        <c:v>55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B2E-4658-B021-EEA236FD13A0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EV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50000"/>
                      </a:schemeClr>
                    </a:solidFill>
                    <a:ln w="9525">
                      <a:solidFill>
                        <a:schemeClr val="accent5">
                          <a:lumMod val="75000"/>
                        </a:schemeClr>
                      </a:solidFill>
                      <a:round/>
                    </a:ln>
                    <a:effectLst/>
                  </c:spPr>
                </c:marker>
                <c:trendline>
                  <c:spPr>
                    <a:ln w="15875" cap="rnd">
                      <a:solidFill>
                        <a:schemeClr val="accent5">
                          <a:lumMod val="75000"/>
                        </a:schemeClr>
                      </a:solidFill>
                    </a:ln>
                    <a:effectLst/>
                  </c:spPr>
                  <c:trendlineType val="linear"/>
                  <c:backward val="28"/>
                  <c:intercept val="0"/>
                  <c:dispRSqr val="1"/>
                  <c:dispEq val="1"/>
                  <c:trendlineLbl>
                    <c:layout>
                      <c:manualLayout>
                        <c:x val="6.9438050272101245E-2"/>
                        <c:y val="0.10229834288465421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40000"/>
                          <a:lumOff val="60000"/>
                        </a:schemeClr>
                      </a:solidFill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worksheet!$K$419:$K$462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64.424898242827396</c:v>
                      </c:pt>
                      <c:pt idx="1">
                        <c:v>61.622753896555103</c:v>
                      </c:pt>
                      <c:pt idx="2">
                        <c:v>61.023528243820103</c:v>
                      </c:pt>
                      <c:pt idx="3">
                        <c:v>52.529534398888103</c:v>
                      </c:pt>
                      <c:pt idx="4">
                        <c:v>62.199940434825798</c:v>
                      </c:pt>
                      <c:pt idx="5">
                        <c:v>63.1408716370495</c:v>
                      </c:pt>
                      <c:pt idx="6">
                        <c:v>63.836394321453398</c:v>
                      </c:pt>
                      <c:pt idx="7">
                        <c:v>63.255534597438697</c:v>
                      </c:pt>
                      <c:pt idx="8">
                        <c:v>63.511168470167803</c:v>
                      </c:pt>
                      <c:pt idx="9">
                        <c:v>62.190012905787697</c:v>
                      </c:pt>
                      <c:pt idx="10">
                        <c:v>62.190012905787697</c:v>
                      </c:pt>
                      <c:pt idx="11">
                        <c:v>62.833614613322702</c:v>
                      </c:pt>
                      <c:pt idx="12">
                        <c:v>64.274992554353204</c:v>
                      </c:pt>
                      <c:pt idx="13">
                        <c:v>64.454283728779899</c:v>
                      </c:pt>
                      <c:pt idx="14">
                        <c:v>63.107217313610597</c:v>
                      </c:pt>
                      <c:pt idx="15">
                        <c:v>63.107217313610597</c:v>
                      </c:pt>
                      <c:pt idx="16">
                        <c:v>63.107217313610597</c:v>
                      </c:pt>
                      <c:pt idx="17">
                        <c:v>63.556140176710002</c:v>
                      </c:pt>
                      <c:pt idx="18">
                        <c:v>63.556140176710002</c:v>
                      </c:pt>
                      <c:pt idx="19">
                        <c:v>63.556140176710002</c:v>
                      </c:pt>
                      <c:pt idx="20">
                        <c:v>63.556140176710002</c:v>
                      </c:pt>
                      <c:pt idx="21">
                        <c:v>63.556140176710002</c:v>
                      </c:pt>
                      <c:pt idx="22">
                        <c:v>63.556140176710002</c:v>
                      </c:pt>
                      <c:pt idx="23">
                        <c:v>61.1076144147722</c:v>
                      </c:pt>
                      <c:pt idx="24">
                        <c:v>61.896455872133401</c:v>
                      </c:pt>
                      <c:pt idx="25">
                        <c:v>62.428075052119503</c:v>
                      </c:pt>
                      <c:pt idx="26">
                        <c:v>60.457559813362501</c:v>
                      </c:pt>
                      <c:pt idx="27">
                        <c:v>57.138389754789998</c:v>
                      </c:pt>
                      <c:pt idx="28">
                        <c:v>65.089546311923002</c:v>
                      </c:pt>
                      <c:pt idx="29">
                        <c:v>64.649756775538606</c:v>
                      </c:pt>
                      <c:pt idx="30">
                        <c:v>65.401866375459207</c:v>
                      </c:pt>
                      <c:pt idx="31">
                        <c:v>62.969323935272499</c:v>
                      </c:pt>
                      <c:pt idx="32">
                        <c:v>62.459743869750803</c:v>
                      </c:pt>
                      <c:pt idx="33">
                        <c:v>62.857440683013998</c:v>
                      </c:pt>
                      <c:pt idx="34">
                        <c:v>65.325722227737501</c:v>
                      </c:pt>
                      <c:pt idx="35">
                        <c:v>65.325722227737501</c:v>
                      </c:pt>
                      <c:pt idx="36">
                        <c:v>65.325722227737501</c:v>
                      </c:pt>
                      <c:pt idx="37">
                        <c:v>64.837883450809102</c:v>
                      </c:pt>
                      <c:pt idx="38">
                        <c:v>64.837883450809102</c:v>
                      </c:pt>
                      <c:pt idx="39">
                        <c:v>64.940136999900702</c:v>
                      </c:pt>
                      <c:pt idx="40">
                        <c:v>63.197458552566303</c:v>
                      </c:pt>
                      <c:pt idx="41">
                        <c:v>63.197458552566303</c:v>
                      </c:pt>
                      <c:pt idx="42">
                        <c:v>63.424600416956203</c:v>
                      </c:pt>
                      <c:pt idx="43">
                        <c:v>64.449319964260894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worksheet!$P$419:$P$462</c15:sqref>
                        </c15:formulaRef>
                      </c:ext>
                    </c:extLst>
                    <c:numCache>
                      <c:formatCode>0.0</c:formatCode>
                      <c:ptCount val="44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58</c:v>
                      </c:pt>
                      <c:pt idx="6">
                        <c:v>58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58</c:v>
                      </c:pt>
                      <c:pt idx="13">
                        <c:v>58</c:v>
                      </c:pt>
                      <c:pt idx="14">
                        <c:v>58</c:v>
                      </c:pt>
                      <c:pt idx="15">
                        <c:v>58</c:v>
                      </c:pt>
                      <c:pt idx="16">
                        <c:v>58</c:v>
                      </c:pt>
                      <c:pt idx="17">
                        <c:v>58</c:v>
                      </c:pt>
                      <c:pt idx="18">
                        <c:v>58</c:v>
                      </c:pt>
                      <c:pt idx="19">
                        <c:v>58</c:v>
                      </c:pt>
                      <c:pt idx="20">
                        <c:v>58</c:v>
                      </c:pt>
                      <c:pt idx="21">
                        <c:v>58</c:v>
                      </c:pt>
                      <c:pt idx="22">
                        <c:v>58</c:v>
                      </c:pt>
                      <c:pt idx="23">
                        <c:v>58</c:v>
                      </c:pt>
                      <c:pt idx="24">
                        <c:v>58</c:v>
                      </c:pt>
                      <c:pt idx="25">
                        <c:v>58</c:v>
                      </c:pt>
                      <c:pt idx="26">
                        <c:v>58</c:v>
                      </c:pt>
                      <c:pt idx="27">
                        <c:v>57</c:v>
                      </c:pt>
                      <c:pt idx="28">
                        <c:v>62</c:v>
                      </c:pt>
                      <c:pt idx="29">
                        <c:v>62</c:v>
                      </c:pt>
                      <c:pt idx="30">
                        <c:v>62</c:v>
                      </c:pt>
                      <c:pt idx="31">
                        <c:v>62</c:v>
                      </c:pt>
                      <c:pt idx="32">
                        <c:v>62</c:v>
                      </c:pt>
                      <c:pt idx="33">
                        <c:v>62</c:v>
                      </c:pt>
                      <c:pt idx="34">
                        <c:v>62</c:v>
                      </c:pt>
                      <c:pt idx="35">
                        <c:v>61</c:v>
                      </c:pt>
                      <c:pt idx="36">
                        <c:v>60</c:v>
                      </c:pt>
                      <c:pt idx="37">
                        <c:v>61</c:v>
                      </c:pt>
                      <c:pt idx="38">
                        <c:v>57</c:v>
                      </c:pt>
                      <c:pt idx="39">
                        <c:v>57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58</c:v>
                      </c:pt>
                      <c:pt idx="4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2E-4658-B021-EEA236FD13A0}"/>
                  </c:ext>
                </c:extLst>
              </c15:ser>
            </c15:filteredScatterSeries>
          </c:ext>
        </c:extLst>
      </c:scatterChart>
      <c:valAx>
        <c:axId val="1155462440"/>
        <c:scaling>
          <c:orientation val="minMax"/>
          <c:max val="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INRIX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3096"/>
        <c:crosses val="autoZero"/>
        <c:crossBetween val="midCat"/>
      </c:valAx>
      <c:valAx>
        <c:axId val="1155463096"/>
        <c:scaling>
          <c:orientation val="minMax"/>
          <c:max val="8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2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Model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54624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49893574822247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worksheet!$H$2:$H$67</c:f>
              <c:numCache>
                <c:formatCode>0.0</c:formatCode>
                <c:ptCount val="66"/>
                <c:pt idx="0">
                  <c:v>67.359904025593195</c:v>
                </c:pt>
                <c:pt idx="1">
                  <c:v>67.682218075179904</c:v>
                </c:pt>
                <c:pt idx="2">
                  <c:v>64.484137563316494</c:v>
                </c:pt>
                <c:pt idx="3">
                  <c:v>68.7064782724607</c:v>
                </c:pt>
                <c:pt idx="4">
                  <c:v>66.070647827246106</c:v>
                </c:pt>
                <c:pt idx="5">
                  <c:v>64.030125299920002</c:v>
                </c:pt>
                <c:pt idx="6">
                  <c:v>67.061583577712597</c:v>
                </c:pt>
                <c:pt idx="7">
                  <c:v>63.9626766195681</c:v>
                </c:pt>
                <c:pt idx="8">
                  <c:v>54.899760063982903</c:v>
                </c:pt>
                <c:pt idx="9">
                  <c:v>52.249000266595601</c:v>
                </c:pt>
                <c:pt idx="10">
                  <c:v>48.3719008264463</c:v>
                </c:pt>
                <c:pt idx="11">
                  <c:v>18.314582777925899</c:v>
                </c:pt>
                <c:pt idx="12">
                  <c:v>21.348440415889101</c:v>
                </c:pt>
                <c:pt idx="13">
                  <c:v>29.593974940016</c:v>
                </c:pt>
                <c:pt idx="14">
                  <c:v>36.202079445481203</c:v>
                </c:pt>
                <c:pt idx="15">
                  <c:v>31.484937350039999</c:v>
                </c:pt>
                <c:pt idx="16">
                  <c:v>34.868035190615799</c:v>
                </c:pt>
                <c:pt idx="17">
                  <c:v>36.481738203145802</c:v>
                </c:pt>
                <c:pt idx="18">
                  <c:v>35.197014129565403</c:v>
                </c:pt>
                <c:pt idx="19">
                  <c:v>35.451079712076798</c:v>
                </c:pt>
                <c:pt idx="20">
                  <c:v>37.358037856571599</c:v>
                </c:pt>
                <c:pt idx="21">
                  <c:v>37.358037856571599</c:v>
                </c:pt>
                <c:pt idx="22">
                  <c:v>41.6952812583311</c:v>
                </c:pt>
                <c:pt idx="23">
                  <c:v>41.6952812583311</c:v>
                </c:pt>
                <c:pt idx="24">
                  <c:v>58.546520927752603</c:v>
                </c:pt>
                <c:pt idx="25">
                  <c:v>63.422820581178399</c:v>
                </c:pt>
                <c:pt idx="26">
                  <c:v>67.874966675553196</c:v>
                </c:pt>
                <c:pt idx="27">
                  <c:v>66.332178085843793</c:v>
                </c:pt>
                <c:pt idx="28">
                  <c:v>61.162623300453198</c:v>
                </c:pt>
                <c:pt idx="29">
                  <c:v>53.925619834710702</c:v>
                </c:pt>
                <c:pt idx="30">
                  <c:v>46.9626766195681</c:v>
                </c:pt>
                <c:pt idx="31">
                  <c:v>46.9626766195681</c:v>
                </c:pt>
                <c:pt idx="32">
                  <c:v>45.010130631831501</c:v>
                </c:pt>
                <c:pt idx="33">
                  <c:v>45.010130631831501</c:v>
                </c:pt>
                <c:pt idx="34">
                  <c:v>58.177286057051496</c:v>
                </c:pt>
                <c:pt idx="35">
                  <c:v>55.7760597174087</c:v>
                </c:pt>
                <c:pt idx="36">
                  <c:v>55.071980805118599</c:v>
                </c:pt>
                <c:pt idx="37">
                  <c:v>60.316448946947503</c:v>
                </c:pt>
                <c:pt idx="38">
                  <c:v>60.069048253798996</c:v>
                </c:pt>
                <c:pt idx="39">
                  <c:v>61.001066382298099</c:v>
                </c:pt>
                <c:pt idx="40">
                  <c:v>55.814982671287702</c:v>
                </c:pt>
                <c:pt idx="41">
                  <c:v>69.370834444148201</c:v>
                </c:pt>
                <c:pt idx="42">
                  <c:v>68.312983204478797</c:v>
                </c:pt>
                <c:pt idx="43">
                  <c:v>68.907757931218299</c:v>
                </c:pt>
                <c:pt idx="44">
                  <c:v>68.345507864569399</c:v>
                </c:pt>
                <c:pt idx="45">
                  <c:v>70.045054652092801</c:v>
                </c:pt>
                <c:pt idx="46">
                  <c:v>70.045054652092801</c:v>
                </c:pt>
                <c:pt idx="47">
                  <c:v>70.008531058384406</c:v>
                </c:pt>
                <c:pt idx="48">
                  <c:v>70.432418021860798</c:v>
                </c:pt>
                <c:pt idx="49">
                  <c:v>70.432418021860798</c:v>
                </c:pt>
                <c:pt idx="50">
                  <c:v>69.685417222074094</c:v>
                </c:pt>
                <c:pt idx="51">
                  <c:v>70.603572380698495</c:v>
                </c:pt>
                <c:pt idx="52">
                  <c:v>70.6840842442015</c:v>
                </c:pt>
                <c:pt idx="53">
                  <c:v>70.224206878165802</c:v>
                </c:pt>
                <c:pt idx="54">
                  <c:v>70.016795521194396</c:v>
                </c:pt>
                <c:pt idx="55">
                  <c:v>70.289522793921606</c:v>
                </c:pt>
                <c:pt idx="56">
                  <c:v>70.204478805651803</c:v>
                </c:pt>
                <c:pt idx="57">
                  <c:v>70.509730738469699</c:v>
                </c:pt>
                <c:pt idx="58">
                  <c:v>70.019461476939497</c:v>
                </c:pt>
                <c:pt idx="59">
                  <c:v>68.563583044521494</c:v>
                </c:pt>
                <c:pt idx="60">
                  <c:v>71.249266862170103</c:v>
                </c:pt>
                <c:pt idx="61">
                  <c:v>71.249266862170103</c:v>
                </c:pt>
                <c:pt idx="62">
                  <c:v>72.351906158357806</c:v>
                </c:pt>
                <c:pt idx="63">
                  <c:v>68.442015462543296</c:v>
                </c:pt>
                <c:pt idx="64">
                  <c:v>72.438283124500103</c:v>
                </c:pt>
                <c:pt idx="65">
                  <c:v>71.676352972540698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429-4799-B28A-9AD6A44BE98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  <c:extLst xmlns:c15="http://schemas.microsoft.com/office/drawing/2012/chart"/>
            </c:numRef>
          </c:xVal>
          <c:yVal>
            <c:numRef>
              <c:f>worksheet!$J$2:$J$67</c:f>
              <c:numCache>
                <c:formatCode>0.0</c:formatCode>
                <c:ptCount val="66"/>
                <c:pt idx="0">
                  <c:v>63.248127128263299</c:v>
                </c:pt>
                <c:pt idx="1">
                  <c:v>66.815891032917094</c:v>
                </c:pt>
                <c:pt idx="2">
                  <c:v>64.126447219069206</c:v>
                </c:pt>
                <c:pt idx="3">
                  <c:v>68.5786606129398</c:v>
                </c:pt>
                <c:pt idx="4">
                  <c:v>66.652213393870596</c:v>
                </c:pt>
                <c:pt idx="5">
                  <c:v>63.961634506242902</c:v>
                </c:pt>
                <c:pt idx="6">
                  <c:v>66.047900113507396</c:v>
                </c:pt>
                <c:pt idx="7">
                  <c:v>66.234733257661702</c:v>
                </c:pt>
                <c:pt idx="8">
                  <c:v>66.041316685584604</c:v>
                </c:pt>
                <c:pt idx="9">
                  <c:v>66.046765039727603</c:v>
                </c:pt>
                <c:pt idx="10">
                  <c:v>67.172077185017002</c:v>
                </c:pt>
                <c:pt idx="11">
                  <c:v>67.515777525539207</c:v>
                </c:pt>
                <c:pt idx="12">
                  <c:v>65.907150964812701</c:v>
                </c:pt>
                <c:pt idx="13">
                  <c:v>64.120544835414293</c:v>
                </c:pt>
                <c:pt idx="14">
                  <c:v>64.862429057888804</c:v>
                </c:pt>
                <c:pt idx="15">
                  <c:v>67.787060158910293</c:v>
                </c:pt>
                <c:pt idx="16">
                  <c:v>65.946651532349605</c:v>
                </c:pt>
                <c:pt idx="17">
                  <c:v>65.635187287173693</c:v>
                </c:pt>
                <c:pt idx="18">
                  <c:v>65.883995459704906</c:v>
                </c:pt>
                <c:pt idx="19">
                  <c:v>64.923950056753696</c:v>
                </c:pt>
                <c:pt idx="20">
                  <c:v>62.9094211123723</c:v>
                </c:pt>
                <c:pt idx="21">
                  <c:v>62.9094211123723</c:v>
                </c:pt>
                <c:pt idx="22">
                  <c:v>58.124858115777499</c:v>
                </c:pt>
                <c:pt idx="23">
                  <c:v>58.124858115777499</c:v>
                </c:pt>
                <c:pt idx="24">
                  <c:v>64.370488081725298</c:v>
                </c:pt>
                <c:pt idx="25">
                  <c:v>64.449716231555001</c:v>
                </c:pt>
                <c:pt idx="26">
                  <c:v>67.231101021566403</c:v>
                </c:pt>
                <c:pt idx="27">
                  <c:v>64.249035187287205</c:v>
                </c:pt>
                <c:pt idx="28">
                  <c:v>56.162996594778697</c:v>
                </c:pt>
                <c:pt idx="29">
                  <c:v>64.651305334846796</c:v>
                </c:pt>
                <c:pt idx="30">
                  <c:v>66.608399545970499</c:v>
                </c:pt>
                <c:pt idx="31">
                  <c:v>66.608399545970499</c:v>
                </c:pt>
                <c:pt idx="32">
                  <c:v>67.128490351872898</c:v>
                </c:pt>
                <c:pt idx="33">
                  <c:v>67.128490351872898</c:v>
                </c:pt>
                <c:pt idx="34">
                  <c:v>67.323950056753702</c:v>
                </c:pt>
                <c:pt idx="35">
                  <c:v>69.1838819523269</c:v>
                </c:pt>
                <c:pt idx="36">
                  <c:v>69.180930760499393</c:v>
                </c:pt>
                <c:pt idx="37">
                  <c:v>68.943473325766206</c:v>
                </c:pt>
                <c:pt idx="38">
                  <c:v>69.101248581157805</c:v>
                </c:pt>
                <c:pt idx="39">
                  <c:v>70.078774120317803</c:v>
                </c:pt>
                <c:pt idx="40">
                  <c:v>67.885811577752506</c:v>
                </c:pt>
                <c:pt idx="41">
                  <c:v>34.626787741203202</c:v>
                </c:pt>
                <c:pt idx="42">
                  <c:v>42.0626560726447</c:v>
                </c:pt>
                <c:pt idx="43">
                  <c:v>46.753688989784301</c:v>
                </c:pt>
                <c:pt idx="44">
                  <c:v>47.066515323495999</c:v>
                </c:pt>
                <c:pt idx="45">
                  <c:v>47.547786606129399</c:v>
                </c:pt>
                <c:pt idx="46">
                  <c:v>47.547786606129399</c:v>
                </c:pt>
                <c:pt idx="47">
                  <c:v>45.304653802497199</c:v>
                </c:pt>
                <c:pt idx="48">
                  <c:v>45.647900113507397</c:v>
                </c:pt>
                <c:pt idx="49">
                  <c:v>45.647900113507397</c:v>
                </c:pt>
                <c:pt idx="50">
                  <c:v>44.776390465380302</c:v>
                </c:pt>
                <c:pt idx="51">
                  <c:v>31.2138479001135</c:v>
                </c:pt>
                <c:pt idx="52">
                  <c:v>25.902383654937601</c:v>
                </c:pt>
                <c:pt idx="53">
                  <c:v>47.311010215663998</c:v>
                </c:pt>
                <c:pt idx="54">
                  <c:v>63.599772985244002</c:v>
                </c:pt>
                <c:pt idx="55">
                  <c:v>65.055391600454001</c:v>
                </c:pt>
                <c:pt idx="56">
                  <c:v>66.424744608399607</c:v>
                </c:pt>
                <c:pt idx="57">
                  <c:v>67.341657207718498</c:v>
                </c:pt>
                <c:pt idx="58">
                  <c:v>67.341203178206598</c:v>
                </c:pt>
                <c:pt idx="59">
                  <c:v>69.930533484676502</c:v>
                </c:pt>
                <c:pt idx="60">
                  <c:v>70.459250851305299</c:v>
                </c:pt>
                <c:pt idx="61">
                  <c:v>70.459250851305299</c:v>
                </c:pt>
                <c:pt idx="62">
                  <c:v>70.952553916004504</c:v>
                </c:pt>
                <c:pt idx="63">
                  <c:v>67.978887627695798</c:v>
                </c:pt>
                <c:pt idx="64">
                  <c:v>71.343473325766197</c:v>
                </c:pt>
                <c:pt idx="65">
                  <c:v>70.622474460839996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29-4799-B28A-9AD6A44BE98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worksheet!$M$2:$M$67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56</c:v>
                </c:pt>
                <c:pt idx="5">
                  <c:v>56</c:v>
                </c:pt>
                <c:pt idx="6">
                  <c:v>50</c:v>
                </c:pt>
                <c:pt idx="7">
                  <c:v>49</c:v>
                </c:pt>
                <c:pt idx="8">
                  <c:v>41</c:v>
                </c:pt>
                <c:pt idx="9">
                  <c:v>44</c:v>
                </c:pt>
                <c:pt idx="10">
                  <c:v>39</c:v>
                </c:pt>
                <c:pt idx="11">
                  <c:v>43</c:v>
                </c:pt>
                <c:pt idx="12">
                  <c:v>35</c:v>
                </c:pt>
                <c:pt idx="13">
                  <c:v>20</c:v>
                </c:pt>
                <c:pt idx="14">
                  <c:v>36</c:v>
                </c:pt>
                <c:pt idx="15">
                  <c:v>36</c:v>
                </c:pt>
                <c:pt idx="16">
                  <c:v>35</c:v>
                </c:pt>
                <c:pt idx="17">
                  <c:v>40</c:v>
                </c:pt>
                <c:pt idx="18">
                  <c:v>43</c:v>
                </c:pt>
                <c:pt idx="19">
                  <c:v>33</c:v>
                </c:pt>
                <c:pt idx="20">
                  <c:v>36</c:v>
                </c:pt>
                <c:pt idx="21">
                  <c:v>24</c:v>
                </c:pt>
                <c:pt idx="22">
                  <c:v>15</c:v>
                </c:pt>
                <c:pt idx="23">
                  <c:v>15</c:v>
                </c:pt>
                <c:pt idx="24">
                  <c:v>37</c:v>
                </c:pt>
                <c:pt idx="25">
                  <c:v>39</c:v>
                </c:pt>
                <c:pt idx="26">
                  <c:v>48</c:v>
                </c:pt>
                <c:pt idx="27">
                  <c:v>50</c:v>
                </c:pt>
                <c:pt idx="28">
                  <c:v>52</c:v>
                </c:pt>
                <c:pt idx="29">
                  <c:v>59</c:v>
                </c:pt>
                <c:pt idx="30">
                  <c:v>52</c:v>
                </c:pt>
                <c:pt idx="31">
                  <c:v>51</c:v>
                </c:pt>
                <c:pt idx="32">
                  <c:v>43</c:v>
                </c:pt>
                <c:pt idx="33">
                  <c:v>43</c:v>
                </c:pt>
                <c:pt idx="34">
                  <c:v>43</c:v>
                </c:pt>
                <c:pt idx="35">
                  <c:v>54</c:v>
                </c:pt>
                <c:pt idx="36">
                  <c:v>44</c:v>
                </c:pt>
                <c:pt idx="37">
                  <c:v>48</c:v>
                </c:pt>
                <c:pt idx="38">
                  <c:v>47</c:v>
                </c:pt>
                <c:pt idx="39">
                  <c:v>55</c:v>
                </c:pt>
                <c:pt idx="40">
                  <c:v>52</c:v>
                </c:pt>
                <c:pt idx="41">
                  <c:v>49</c:v>
                </c:pt>
                <c:pt idx="42">
                  <c:v>53</c:v>
                </c:pt>
                <c:pt idx="43">
                  <c:v>54</c:v>
                </c:pt>
                <c:pt idx="44">
                  <c:v>52</c:v>
                </c:pt>
                <c:pt idx="45">
                  <c:v>55</c:v>
                </c:pt>
                <c:pt idx="46">
                  <c:v>55</c:v>
                </c:pt>
                <c:pt idx="47">
                  <c:v>53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55</c:v>
                </c:pt>
                <c:pt idx="52">
                  <c:v>57</c:v>
                </c:pt>
                <c:pt idx="53">
                  <c:v>54</c:v>
                </c:pt>
                <c:pt idx="54">
                  <c:v>55</c:v>
                </c:pt>
                <c:pt idx="55">
                  <c:v>53</c:v>
                </c:pt>
                <c:pt idx="56">
                  <c:v>55</c:v>
                </c:pt>
                <c:pt idx="57">
                  <c:v>56</c:v>
                </c:pt>
                <c:pt idx="58">
                  <c:v>52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429-4799-B28A-9AD6A44BE984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worksheet!$C$2:$C$67</c:f>
              <c:numCache>
                <c:formatCode>0.0</c:formatCode>
                <c:ptCount val="66"/>
                <c:pt idx="0">
                  <c:v>1.3051520000000001</c:v>
                </c:pt>
                <c:pt idx="1">
                  <c:v>2.277771</c:v>
                </c:pt>
                <c:pt idx="2">
                  <c:v>2.5248550000000001</c:v>
                </c:pt>
                <c:pt idx="3">
                  <c:v>3.3743479999999999</c:v>
                </c:pt>
                <c:pt idx="4">
                  <c:v>3.9245030000000001</c:v>
                </c:pt>
                <c:pt idx="5">
                  <c:v>4.2780670000000001</c:v>
                </c:pt>
                <c:pt idx="6">
                  <c:v>5.554106</c:v>
                </c:pt>
                <c:pt idx="7">
                  <c:v>6.1717189999999995</c:v>
                </c:pt>
                <c:pt idx="8">
                  <c:v>7.4020569999999992</c:v>
                </c:pt>
                <c:pt idx="9">
                  <c:v>7.5092779999999992</c:v>
                </c:pt>
                <c:pt idx="10">
                  <c:v>7.9239889999999988</c:v>
                </c:pt>
                <c:pt idx="11">
                  <c:v>9.7994289999999999</c:v>
                </c:pt>
                <c:pt idx="12">
                  <c:v>10.847477000000001</c:v>
                </c:pt>
                <c:pt idx="13">
                  <c:v>11.549380000000001</c:v>
                </c:pt>
                <c:pt idx="14">
                  <c:v>11.793339000000001</c:v>
                </c:pt>
                <c:pt idx="15">
                  <c:v>12.761331000000002</c:v>
                </c:pt>
                <c:pt idx="16">
                  <c:v>13.500242000000002</c:v>
                </c:pt>
                <c:pt idx="17">
                  <c:v>13.681122000000002</c:v>
                </c:pt>
                <c:pt idx="18">
                  <c:v>13.836662000000002</c:v>
                </c:pt>
                <c:pt idx="19">
                  <c:v>14.769219000000003</c:v>
                </c:pt>
                <c:pt idx="20">
                  <c:v>15.195841000000003</c:v>
                </c:pt>
                <c:pt idx="21">
                  <c:v>15.355153000000003</c:v>
                </c:pt>
                <c:pt idx="22">
                  <c:v>15.577348000000004</c:v>
                </c:pt>
                <c:pt idx="23">
                  <c:v>15.611634000000004</c:v>
                </c:pt>
                <c:pt idx="24">
                  <c:v>16.569071000000005</c:v>
                </c:pt>
                <c:pt idx="25">
                  <c:v>17.125973000000002</c:v>
                </c:pt>
                <c:pt idx="26">
                  <c:v>17.671395</c:v>
                </c:pt>
                <c:pt idx="27">
                  <c:v>18.429860000000001</c:v>
                </c:pt>
                <c:pt idx="28">
                  <c:v>19.443315999999999</c:v>
                </c:pt>
                <c:pt idx="29">
                  <c:v>19.856708999999999</c:v>
                </c:pt>
                <c:pt idx="30">
                  <c:v>20.281790000000001</c:v>
                </c:pt>
                <c:pt idx="31">
                  <c:v>20.477537000000002</c:v>
                </c:pt>
                <c:pt idx="32">
                  <c:v>20.96367</c:v>
                </c:pt>
                <c:pt idx="33">
                  <c:v>21.006437000000002</c:v>
                </c:pt>
                <c:pt idx="34">
                  <c:v>22.564782000000001</c:v>
                </c:pt>
                <c:pt idx="35">
                  <c:v>25.469241</c:v>
                </c:pt>
                <c:pt idx="36">
                  <c:v>26.449142999999999</c:v>
                </c:pt>
                <c:pt idx="37">
                  <c:v>27.003475999999999</c:v>
                </c:pt>
                <c:pt idx="38">
                  <c:v>27.812995000000001</c:v>
                </c:pt>
                <c:pt idx="39">
                  <c:v>28.522171</c:v>
                </c:pt>
                <c:pt idx="40">
                  <c:v>29.14903</c:v>
                </c:pt>
                <c:pt idx="41">
                  <c:v>36.151763000000003</c:v>
                </c:pt>
                <c:pt idx="42">
                  <c:v>38.391562000000008</c:v>
                </c:pt>
                <c:pt idx="43">
                  <c:v>39.915200000000013</c:v>
                </c:pt>
                <c:pt idx="44">
                  <c:v>40.245595000000016</c:v>
                </c:pt>
                <c:pt idx="45">
                  <c:v>40.529655000000012</c:v>
                </c:pt>
                <c:pt idx="46">
                  <c:v>40.690605000000012</c:v>
                </c:pt>
                <c:pt idx="47">
                  <c:v>41.155803000000013</c:v>
                </c:pt>
                <c:pt idx="48">
                  <c:v>41.732926000000013</c:v>
                </c:pt>
                <c:pt idx="49">
                  <c:v>42.31320800000001</c:v>
                </c:pt>
                <c:pt idx="50">
                  <c:v>43.705964000000009</c:v>
                </c:pt>
                <c:pt idx="51">
                  <c:v>45.797871000000008</c:v>
                </c:pt>
                <c:pt idx="52">
                  <c:v>47.62237300000001</c:v>
                </c:pt>
                <c:pt idx="53">
                  <c:v>48.854521000000005</c:v>
                </c:pt>
                <c:pt idx="54">
                  <c:v>50.172170000000008</c:v>
                </c:pt>
                <c:pt idx="55">
                  <c:v>50.763286000000008</c:v>
                </c:pt>
                <c:pt idx="56">
                  <c:v>50.888629000000009</c:v>
                </c:pt>
                <c:pt idx="57">
                  <c:v>51.300270000000012</c:v>
                </c:pt>
                <c:pt idx="58">
                  <c:v>52.256288000000012</c:v>
                </c:pt>
                <c:pt idx="59">
                  <c:v>53.994381000000018</c:v>
                </c:pt>
                <c:pt idx="60">
                  <c:v>54.235499000000019</c:v>
                </c:pt>
                <c:pt idx="61">
                  <c:v>54.585615000000018</c:v>
                </c:pt>
                <c:pt idx="62">
                  <c:v>61.69925600000002</c:v>
                </c:pt>
                <c:pt idx="63">
                  <c:v>70.987122000000028</c:v>
                </c:pt>
                <c:pt idx="64">
                  <c:v>71.483469000000028</c:v>
                </c:pt>
                <c:pt idx="65">
                  <c:v>71.765891000000025</c:v>
                </c:pt>
              </c:numCache>
            </c:numRef>
          </c:xVal>
          <c:yVal>
            <c:numRef>
              <c:f>worksheet!$O$2:$O$67</c:f>
              <c:numCache>
                <c:formatCode>0.0</c:formatCode>
                <c:ptCount val="66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55</c:v>
                </c:pt>
                <c:pt idx="9">
                  <c:v>56</c:v>
                </c:pt>
                <c:pt idx="10">
                  <c:v>54</c:v>
                </c:pt>
                <c:pt idx="11">
                  <c:v>56</c:v>
                </c:pt>
                <c:pt idx="12">
                  <c:v>53</c:v>
                </c:pt>
                <c:pt idx="13">
                  <c:v>41</c:v>
                </c:pt>
                <c:pt idx="14">
                  <c:v>51</c:v>
                </c:pt>
                <c:pt idx="15">
                  <c:v>56</c:v>
                </c:pt>
                <c:pt idx="16">
                  <c:v>53</c:v>
                </c:pt>
                <c:pt idx="17">
                  <c:v>55</c:v>
                </c:pt>
                <c:pt idx="18">
                  <c:v>56</c:v>
                </c:pt>
                <c:pt idx="19">
                  <c:v>50</c:v>
                </c:pt>
                <c:pt idx="20">
                  <c:v>53</c:v>
                </c:pt>
                <c:pt idx="21">
                  <c:v>53</c:v>
                </c:pt>
                <c:pt idx="22">
                  <c:v>48</c:v>
                </c:pt>
                <c:pt idx="23">
                  <c:v>48</c:v>
                </c:pt>
                <c:pt idx="24">
                  <c:v>53</c:v>
                </c:pt>
                <c:pt idx="25">
                  <c:v>53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61</c:v>
                </c:pt>
                <c:pt idx="30">
                  <c:v>58</c:v>
                </c:pt>
                <c:pt idx="31">
                  <c:v>57</c:v>
                </c:pt>
                <c:pt idx="32">
                  <c:v>50</c:v>
                </c:pt>
                <c:pt idx="33">
                  <c:v>50</c:v>
                </c:pt>
                <c:pt idx="34">
                  <c:v>52</c:v>
                </c:pt>
                <c:pt idx="35">
                  <c:v>61</c:v>
                </c:pt>
                <c:pt idx="36">
                  <c:v>56</c:v>
                </c:pt>
                <c:pt idx="37">
                  <c:v>58</c:v>
                </c:pt>
                <c:pt idx="38">
                  <c:v>58</c:v>
                </c:pt>
                <c:pt idx="39">
                  <c:v>59</c:v>
                </c:pt>
                <c:pt idx="40">
                  <c:v>55</c:v>
                </c:pt>
                <c:pt idx="41">
                  <c:v>33</c:v>
                </c:pt>
                <c:pt idx="42">
                  <c:v>27</c:v>
                </c:pt>
                <c:pt idx="43">
                  <c:v>33</c:v>
                </c:pt>
                <c:pt idx="44">
                  <c:v>29</c:v>
                </c:pt>
                <c:pt idx="45">
                  <c:v>34</c:v>
                </c:pt>
                <c:pt idx="46">
                  <c:v>34</c:v>
                </c:pt>
                <c:pt idx="47">
                  <c:v>31</c:v>
                </c:pt>
                <c:pt idx="48">
                  <c:v>31</c:v>
                </c:pt>
                <c:pt idx="49">
                  <c:v>31</c:v>
                </c:pt>
                <c:pt idx="50">
                  <c:v>34</c:v>
                </c:pt>
                <c:pt idx="51">
                  <c:v>41</c:v>
                </c:pt>
                <c:pt idx="52">
                  <c:v>46</c:v>
                </c:pt>
                <c:pt idx="53">
                  <c:v>33</c:v>
                </c:pt>
                <c:pt idx="54">
                  <c:v>38</c:v>
                </c:pt>
                <c:pt idx="55">
                  <c:v>33</c:v>
                </c:pt>
                <c:pt idx="56">
                  <c:v>40</c:v>
                </c:pt>
                <c:pt idx="57">
                  <c:v>50</c:v>
                </c:pt>
                <c:pt idx="58">
                  <c:v>43</c:v>
                </c:pt>
                <c:pt idx="59">
                  <c:v>57</c:v>
                </c:pt>
                <c:pt idx="60">
                  <c:v>57</c:v>
                </c:pt>
                <c:pt idx="61">
                  <c:v>57</c:v>
                </c:pt>
                <c:pt idx="62">
                  <c:v>61</c:v>
                </c:pt>
                <c:pt idx="63">
                  <c:v>61</c:v>
                </c:pt>
                <c:pt idx="64">
                  <c:v>61</c:v>
                </c:pt>
                <c:pt idx="65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429-4799-B28A-9AD6A44BE984}"/>
            </c:ext>
          </c:extLst>
        </c:ser>
        <c:ser>
          <c:idx val="11"/>
          <c:order val="6"/>
          <c:tx>
            <c:v>road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6A-4BEA-A33B-310178F8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9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worksheet!$I$2:$I$67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65.327724854633203</c:v>
                      </c:pt>
                      <c:pt idx="1">
                        <c:v>66.592725473215395</c:v>
                      </c:pt>
                      <c:pt idx="2">
                        <c:v>64.349993814177907</c:v>
                      </c:pt>
                      <c:pt idx="3">
                        <c:v>67.846467895583302</c:v>
                      </c:pt>
                      <c:pt idx="4">
                        <c:v>65.238649016454303</c:v>
                      </c:pt>
                      <c:pt idx="5">
                        <c:v>63.091179017691502</c:v>
                      </c:pt>
                      <c:pt idx="6">
                        <c:v>64.975009278733097</c:v>
                      </c:pt>
                      <c:pt idx="7">
                        <c:v>65.033898305084705</c:v>
                      </c:pt>
                      <c:pt idx="8">
                        <c:v>65.036001484597307</c:v>
                      </c:pt>
                      <c:pt idx="9">
                        <c:v>65.084622046269999</c:v>
                      </c:pt>
                      <c:pt idx="10">
                        <c:v>65.988370654459999</c:v>
                      </c:pt>
                      <c:pt idx="11">
                        <c:v>64.838055177533107</c:v>
                      </c:pt>
                      <c:pt idx="12">
                        <c:v>63.223184461214899</c:v>
                      </c:pt>
                      <c:pt idx="13">
                        <c:v>61.974638129407403</c:v>
                      </c:pt>
                      <c:pt idx="14">
                        <c:v>63.353952740319201</c:v>
                      </c:pt>
                      <c:pt idx="15">
                        <c:v>65.9856488927378</c:v>
                      </c:pt>
                      <c:pt idx="16">
                        <c:v>64.345911171594693</c:v>
                      </c:pt>
                      <c:pt idx="17">
                        <c:v>63.932698255598197</c:v>
                      </c:pt>
                      <c:pt idx="18">
                        <c:v>63.3549424718545</c:v>
                      </c:pt>
                      <c:pt idx="19">
                        <c:v>62.8218483236422</c:v>
                      </c:pt>
                      <c:pt idx="20">
                        <c:v>60.729432141531603</c:v>
                      </c:pt>
                      <c:pt idx="21">
                        <c:v>60.729432141531603</c:v>
                      </c:pt>
                      <c:pt idx="22">
                        <c:v>56.686997401954699</c:v>
                      </c:pt>
                      <c:pt idx="23">
                        <c:v>56.686997401954699</c:v>
                      </c:pt>
                      <c:pt idx="24">
                        <c:v>64.720771990597598</c:v>
                      </c:pt>
                      <c:pt idx="25">
                        <c:v>64.730545589508907</c:v>
                      </c:pt>
                      <c:pt idx="26">
                        <c:v>67.502659903501197</c:v>
                      </c:pt>
                      <c:pt idx="27">
                        <c:v>65.898923666955298</c:v>
                      </c:pt>
                      <c:pt idx="28">
                        <c:v>64.677718668811096</c:v>
                      </c:pt>
                      <c:pt idx="29">
                        <c:v>66.927131015712007</c:v>
                      </c:pt>
                      <c:pt idx="30">
                        <c:v>66.090560435481905</c:v>
                      </c:pt>
                      <c:pt idx="31">
                        <c:v>66.090560435481905</c:v>
                      </c:pt>
                      <c:pt idx="32">
                        <c:v>65.440059383892105</c:v>
                      </c:pt>
                      <c:pt idx="33">
                        <c:v>65.440059383892105</c:v>
                      </c:pt>
                      <c:pt idx="34">
                        <c:v>66.631201286651006</c:v>
                      </c:pt>
                      <c:pt idx="35">
                        <c:v>66.796733885933406</c:v>
                      </c:pt>
                      <c:pt idx="36">
                        <c:v>66.108746752443395</c:v>
                      </c:pt>
                      <c:pt idx="37">
                        <c:v>66.743288383026098</c:v>
                      </c:pt>
                      <c:pt idx="38">
                        <c:v>65.833848818508002</c:v>
                      </c:pt>
                      <c:pt idx="39">
                        <c:v>65.741803785723107</c:v>
                      </c:pt>
                      <c:pt idx="40">
                        <c:v>62.6950389706792</c:v>
                      </c:pt>
                      <c:pt idx="41">
                        <c:v>62.947173079302203</c:v>
                      </c:pt>
                      <c:pt idx="42">
                        <c:v>61.878139304713599</c:v>
                      </c:pt>
                      <c:pt idx="43">
                        <c:v>63.1498206111592</c:v>
                      </c:pt>
                      <c:pt idx="44">
                        <c:v>62.8965730545589</c:v>
                      </c:pt>
                      <c:pt idx="45">
                        <c:v>64.270196709142596</c:v>
                      </c:pt>
                      <c:pt idx="46">
                        <c:v>64.270196709142596</c:v>
                      </c:pt>
                      <c:pt idx="47">
                        <c:v>63.505010515897602</c:v>
                      </c:pt>
                      <c:pt idx="48">
                        <c:v>64.1740690337746</c:v>
                      </c:pt>
                      <c:pt idx="49">
                        <c:v>64.1740690337746</c:v>
                      </c:pt>
                      <c:pt idx="50">
                        <c:v>63.615984164295398</c:v>
                      </c:pt>
                      <c:pt idx="51">
                        <c:v>63.071879252752701</c:v>
                      </c:pt>
                      <c:pt idx="52">
                        <c:v>58.572064827415602</c:v>
                      </c:pt>
                      <c:pt idx="53">
                        <c:v>62.252628974390703</c:v>
                      </c:pt>
                      <c:pt idx="54">
                        <c:v>66.991216132624004</c:v>
                      </c:pt>
                      <c:pt idx="55">
                        <c:v>67.386119015217105</c:v>
                      </c:pt>
                      <c:pt idx="56">
                        <c:v>67.554249659779799</c:v>
                      </c:pt>
                      <c:pt idx="57">
                        <c:v>68.683904490906798</c:v>
                      </c:pt>
                      <c:pt idx="58">
                        <c:v>68.384758134356105</c:v>
                      </c:pt>
                      <c:pt idx="59">
                        <c:v>69.982308548806103</c:v>
                      </c:pt>
                      <c:pt idx="60">
                        <c:v>70.368551280465198</c:v>
                      </c:pt>
                      <c:pt idx="61">
                        <c:v>70.368551280465198</c:v>
                      </c:pt>
                      <c:pt idx="62">
                        <c:v>70.675615489298494</c:v>
                      </c:pt>
                      <c:pt idx="63">
                        <c:v>68.837560311765401</c:v>
                      </c:pt>
                      <c:pt idx="64">
                        <c:v>71.027588766547098</c:v>
                      </c:pt>
                      <c:pt idx="65">
                        <c:v>70.052579487813901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92BF-4482-82DE-3427644B4091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worksheet!$C$2:$C$67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1.3051520000000001</c:v>
                      </c:pt>
                      <c:pt idx="1">
                        <c:v>2.277771</c:v>
                      </c:pt>
                      <c:pt idx="2">
                        <c:v>2.5248550000000001</c:v>
                      </c:pt>
                      <c:pt idx="3">
                        <c:v>3.3743479999999999</c:v>
                      </c:pt>
                      <c:pt idx="4">
                        <c:v>3.9245030000000001</c:v>
                      </c:pt>
                      <c:pt idx="5">
                        <c:v>4.2780670000000001</c:v>
                      </c:pt>
                      <c:pt idx="6">
                        <c:v>5.554106</c:v>
                      </c:pt>
                      <c:pt idx="7">
                        <c:v>6.1717189999999995</c:v>
                      </c:pt>
                      <c:pt idx="8">
                        <c:v>7.4020569999999992</c:v>
                      </c:pt>
                      <c:pt idx="9">
                        <c:v>7.5092779999999992</c:v>
                      </c:pt>
                      <c:pt idx="10">
                        <c:v>7.9239889999999988</c:v>
                      </c:pt>
                      <c:pt idx="11">
                        <c:v>9.7994289999999999</c:v>
                      </c:pt>
                      <c:pt idx="12">
                        <c:v>10.847477000000001</c:v>
                      </c:pt>
                      <c:pt idx="13">
                        <c:v>11.549380000000001</c:v>
                      </c:pt>
                      <c:pt idx="14">
                        <c:v>11.793339000000001</c:v>
                      </c:pt>
                      <c:pt idx="15">
                        <c:v>12.761331000000002</c:v>
                      </c:pt>
                      <c:pt idx="16">
                        <c:v>13.500242000000002</c:v>
                      </c:pt>
                      <c:pt idx="17">
                        <c:v>13.681122000000002</c:v>
                      </c:pt>
                      <c:pt idx="18">
                        <c:v>13.836662000000002</c:v>
                      </c:pt>
                      <c:pt idx="19">
                        <c:v>14.769219000000003</c:v>
                      </c:pt>
                      <c:pt idx="20">
                        <c:v>15.195841000000003</c:v>
                      </c:pt>
                      <c:pt idx="21">
                        <c:v>15.355153000000003</c:v>
                      </c:pt>
                      <c:pt idx="22">
                        <c:v>15.577348000000004</c:v>
                      </c:pt>
                      <c:pt idx="23">
                        <c:v>15.611634000000004</c:v>
                      </c:pt>
                      <c:pt idx="24">
                        <c:v>16.569071000000005</c:v>
                      </c:pt>
                      <c:pt idx="25">
                        <c:v>17.125973000000002</c:v>
                      </c:pt>
                      <c:pt idx="26">
                        <c:v>17.671395</c:v>
                      </c:pt>
                      <c:pt idx="27">
                        <c:v>18.429860000000001</c:v>
                      </c:pt>
                      <c:pt idx="28">
                        <c:v>19.443315999999999</c:v>
                      </c:pt>
                      <c:pt idx="29">
                        <c:v>19.856708999999999</c:v>
                      </c:pt>
                      <c:pt idx="30">
                        <c:v>20.281790000000001</c:v>
                      </c:pt>
                      <c:pt idx="31">
                        <c:v>20.477537000000002</c:v>
                      </c:pt>
                      <c:pt idx="32">
                        <c:v>20.96367</c:v>
                      </c:pt>
                      <c:pt idx="33">
                        <c:v>21.006437000000002</c:v>
                      </c:pt>
                      <c:pt idx="34">
                        <c:v>22.564782000000001</c:v>
                      </c:pt>
                      <c:pt idx="35">
                        <c:v>25.469241</c:v>
                      </c:pt>
                      <c:pt idx="36">
                        <c:v>26.449142999999999</c:v>
                      </c:pt>
                      <c:pt idx="37">
                        <c:v>27.003475999999999</c:v>
                      </c:pt>
                      <c:pt idx="38">
                        <c:v>27.812995000000001</c:v>
                      </c:pt>
                      <c:pt idx="39">
                        <c:v>28.522171</c:v>
                      </c:pt>
                      <c:pt idx="40">
                        <c:v>29.14903</c:v>
                      </c:pt>
                      <c:pt idx="41">
                        <c:v>36.151763000000003</c:v>
                      </c:pt>
                      <c:pt idx="42">
                        <c:v>38.391562000000008</c:v>
                      </c:pt>
                      <c:pt idx="43">
                        <c:v>39.915200000000013</c:v>
                      </c:pt>
                      <c:pt idx="44">
                        <c:v>40.245595000000016</c:v>
                      </c:pt>
                      <c:pt idx="45">
                        <c:v>40.529655000000012</c:v>
                      </c:pt>
                      <c:pt idx="46">
                        <c:v>40.690605000000012</c:v>
                      </c:pt>
                      <c:pt idx="47">
                        <c:v>41.155803000000013</c:v>
                      </c:pt>
                      <c:pt idx="48">
                        <c:v>41.732926000000013</c:v>
                      </c:pt>
                      <c:pt idx="49">
                        <c:v>42.31320800000001</c:v>
                      </c:pt>
                      <c:pt idx="50">
                        <c:v>43.705964000000009</c:v>
                      </c:pt>
                      <c:pt idx="51">
                        <c:v>45.797871000000008</c:v>
                      </c:pt>
                      <c:pt idx="52">
                        <c:v>47.62237300000001</c:v>
                      </c:pt>
                      <c:pt idx="53">
                        <c:v>48.854521000000005</c:v>
                      </c:pt>
                      <c:pt idx="54">
                        <c:v>50.172170000000008</c:v>
                      </c:pt>
                      <c:pt idx="55">
                        <c:v>50.763286000000008</c:v>
                      </c:pt>
                      <c:pt idx="56">
                        <c:v>50.888629000000009</c:v>
                      </c:pt>
                      <c:pt idx="57">
                        <c:v>51.300270000000012</c:v>
                      </c:pt>
                      <c:pt idx="58">
                        <c:v>52.256288000000012</c:v>
                      </c:pt>
                      <c:pt idx="59">
                        <c:v>53.994381000000018</c:v>
                      </c:pt>
                      <c:pt idx="60">
                        <c:v>54.235499000000019</c:v>
                      </c:pt>
                      <c:pt idx="61">
                        <c:v>54.585615000000018</c:v>
                      </c:pt>
                      <c:pt idx="62">
                        <c:v>61.69925600000002</c:v>
                      </c:pt>
                      <c:pt idx="63">
                        <c:v>70.987122000000028</c:v>
                      </c:pt>
                      <c:pt idx="64">
                        <c:v>71.483469000000028</c:v>
                      </c:pt>
                      <c:pt idx="65">
                        <c:v>71.765891000000025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worksheet!$N$2:$N$67</c15:sqref>
                        </c15:formulaRef>
                      </c:ext>
                    </c:extLst>
                    <c:numCache>
                      <c:formatCode>0.0</c:formatCode>
                      <c:ptCount val="66"/>
                      <c:pt idx="0">
                        <c:v>58</c:v>
                      </c:pt>
                      <c:pt idx="1">
                        <c:v>58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56</c:v>
                      </c:pt>
                      <c:pt idx="7">
                        <c:v>56</c:v>
                      </c:pt>
                      <c:pt idx="8">
                        <c:v>54</c:v>
                      </c:pt>
                      <c:pt idx="9">
                        <c:v>55</c:v>
                      </c:pt>
                      <c:pt idx="10">
                        <c:v>53</c:v>
                      </c:pt>
                      <c:pt idx="11">
                        <c:v>56</c:v>
                      </c:pt>
                      <c:pt idx="12">
                        <c:v>52</c:v>
                      </c:pt>
                      <c:pt idx="13">
                        <c:v>42</c:v>
                      </c:pt>
                      <c:pt idx="14">
                        <c:v>51</c:v>
                      </c:pt>
                      <c:pt idx="15">
                        <c:v>55</c:v>
                      </c:pt>
                      <c:pt idx="16">
                        <c:v>54</c:v>
                      </c:pt>
                      <c:pt idx="17">
                        <c:v>56</c:v>
                      </c:pt>
                      <c:pt idx="18">
                        <c:v>56</c:v>
                      </c:pt>
                      <c:pt idx="19">
                        <c:v>51</c:v>
                      </c:pt>
                      <c:pt idx="20">
                        <c:v>54</c:v>
                      </c:pt>
                      <c:pt idx="21">
                        <c:v>50</c:v>
                      </c:pt>
                      <c:pt idx="22">
                        <c:v>44</c:v>
                      </c:pt>
                      <c:pt idx="23">
                        <c:v>45</c:v>
                      </c:pt>
                      <c:pt idx="24">
                        <c:v>53</c:v>
                      </c:pt>
                      <c:pt idx="25">
                        <c:v>56</c:v>
                      </c:pt>
                      <c:pt idx="26">
                        <c:v>60</c:v>
                      </c:pt>
                      <c:pt idx="27">
                        <c:v>61</c:v>
                      </c:pt>
                      <c:pt idx="28">
                        <c:v>59</c:v>
                      </c:pt>
                      <c:pt idx="29">
                        <c:v>62</c:v>
                      </c:pt>
                      <c:pt idx="30">
                        <c:v>60</c:v>
                      </c:pt>
                      <c:pt idx="31">
                        <c:v>59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59</c:v>
                      </c:pt>
                      <c:pt idx="35">
                        <c:v>61</c:v>
                      </c:pt>
                      <c:pt idx="36">
                        <c:v>58</c:v>
                      </c:pt>
                      <c:pt idx="37">
                        <c:v>60</c:v>
                      </c:pt>
                      <c:pt idx="38">
                        <c:v>60</c:v>
                      </c:pt>
                      <c:pt idx="39">
                        <c:v>61</c:v>
                      </c:pt>
                      <c:pt idx="40">
                        <c:v>59</c:v>
                      </c:pt>
                      <c:pt idx="41">
                        <c:v>49</c:v>
                      </c:pt>
                      <c:pt idx="42">
                        <c:v>51</c:v>
                      </c:pt>
                      <c:pt idx="43">
                        <c:v>52</c:v>
                      </c:pt>
                      <c:pt idx="44">
                        <c:v>51</c:v>
                      </c:pt>
                      <c:pt idx="45">
                        <c:v>53</c:v>
                      </c:pt>
                      <c:pt idx="46">
                        <c:v>53</c:v>
                      </c:pt>
                      <c:pt idx="47">
                        <c:v>52</c:v>
                      </c:pt>
                      <c:pt idx="48">
                        <c:v>51</c:v>
                      </c:pt>
                      <c:pt idx="49">
                        <c:v>51</c:v>
                      </c:pt>
                      <c:pt idx="50">
                        <c:v>51</c:v>
                      </c:pt>
                      <c:pt idx="51">
                        <c:v>55</c:v>
                      </c:pt>
                      <c:pt idx="52">
                        <c:v>56</c:v>
                      </c:pt>
                      <c:pt idx="53">
                        <c:v>44</c:v>
                      </c:pt>
                      <c:pt idx="54">
                        <c:v>48</c:v>
                      </c:pt>
                      <c:pt idx="55">
                        <c:v>44</c:v>
                      </c:pt>
                      <c:pt idx="56">
                        <c:v>49</c:v>
                      </c:pt>
                      <c:pt idx="57">
                        <c:v>55</c:v>
                      </c:pt>
                      <c:pt idx="58">
                        <c:v>51</c:v>
                      </c:pt>
                      <c:pt idx="59">
                        <c:v>57</c:v>
                      </c:pt>
                      <c:pt idx="60">
                        <c:v>58</c:v>
                      </c:pt>
                      <c:pt idx="61">
                        <c:v>58</c:v>
                      </c:pt>
                      <c:pt idx="62">
                        <c:v>61</c:v>
                      </c:pt>
                      <c:pt idx="63">
                        <c:v>61</c:v>
                      </c:pt>
                      <c:pt idx="64">
                        <c:v>61</c:v>
                      </c:pt>
                      <c:pt idx="65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BF-4482-82DE-3427644B40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349508508152432"/>
        </c:manualLayout>
      </c:layout>
      <c:scatterChart>
        <c:scatterStyle val="lineMarker"/>
        <c:varyColors val="0"/>
        <c:ser>
          <c:idx val="13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worksheet!$H$173:$H$252</c:f>
              <c:numCache>
                <c:formatCode>0.0</c:formatCode>
                <c:ptCount val="80"/>
                <c:pt idx="0">
                  <c:v>70.210077312716606</c:v>
                </c:pt>
                <c:pt idx="1">
                  <c:v>69.994134897360695</c:v>
                </c:pt>
                <c:pt idx="2">
                  <c:v>66.473740335910406</c:v>
                </c:pt>
                <c:pt idx="3">
                  <c:v>66.520927752599306</c:v>
                </c:pt>
                <c:pt idx="4">
                  <c:v>66.376699546787506</c:v>
                </c:pt>
                <c:pt idx="5">
                  <c:v>59.484137563316501</c:v>
                </c:pt>
                <c:pt idx="6">
                  <c:v>57.233004532124802</c:v>
                </c:pt>
                <c:pt idx="7">
                  <c:v>58.595574513463099</c:v>
                </c:pt>
                <c:pt idx="8">
                  <c:v>54.006664889362803</c:v>
                </c:pt>
                <c:pt idx="9">
                  <c:v>54.830978405758501</c:v>
                </c:pt>
                <c:pt idx="10">
                  <c:v>54.486803519061603</c:v>
                </c:pt>
                <c:pt idx="11">
                  <c:v>54.819514796054399</c:v>
                </c:pt>
                <c:pt idx="12">
                  <c:v>52.576646227672597</c:v>
                </c:pt>
                <c:pt idx="13">
                  <c:v>46.029058917622002</c:v>
                </c:pt>
                <c:pt idx="14">
                  <c:v>35.2748600373234</c:v>
                </c:pt>
                <c:pt idx="15">
                  <c:v>33.945614502799302</c:v>
                </c:pt>
                <c:pt idx="16">
                  <c:v>33.945614502799302</c:v>
                </c:pt>
                <c:pt idx="17">
                  <c:v>34.949613436417003</c:v>
                </c:pt>
                <c:pt idx="18">
                  <c:v>35.825113303119203</c:v>
                </c:pt>
                <c:pt idx="19">
                  <c:v>37.2537989869368</c:v>
                </c:pt>
                <c:pt idx="20">
                  <c:v>37.472940549186902</c:v>
                </c:pt>
                <c:pt idx="21">
                  <c:v>40.643295121301001</c:v>
                </c:pt>
                <c:pt idx="22">
                  <c:v>40.643295121301001</c:v>
                </c:pt>
                <c:pt idx="23">
                  <c:v>43.824846707544701</c:v>
                </c:pt>
                <c:pt idx="24">
                  <c:v>44.238603039189499</c:v>
                </c:pt>
                <c:pt idx="25">
                  <c:v>55.691015729138897</c:v>
                </c:pt>
                <c:pt idx="26">
                  <c:v>55.691015729138897</c:v>
                </c:pt>
                <c:pt idx="27">
                  <c:v>66.081844841375599</c:v>
                </c:pt>
                <c:pt idx="28">
                  <c:v>66.919754732071496</c:v>
                </c:pt>
                <c:pt idx="29">
                  <c:v>66.919754732071496</c:v>
                </c:pt>
                <c:pt idx="30">
                  <c:v>55.643828312449997</c:v>
                </c:pt>
                <c:pt idx="31">
                  <c:v>64.832311383630994</c:v>
                </c:pt>
                <c:pt idx="32">
                  <c:v>71.125299920021305</c:v>
                </c:pt>
                <c:pt idx="33">
                  <c:v>71.125299920021305</c:v>
                </c:pt>
                <c:pt idx="34">
                  <c:v>70.434017595307907</c:v>
                </c:pt>
                <c:pt idx="35">
                  <c:v>70.162356704878704</c:v>
                </c:pt>
                <c:pt idx="36">
                  <c:v>69.972007464676096</c:v>
                </c:pt>
                <c:pt idx="37">
                  <c:v>70.312183417755307</c:v>
                </c:pt>
                <c:pt idx="38">
                  <c:v>68.177552652626005</c:v>
                </c:pt>
                <c:pt idx="39">
                  <c:v>68.884030925086606</c:v>
                </c:pt>
                <c:pt idx="40">
                  <c:v>68.884030925086606</c:v>
                </c:pt>
                <c:pt idx="41">
                  <c:v>69.415089309517498</c:v>
                </c:pt>
                <c:pt idx="42">
                  <c:v>69.555585177286105</c:v>
                </c:pt>
                <c:pt idx="43">
                  <c:v>69.948547054118904</c:v>
                </c:pt>
                <c:pt idx="44">
                  <c:v>66.010663822980504</c:v>
                </c:pt>
                <c:pt idx="45">
                  <c:v>66.2687283391096</c:v>
                </c:pt>
                <c:pt idx="46">
                  <c:v>66.2687283391096</c:v>
                </c:pt>
                <c:pt idx="47">
                  <c:v>66.2687283391096</c:v>
                </c:pt>
                <c:pt idx="48">
                  <c:v>64.643561716875496</c:v>
                </c:pt>
                <c:pt idx="49">
                  <c:v>58.130098640362597</c:v>
                </c:pt>
                <c:pt idx="50">
                  <c:v>60.478272460677204</c:v>
                </c:pt>
                <c:pt idx="51">
                  <c:v>62.218341775526497</c:v>
                </c:pt>
                <c:pt idx="52">
                  <c:v>62.218341775526497</c:v>
                </c:pt>
                <c:pt idx="53">
                  <c:v>62.218341775526497</c:v>
                </c:pt>
                <c:pt idx="54">
                  <c:v>60.694481471607602</c:v>
                </c:pt>
                <c:pt idx="55">
                  <c:v>54.632631298320398</c:v>
                </c:pt>
                <c:pt idx="56">
                  <c:v>63.103439082911201</c:v>
                </c:pt>
                <c:pt idx="57">
                  <c:v>65.631031724873395</c:v>
                </c:pt>
                <c:pt idx="58">
                  <c:v>67.344174886696905</c:v>
                </c:pt>
                <c:pt idx="59">
                  <c:v>67.344174886696905</c:v>
                </c:pt>
                <c:pt idx="60">
                  <c:v>66.334310850439905</c:v>
                </c:pt>
                <c:pt idx="61">
                  <c:v>65.054118901626197</c:v>
                </c:pt>
                <c:pt idx="62">
                  <c:v>64.724873367102106</c:v>
                </c:pt>
                <c:pt idx="63">
                  <c:v>65.473473740335905</c:v>
                </c:pt>
                <c:pt idx="64">
                  <c:v>67.155958411090396</c:v>
                </c:pt>
                <c:pt idx="65">
                  <c:v>66.455345241269001</c:v>
                </c:pt>
                <c:pt idx="66">
                  <c:v>66.455345241269001</c:v>
                </c:pt>
                <c:pt idx="67">
                  <c:v>66.564916022394002</c:v>
                </c:pt>
                <c:pt idx="68">
                  <c:v>66.237536656891507</c:v>
                </c:pt>
                <c:pt idx="69">
                  <c:v>65.812050119968006</c:v>
                </c:pt>
                <c:pt idx="70">
                  <c:v>65.998667022127407</c:v>
                </c:pt>
                <c:pt idx="71">
                  <c:v>65.9776059717409</c:v>
                </c:pt>
                <c:pt idx="72">
                  <c:v>64.092242068781701</c:v>
                </c:pt>
                <c:pt idx="73">
                  <c:v>64.563049853372405</c:v>
                </c:pt>
                <c:pt idx="74">
                  <c:v>64.563049853372405</c:v>
                </c:pt>
                <c:pt idx="75">
                  <c:v>63.428685683817598</c:v>
                </c:pt>
                <c:pt idx="76">
                  <c:v>62.948280458544403</c:v>
                </c:pt>
                <c:pt idx="77">
                  <c:v>66.930951746201004</c:v>
                </c:pt>
                <c:pt idx="78">
                  <c:v>66.930951746201004</c:v>
                </c:pt>
                <c:pt idx="79">
                  <c:v>66.140495867768607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D93-4F32-BD2B-1AED1B965A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worksheet!$J$173:$J$252</c:f>
              <c:numCache>
                <c:formatCode>0.0</c:formatCode>
                <c:ptCount val="80"/>
                <c:pt idx="0">
                  <c:v>71.706242905788898</c:v>
                </c:pt>
                <c:pt idx="1">
                  <c:v>70.685811577752602</c:v>
                </c:pt>
                <c:pt idx="2">
                  <c:v>63.285811577752597</c:v>
                </c:pt>
                <c:pt idx="3">
                  <c:v>62.528944381384797</c:v>
                </c:pt>
                <c:pt idx="4">
                  <c:v>63.797729852440398</c:v>
                </c:pt>
                <c:pt idx="5">
                  <c:v>60.9069239500568</c:v>
                </c:pt>
                <c:pt idx="6">
                  <c:v>63.010669693530097</c:v>
                </c:pt>
                <c:pt idx="7">
                  <c:v>69.9377979568672</c:v>
                </c:pt>
                <c:pt idx="8">
                  <c:v>67.464018161180505</c:v>
                </c:pt>
                <c:pt idx="9">
                  <c:v>68.189330306469898</c:v>
                </c:pt>
                <c:pt idx="10">
                  <c:v>67.008626560726398</c:v>
                </c:pt>
                <c:pt idx="11">
                  <c:v>67.335073779795707</c:v>
                </c:pt>
                <c:pt idx="12">
                  <c:v>67.559364358683297</c:v>
                </c:pt>
                <c:pt idx="13">
                  <c:v>66.665834279228207</c:v>
                </c:pt>
                <c:pt idx="14">
                  <c:v>65.911237230419999</c:v>
                </c:pt>
                <c:pt idx="15">
                  <c:v>63.997729852440401</c:v>
                </c:pt>
                <c:pt idx="16">
                  <c:v>63.997729852440401</c:v>
                </c:pt>
                <c:pt idx="17">
                  <c:v>65.140295119182795</c:v>
                </c:pt>
                <c:pt idx="18">
                  <c:v>65.688762769579995</c:v>
                </c:pt>
                <c:pt idx="19">
                  <c:v>66.6683314415437</c:v>
                </c:pt>
                <c:pt idx="20">
                  <c:v>64.395232690124899</c:v>
                </c:pt>
                <c:pt idx="21">
                  <c:v>64.217026106696906</c:v>
                </c:pt>
                <c:pt idx="22">
                  <c:v>64.217026106696906</c:v>
                </c:pt>
                <c:pt idx="23">
                  <c:v>67.465380249716205</c:v>
                </c:pt>
                <c:pt idx="24">
                  <c:v>67.438138479001097</c:v>
                </c:pt>
                <c:pt idx="25">
                  <c:v>66.399772985243999</c:v>
                </c:pt>
                <c:pt idx="26">
                  <c:v>66.399772985243999</c:v>
                </c:pt>
                <c:pt idx="27">
                  <c:v>70.5466515323496</c:v>
                </c:pt>
                <c:pt idx="28">
                  <c:v>70.772985244040896</c:v>
                </c:pt>
                <c:pt idx="29">
                  <c:v>70.772985244040896</c:v>
                </c:pt>
                <c:pt idx="30">
                  <c:v>44.500567536889903</c:v>
                </c:pt>
                <c:pt idx="31">
                  <c:v>28.9368898978434</c:v>
                </c:pt>
                <c:pt idx="32">
                  <c:v>28.3468785471056</c:v>
                </c:pt>
                <c:pt idx="33">
                  <c:v>28.3468785471056</c:v>
                </c:pt>
                <c:pt idx="34">
                  <c:v>35.914415437003399</c:v>
                </c:pt>
                <c:pt idx="35">
                  <c:v>36.734846765039698</c:v>
                </c:pt>
                <c:pt idx="36">
                  <c:v>34.933484676504001</c:v>
                </c:pt>
                <c:pt idx="37">
                  <c:v>33.080136208853602</c:v>
                </c:pt>
                <c:pt idx="38">
                  <c:v>39.9677639046538</c:v>
                </c:pt>
                <c:pt idx="39">
                  <c:v>41.730987514188399</c:v>
                </c:pt>
                <c:pt idx="40">
                  <c:v>41.730987514188399</c:v>
                </c:pt>
                <c:pt idx="41">
                  <c:v>42.597048808172502</c:v>
                </c:pt>
                <c:pt idx="42">
                  <c:v>52.099205448354098</c:v>
                </c:pt>
                <c:pt idx="43">
                  <c:v>66.675822928490305</c:v>
                </c:pt>
                <c:pt idx="44">
                  <c:v>59.888762769579998</c:v>
                </c:pt>
                <c:pt idx="45">
                  <c:v>28.473552780930799</c:v>
                </c:pt>
                <c:pt idx="46">
                  <c:v>28.473552780930799</c:v>
                </c:pt>
                <c:pt idx="47">
                  <c:v>28.473552780930799</c:v>
                </c:pt>
                <c:pt idx="48">
                  <c:v>23.296935300794601</c:v>
                </c:pt>
                <c:pt idx="49">
                  <c:v>27.130306469920502</c:v>
                </c:pt>
                <c:pt idx="50">
                  <c:v>33.609988649262199</c:v>
                </c:pt>
                <c:pt idx="51">
                  <c:v>48.826333711691298</c:v>
                </c:pt>
                <c:pt idx="52">
                  <c:v>48.826333711691298</c:v>
                </c:pt>
                <c:pt idx="53">
                  <c:v>48.826333711691298</c:v>
                </c:pt>
                <c:pt idx="54">
                  <c:v>47.728036322361</c:v>
                </c:pt>
                <c:pt idx="55">
                  <c:v>43.162542565266698</c:v>
                </c:pt>
                <c:pt idx="56">
                  <c:v>39.036549375709399</c:v>
                </c:pt>
                <c:pt idx="57">
                  <c:v>35.827014755959098</c:v>
                </c:pt>
                <c:pt idx="58">
                  <c:v>39.821339387060199</c:v>
                </c:pt>
                <c:pt idx="59">
                  <c:v>39.821339387060199</c:v>
                </c:pt>
                <c:pt idx="60">
                  <c:v>33.336889897843399</c:v>
                </c:pt>
                <c:pt idx="61">
                  <c:v>34.9984108967083</c:v>
                </c:pt>
                <c:pt idx="62">
                  <c:v>38.312145289443798</c:v>
                </c:pt>
                <c:pt idx="63">
                  <c:v>47.8508513053348</c:v>
                </c:pt>
                <c:pt idx="64">
                  <c:v>50.632690124858101</c:v>
                </c:pt>
                <c:pt idx="65">
                  <c:v>51.244267877412</c:v>
                </c:pt>
                <c:pt idx="66">
                  <c:v>51.244267877412</c:v>
                </c:pt>
                <c:pt idx="67">
                  <c:v>44.3017026106697</c:v>
                </c:pt>
                <c:pt idx="68">
                  <c:v>53.897843359818403</c:v>
                </c:pt>
                <c:pt idx="69">
                  <c:v>59.671055618615199</c:v>
                </c:pt>
                <c:pt idx="70">
                  <c:v>62.410896708286003</c:v>
                </c:pt>
                <c:pt idx="71">
                  <c:v>62.223836549375697</c:v>
                </c:pt>
                <c:pt idx="72">
                  <c:v>60.928036322361002</c:v>
                </c:pt>
                <c:pt idx="73">
                  <c:v>63.539387060158901</c:v>
                </c:pt>
                <c:pt idx="74">
                  <c:v>63.539387060158901</c:v>
                </c:pt>
                <c:pt idx="75">
                  <c:v>63.298524404086301</c:v>
                </c:pt>
                <c:pt idx="76">
                  <c:v>63.196594778660597</c:v>
                </c:pt>
                <c:pt idx="77">
                  <c:v>67.266515323495994</c:v>
                </c:pt>
                <c:pt idx="78">
                  <c:v>67.266515323495994</c:v>
                </c:pt>
                <c:pt idx="79">
                  <c:v>63.248581157775298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287-4ABE-8574-4513EF91E371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rgbClr val="FFCCFF"/>
              </a:solidFill>
              <a:ln w="9525">
                <a:solidFill>
                  <a:srgbClr val="FF99FF"/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worksheet!$M$173:$M$252</c:f>
              <c:numCache>
                <c:formatCode>0.0</c:formatCode>
                <c:ptCount val="80"/>
                <c:pt idx="0">
                  <c:v>61</c:v>
                </c:pt>
                <c:pt idx="1">
                  <c:v>61</c:v>
                </c:pt>
                <c:pt idx="2">
                  <c:v>53</c:v>
                </c:pt>
                <c:pt idx="3">
                  <c:v>44</c:v>
                </c:pt>
                <c:pt idx="4">
                  <c:v>44</c:v>
                </c:pt>
                <c:pt idx="5">
                  <c:v>39</c:v>
                </c:pt>
                <c:pt idx="6">
                  <c:v>44</c:v>
                </c:pt>
                <c:pt idx="7">
                  <c:v>53</c:v>
                </c:pt>
                <c:pt idx="8">
                  <c:v>36</c:v>
                </c:pt>
                <c:pt idx="9">
                  <c:v>38</c:v>
                </c:pt>
                <c:pt idx="10">
                  <c:v>33</c:v>
                </c:pt>
                <c:pt idx="11">
                  <c:v>39</c:v>
                </c:pt>
                <c:pt idx="12">
                  <c:v>42</c:v>
                </c:pt>
                <c:pt idx="13">
                  <c:v>40</c:v>
                </c:pt>
                <c:pt idx="14">
                  <c:v>35</c:v>
                </c:pt>
                <c:pt idx="15">
                  <c:v>33</c:v>
                </c:pt>
                <c:pt idx="16">
                  <c:v>33</c:v>
                </c:pt>
                <c:pt idx="17">
                  <c:v>35</c:v>
                </c:pt>
                <c:pt idx="18">
                  <c:v>26</c:v>
                </c:pt>
                <c:pt idx="19">
                  <c:v>32</c:v>
                </c:pt>
                <c:pt idx="20">
                  <c:v>28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24</c:v>
                </c:pt>
                <c:pt idx="25">
                  <c:v>29</c:v>
                </c:pt>
                <c:pt idx="26">
                  <c:v>23</c:v>
                </c:pt>
                <c:pt idx="27">
                  <c:v>36</c:v>
                </c:pt>
                <c:pt idx="28">
                  <c:v>30</c:v>
                </c:pt>
                <c:pt idx="29">
                  <c:v>26</c:v>
                </c:pt>
                <c:pt idx="30">
                  <c:v>45</c:v>
                </c:pt>
                <c:pt idx="31">
                  <c:v>50</c:v>
                </c:pt>
                <c:pt idx="32">
                  <c:v>56</c:v>
                </c:pt>
                <c:pt idx="33">
                  <c:v>55</c:v>
                </c:pt>
                <c:pt idx="34">
                  <c:v>50</c:v>
                </c:pt>
                <c:pt idx="35">
                  <c:v>54</c:v>
                </c:pt>
                <c:pt idx="36">
                  <c:v>57</c:v>
                </c:pt>
                <c:pt idx="37">
                  <c:v>58</c:v>
                </c:pt>
                <c:pt idx="38">
                  <c:v>52</c:v>
                </c:pt>
                <c:pt idx="39">
                  <c:v>48</c:v>
                </c:pt>
                <c:pt idx="40">
                  <c:v>51</c:v>
                </c:pt>
                <c:pt idx="41">
                  <c:v>49</c:v>
                </c:pt>
                <c:pt idx="42">
                  <c:v>49</c:v>
                </c:pt>
                <c:pt idx="43">
                  <c:v>55</c:v>
                </c:pt>
                <c:pt idx="44">
                  <c:v>49</c:v>
                </c:pt>
                <c:pt idx="45">
                  <c:v>51</c:v>
                </c:pt>
                <c:pt idx="46">
                  <c:v>54</c:v>
                </c:pt>
                <c:pt idx="47">
                  <c:v>52</c:v>
                </c:pt>
                <c:pt idx="48">
                  <c:v>50</c:v>
                </c:pt>
                <c:pt idx="49">
                  <c:v>48</c:v>
                </c:pt>
                <c:pt idx="50">
                  <c:v>52</c:v>
                </c:pt>
                <c:pt idx="51">
                  <c:v>56</c:v>
                </c:pt>
                <c:pt idx="52">
                  <c:v>57</c:v>
                </c:pt>
                <c:pt idx="53">
                  <c:v>52</c:v>
                </c:pt>
                <c:pt idx="54">
                  <c:v>54</c:v>
                </c:pt>
                <c:pt idx="55">
                  <c:v>52</c:v>
                </c:pt>
                <c:pt idx="56">
                  <c:v>57</c:v>
                </c:pt>
                <c:pt idx="57">
                  <c:v>55</c:v>
                </c:pt>
                <c:pt idx="58">
                  <c:v>57</c:v>
                </c:pt>
                <c:pt idx="59">
                  <c:v>57</c:v>
                </c:pt>
                <c:pt idx="60">
                  <c:v>51</c:v>
                </c:pt>
                <c:pt idx="61">
                  <c:v>51</c:v>
                </c:pt>
                <c:pt idx="62">
                  <c:v>51</c:v>
                </c:pt>
                <c:pt idx="63">
                  <c:v>53</c:v>
                </c:pt>
                <c:pt idx="64">
                  <c:v>53</c:v>
                </c:pt>
                <c:pt idx="65">
                  <c:v>52</c:v>
                </c:pt>
                <c:pt idx="66">
                  <c:v>56</c:v>
                </c:pt>
                <c:pt idx="67">
                  <c:v>57</c:v>
                </c:pt>
                <c:pt idx="68">
                  <c:v>55</c:v>
                </c:pt>
                <c:pt idx="69">
                  <c:v>57</c:v>
                </c:pt>
                <c:pt idx="70">
                  <c:v>57</c:v>
                </c:pt>
                <c:pt idx="71">
                  <c:v>58</c:v>
                </c:pt>
                <c:pt idx="72">
                  <c:v>58</c:v>
                </c:pt>
                <c:pt idx="73">
                  <c:v>58</c:v>
                </c:pt>
                <c:pt idx="74">
                  <c:v>58</c:v>
                </c:pt>
                <c:pt idx="75">
                  <c:v>58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287-4ABE-8574-4513EF91E371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worksheet!$C$173:$C$252</c:f>
              <c:numCache>
                <c:formatCode>0.0</c:formatCode>
                <c:ptCount val="80"/>
                <c:pt idx="0">
                  <c:v>10.056350999999999</c:v>
                </c:pt>
                <c:pt idx="1">
                  <c:v>17.777819000000001</c:v>
                </c:pt>
                <c:pt idx="2">
                  <c:v>19.020589999999999</c:v>
                </c:pt>
                <c:pt idx="3">
                  <c:v>19.513836999999999</c:v>
                </c:pt>
                <c:pt idx="4">
                  <c:v>20.131389999999996</c:v>
                </c:pt>
                <c:pt idx="5">
                  <c:v>21.109643999999996</c:v>
                </c:pt>
                <c:pt idx="6">
                  <c:v>21.267344999999995</c:v>
                </c:pt>
                <c:pt idx="7">
                  <c:v>21.498827999999996</c:v>
                </c:pt>
                <c:pt idx="8">
                  <c:v>21.977231999999997</c:v>
                </c:pt>
                <c:pt idx="9">
                  <c:v>22.555361999999999</c:v>
                </c:pt>
                <c:pt idx="10">
                  <c:v>24.235997000000001</c:v>
                </c:pt>
                <c:pt idx="11">
                  <c:v>25.158900000000003</c:v>
                </c:pt>
                <c:pt idx="12">
                  <c:v>25.698128000000004</c:v>
                </c:pt>
                <c:pt idx="13">
                  <c:v>26.580756000000004</c:v>
                </c:pt>
                <c:pt idx="14">
                  <c:v>28.047775000000005</c:v>
                </c:pt>
                <c:pt idx="15">
                  <c:v>29.107806000000007</c:v>
                </c:pt>
                <c:pt idx="16">
                  <c:v>29.494850000000007</c:v>
                </c:pt>
                <c:pt idx="17">
                  <c:v>30.063756000000005</c:v>
                </c:pt>
                <c:pt idx="18">
                  <c:v>30.657330000000005</c:v>
                </c:pt>
                <c:pt idx="19">
                  <c:v>31.088121000000005</c:v>
                </c:pt>
                <c:pt idx="20">
                  <c:v>31.652267000000005</c:v>
                </c:pt>
                <c:pt idx="21">
                  <c:v>31.860669000000005</c:v>
                </c:pt>
                <c:pt idx="22">
                  <c:v>32.104524000000005</c:v>
                </c:pt>
                <c:pt idx="23">
                  <c:v>32.907166000000004</c:v>
                </c:pt>
                <c:pt idx="24">
                  <c:v>33.952049000000002</c:v>
                </c:pt>
                <c:pt idx="25">
                  <c:v>34.037875</c:v>
                </c:pt>
                <c:pt idx="26">
                  <c:v>34.840682999999999</c:v>
                </c:pt>
                <c:pt idx="27">
                  <c:v>35.912160999999998</c:v>
                </c:pt>
                <c:pt idx="28">
                  <c:v>36.176499999999997</c:v>
                </c:pt>
                <c:pt idx="29">
                  <c:v>36.421925999999999</c:v>
                </c:pt>
                <c:pt idx="30">
                  <c:v>42.780401000000012</c:v>
                </c:pt>
                <c:pt idx="31">
                  <c:v>43.80649600000001</c:v>
                </c:pt>
                <c:pt idx="32">
                  <c:v>44.063514000000012</c:v>
                </c:pt>
                <c:pt idx="33">
                  <c:v>44.267845000000015</c:v>
                </c:pt>
                <c:pt idx="34">
                  <c:v>45.292447000000017</c:v>
                </c:pt>
                <c:pt idx="35">
                  <c:v>45.865905000000019</c:v>
                </c:pt>
                <c:pt idx="36">
                  <c:v>46.164817000000021</c:v>
                </c:pt>
                <c:pt idx="37">
                  <c:v>46.779145000000021</c:v>
                </c:pt>
                <c:pt idx="38">
                  <c:v>50.07290200000002</c:v>
                </c:pt>
                <c:pt idx="39">
                  <c:v>50.401457000000022</c:v>
                </c:pt>
                <c:pt idx="40">
                  <c:v>50.58404700000002</c:v>
                </c:pt>
                <c:pt idx="41">
                  <c:v>51.356076000000023</c:v>
                </c:pt>
                <c:pt idx="42">
                  <c:v>51.401747000000022</c:v>
                </c:pt>
                <c:pt idx="43">
                  <c:v>52.650958000000017</c:v>
                </c:pt>
                <c:pt idx="44">
                  <c:v>53.270233000000019</c:v>
                </c:pt>
                <c:pt idx="45">
                  <c:v>54.07219000000002</c:v>
                </c:pt>
                <c:pt idx="46">
                  <c:v>54.389254000000022</c:v>
                </c:pt>
                <c:pt idx="47">
                  <c:v>54.940774000000019</c:v>
                </c:pt>
                <c:pt idx="48">
                  <c:v>55.219161000000021</c:v>
                </c:pt>
                <c:pt idx="49">
                  <c:v>56.191520000000018</c:v>
                </c:pt>
                <c:pt idx="50">
                  <c:v>56.383078000000019</c:v>
                </c:pt>
                <c:pt idx="51">
                  <c:v>56.749058000000019</c:v>
                </c:pt>
                <c:pt idx="52">
                  <c:v>57.13498300000002</c:v>
                </c:pt>
                <c:pt idx="53">
                  <c:v>57.592143000000021</c:v>
                </c:pt>
                <c:pt idx="54">
                  <c:v>57.702745000000021</c:v>
                </c:pt>
                <c:pt idx="55">
                  <c:v>58.051487000000023</c:v>
                </c:pt>
                <c:pt idx="56">
                  <c:v>58.378711000000024</c:v>
                </c:pt>
                <c:pt idx="57">
                  <c:v>59.346415000000022</c:v>
                </c:pt>
                <c:pt idx="58">
                  <c:v>60.037355000000019</c:v>
                </c:pt>
                <c:pt idx="59">
                  <c:v>60.345208000000021</c:v>
                </c:pt>
                <c:pt idx="60">
                  <c:v>61.251125000000023</c:v>
                </c:pt>
                <c:pt idx="61">
                  <c:v>61.528676000000026</c:v>
                </c:pt>
                <c:pt idx="62">
                  <c:v>61.955880000000022</c:v>
                </c:pt>
                <c:pt idx="63">
                  <c:v>62.141029000000024</c:v>
                </c:pt>
                <c:pt idx="64">
                  <c:v>62.563777000000023</c:v>
                </c:pt>
                <c:pt idx="65">
                  <c:v>62.732131000000024</c:v>
                </c:pt>
                <c:pt idx="66">
                  <c:v>63.198663000000025</c:v>
                </c:pt>
                <c:pt idx="67">
                  <c:v>63.593577000000025</c:v>
                </c:pt>
                <c:pt idx="68">
                  <c:v>64.42256100000003</c:v>
                </c:pt>
                <c:pt idx="69">
                  <c:v>64.959467000000032</c:v>
                </c:pt>
                <c:pt idx="70">
                  <c:v>65.964149000000049</c:v>
                </c:pt>
                <c:pt idx="71">
                  <c:v>67.173727000000042</c:v>
                </c:pt>
                <c:pt idx="72">
                  <c:v>67.495191000000048</c:v>
                </c:pt>
                <c:pt idx="73">
                  <c:v>67.832629000000054</c:v>
                </c:pt>
                <c:pt idx="74">
                  <c:v>67.977198000000058</c:v>
                </c:pt>
                <c:pt idx="75">
                  <c:v>68.440225000000069</c:v>
                </c:pt>
                <c:pt idx="76">
                  <c:v>68.880292000000068</c:v>
                </c:pt>
                <c:pt idx="77">
                  <c:v>69.368385000000075</c:v>
                </c:pt>
                <c:pt idx="78">
                  <c:v>69.599532000000067</c:v>
                </c:pt>
                <c:pt idx="79">
                  <c:v>70.377517000000068</c:v>
                </c:pt>
              </c:numCache>
              <c:extLst xmlns:c15="http://schemas.microsoft.com/office/drawing/2012/chart"/>
            </c:numRef>
          </c:xVal>
          <c:yVal>
            <c:numRef>
              <c:f>worksheet!$O$173:$O$252</c:f>
              <c:numCache>
                <c:formatCode>0.0</c:formatCode>
                <c:ptCount val="80"/>
                <c:pt idx="0">
                  <c:v>62</c:v>
                </c:pt>
                <c:pt idx="1">
                  <c:v>62</c:v>
                </c:pt>
                <c:pt idx="2">
                  <c:v>57</c:v>
                </c:pt>
                <c:pt idx="3">
                  <c:v>55</c:v>
                </c:pt>
                <c:pt idx="4">
                  <c:v>56</c:v>
                </c:pt>
                <c:pt idx="5">
                  <c:v>54</c:v>
                </c:pt>
                <c:pt idx="6">
                  <c:v>56</c:v>
                </c:pt>
                <c:pt idx="7">
                  <c:v>57</c:v>
                </c:pt>
                <c:pt idx="8">
                  <c:v>56</c:v>
                </c:pt>
                <c:pt idx="9">
                  <c:v>56</c:v>
                </c:pt>
                <c:pt idx="10">
                  <c:v>55</c:v>
                </c:pt>
                <c:pt idx="11">
                  <c:v>56</c:v>
                </c:pt>
                <c:pt idx="12">
                  <c:v>56</c:v>
                </c:pt>
                <c:pt idx="13">
                  <c:v>55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  <c:pt idx="17">
                  <c:v>56</c:v>
                </c:pt>
                <c:pt idx="18">
                  <c:v>54</c:v>
                </c:pt>
                <c:pt idx="19">
                  <c:v>56</c:v>
                </c:pt>
                <c:pt idx="20">
                  <c:v>54</c:v>
                </c:pt>
                <c:pt idx="21">
                  <c:v>55</c:v>
                </c:pt>
                <c:pt idx="22">
                  <c:v>55</c:v>
                </c:pt>
                <c:pt idx="23">
                  <c:v>55</c:v>
                </c:pt>
                <c:pt idx="24">
                  <c:v>53</c:v>
                </c:pt>
                <c:pt idx="25">
                  <c:v>54</c:v>
                </c:pt>
                <c:pt idx="26">
                  <c:v>54</c:v>
                </c:pt>
                <c:pt idx="27">
                  <c:v>55</c:v>
                </c:pt>
                <c:pt idx="28">
                  <c:v>52</c:v>
                </c:pt>
                <c:pt idx="29">
                  <c:v>50</c:v>
                </c:pt>
                <c:pt idx="30">
                  <c:v>57</c:v>
                </c:pt>
                <c:pt idx="31">
                  <c:v>50</c:v>
                </c:pt>
                <c:pt idx="32">
                  <c:v>55</c:v>
                </c:pt>
                <c:pt idx="33">
                  <c:v>52</c:v>
                </c:pt>
                <c:pt idx="34">
                  <c:v>44</c:v>
                </c:pt>
                <c:pt idx="35">
                  <c:v>47</c:v>
                </c:pt>
                <c:pt idx="36">
                  <c:v>51</c:v>
                </c:pt>
                <c:pt idx="37">
                  <c:v>55</c:v>
                </c:pt>
                <c:pt idx="38">
                  <c:v>52</c:v>
                </c:pt>
                <c:pt idx="39">
                  <c:v>48</c:v>
                </c:pt>
                <c:pt idx="40">
                  <c:v>52</c:v>
                </c:pt>
                <c:pt idx="41">
                  <c:v>50</c:v>
                </c:pt>
                <c:pt idx="42">
                  <c:v>50</c:v>
                </c:pt>
                <c:pt idx="43">
                  <c:v>56</c:v>
                </c:pt>
                <c:pt idx="44">
                  <c:v>53</c:v>
                </c:pt>
                <c:pt idx="45">
                  <c:v>52</c:v>
                </c:pt>
                <c:pt idx="46">
                  <c:v>53</c:v>
                </c:pt>
                <c:pt idx="47">
                  <c:v>51</c:v>
                </c:pt>
                <c:pt idx="48">
                  <c:v>45</c:v>
                </c:pt>
                <c:pt idx="49">
                  <c:v>34</c:v>
                </c:pt>
                <c:pt idx="50">
                  <c:v>38</c:v>
                </c:pt>
                <c:pt idx="51">
                  <c:v>48</c:v>
                </c:pt>
                <c:pt idx="52">
                  <c:v>56</c:v>
                </c:pt>
                <c:pt idx="53">
                  <c:v>36</c:v>
                </c:pt>
                <c:pt idx="54">
                  <c:v>41</c:v>
                </c:pt>
                <c:pt idx="55">
                  <c:v>33</c:v>
                </c:pt>
                <c:pt idx="56">
                  <c:v>45</c:v>
                </c:pt>
                <c:pt idx="57">
                  <c:v>36</c:v>
                </c:pt>
                <c:pt idx="58">
                  <c:v>39</c:v>
                </c:pt>
                <c:pt idx="59">
                  <c:v>47</c:v>
                </c:pt>
                <c:pt idx="60">
                  <c:v>35</c:v>
                </c:pt>
                <c:pt idx="61">
                  <c:v>34</c:v>
                </c:pt>
                <c:pt idx="62">
                  <c:v>34</c:v>
                </c:pt>
                <c:pt idx="63">
                  <c:v>42</c:v>
                </c:pt>
                <c:pt idx="64">
                  <c:v>45</c:v>
                </c:pt>
                <c:pt idx="65">
                  <c:v>45</c:v>
                </c:pt>
                <c:pt idx="66">
                  <c:v>53</c:v>
                </c:pt>
                <c:pt idx="67">
                  <c:v>51</c:v>
                </c:pt>
                <c:pt idx="68">
                  <c:v>47</c:v>
                </c:pt>
                <c:pt idx="69">
                  <c:v>49</c:v>
                </c:pt>
                <c:pt idx="70">
                  <c:v>50</c:v>
                </c:pt>
                <c:pt idx="71">
                  <c:v>54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58</c:v>
                </c:pt>
                <c:pt idx="78">
                  <c:v>57</c:v>
                </c:pt>
                <c:pt idx="79">
                  <c:v>58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287-4ABE-8574-4513EF91E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worksheet!$I$173:$I$252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70.384881850797996</c:v>
                      </c:pt>
                      <c:pt idx="1">
                        <c:v>70.1597179265124</c:v>
                      </c:pt>
                      <c:pt idx="2">
                        <c:v>64.6423357664234</c:v>
                      </c:pt>
                      <c:pt idx="3">
                        <c:v>64.9208214771743</c:v>
                      </c:pt>
                      <c:pt idx="4">
                        <c:v>66.393418285290096</c:v>
                      </c:pt>
                      <c:pt idx="5">
                        <c:v>64.848447358653999</c:v>
                      </c:pt>
                      <c:pt idx="6">
                        <c:v>65.198317456390001</c:v>
                      </c:pt>
                      <c:pt idx="7">
                        <c:v>70.259062229370301</c:v>
                      </c:pt>
                      <c:pt idx="8">
                        <c:v>66.343560559198295</c:v>
                      </c:pt>
                      <c:pt idx="9">
                        <c:v>67.564641840900606</c:v>
                      </c:pt>
                      <c:pt idx="10">
                        <c:v>66.166646047259704</c:v>
                      </c:pt>
                      <c:pt idx="11">
                        <c:v>66.4129654831127</c:v>
                      </c:pt>
                      <c:pt idx="12">
                        <c:v>66.1597179265124</c:v>
                      </c:pt>
                      <c:pt idx="13">
                        <c:v>65.109860200420599</c:v>
                      </c:pt>
                      <c:pt idx="14">
                        <c:v>63.743412099468003</c:v>
                      </c:pt>
                      <c:pt idx="15">
                        <c:v>59.416429543486302</c:v>
                      </c:pt>
                      <c:pt idx="16">
                        <c:v>59.416429543486302</c:v>
                      </c:pt>
                      <c:pt idx="17">
                        <c:v>60.329951750587703</c:v>
                      </c:pt>
                      <c:pt idx="18">
                        <c:v>60.630830137325198</c:v>
                      </c:pt>
                      <c:pt idx="19">
                        <c:v>61.819373994803897</c:v>
                      </c:pt>
                      <c:pt idx="20">
                        <c:v>59.571569961647903</c:v>
                      </c:pt>
                      <c:pt idx="21">
                        <c:v>59.957194111097401</c:v>
                      </c:pt>
                      <c:pt idx="22">
                        <c:v>59.957194111097401</c:v>
                      </c:pt>
                      <c:pt idx="23">
                        <c:v>63.259185945812199</c:v>
                      </c:pt>
                      <c:pt idx="24">
                        <c:v>62.564641840900698</c:v>
                      </c:pt>
                      <c:pt idx="25">
                        <c:v>63.172831869355399</c:v>
                      </c:pt>
                      <c:pt idx="26">
                        <c:v>63.172831869355399</c:v>
                      </c:pt>
                      <c:pt idx="27">
                        <c:v>68.750835085982899</c:v>
                      </c:pt>
                      <c:pt idx="28">
                        <c:v>69.212915996535898</c:v>
                      </c:pt>
                      <c:pt idx="29">
                        <c:v>69.212915996535898</c:v>
                      </c:pt>
                      <c:pt idx="30">
                        <c:v>66.034764320178198</c:v>
                      </c:pt>
                      <c:pt idx="31">
                        <c:v>65.677347519485295</c:v>
                      </c:pt>
                      <c:pt idx="32">
                        <c:v>68.704070270938999</c:v>
                      </c:pt>
                      <c:pt idx="33">
                        <c:v>68.704070270938999</c:v>
                      </c:pt>
                      <c:pt idx="34">
                        <c:v>68.112705678584703</c:v>
                      </c:pt>
                      <c:pt idx="35">
                        <c:v>68.115427440306803</c:v>
                      </c:pt>
                      <c:pt idx="36">
                        <c:v>68.081281702338202</c:v>
                      </c:pt>
                      <c:pt idx="37">
                        <c:v>68.981689966596605</c:v>
                      </c:pt>
                      <c:pt idx="38">
                        <c:v>65.064085116911997</c:v>
                      </c:pt>
                      <c:pt idx="39">
                        <c:v>66.188667573920597</c:v>
                      </c:pt>
                      <c:pt idx="40">
                        <c:v>66.188667573920597</c:v>
                      </c:pt>
                      <c:pt idx="41">
                        <c:v>66.397006062105703</c:v>
                      </c:pt>
                      <c:pt idx="42">
                        <c:v>67.937646913274804</c:v>
                      </c:pt>
                      <c:pt idx="43">
                        <c:v>69.410491154274396</c:v>
                      </c:pt>
                      <c:pt idx="44">
                        <c:v>65.449956699245305</c:v>
                      </c:pt>
                      <c:pt idx="45">
                        <c:v>64.565755288877895</c:v>
                      </c:pt>
                      <c:pt idx="46">
                        <c:v>64.565755288877895</c:v>
                      </c:pt>
                      <c:pt idx="47">
                        <c:v>64.565755288877895</c:v>
                      </c:pt>
                      <c:pt idx="48">
                        <c:v>61.059012742793499</c:v>
                      </c:pt>
                      <c:pt idx="49">
                        <c:v>53.3733762216999</c:v>
                      </c:pt>
                      <c:pt idx="50">
                        <c:v>56.692564641840903</c:v>
                      </c:pt>
                      <c:pt idx="51">
                        <c:v>63.693554373376202</c:v>
                      </c:pt>
                      <c:pt idx="52">
                        <c:v>63.693554373376202</c:v>
                      </c:pt>
                      <c:pt idx="53">
                        <c:v>63.693554373376202</c:v>
                      </c:pt>
                      <c:pt idx="54">
                        <c:v>63.381665223308197</c:v>
                      </c:pt>
                      <c:pt idx="55">
                        <c:v>58.850055672398902</c:v>
                      </c:pt>
                      <c:pt idx="56">
                        <c:v>60.233700358777703</c:v>
                      </c:pt>
                      <c:pt idx="57">
                        <c:v>61.087591240875902</c:v>
                      </c:pt>
                      <c:pt idx="58">
                        <c:v>64.858839539774806</c:v>
                      </c:pt>
                      <c:pt idx="59">
                        <c:v>64.858839539774806</c:v>
                      </c:pt>
                      <c:pt idx="60">
                        <c:v>62.194358530248699</c:v>
                      </c:pt>
                      <c:pt idx="61">
                        <c:v>61.2851663986144</c:v>
                      </c:pt>
                      <c:pt idx="62">
                        <c:v>61.350241247061703</c:v>
                      </c:pt>
                      <c:pt idx="63">
                        <c:v>62.853519732772497</c:v>
                      </c:pt>
                      <c:pt idx="64">
                        <c:v>64.806012619077094</c:v>
                      </c:pt>
                      <c:pt idx="65">
                        <c:v>64.293579116664603</c:v>
                      </c:pt>
                      <c:pt idx="66">
                        <c:v>64.293579116664603</c:v>
                      </c:pt>
                      <c:pt idx="67">
                        <c:v>65.531980700235096</c:v>
                      </c:pt>
                      <c:pt idx="68">
                        <c:v>65.494989484102405</c:v>
                      </c:pt>
                      <c:pt idx="69">
                        <c:v>65.073858715823306</c:v>
                      </c:pt>
                      <c:pt idx="70">
                        <c:v>65.164542867747102</c:v>
                      </c:pt>
                      <c:pt idx="71">
                        <c:v>65.219225535073605</c:v>
                      </c:pt>
                      <c:pt idx="72">
                        <c:v>63.634541630582703</c:v>
                      </c:pt>
                      <c:pt idx="73">
                        <c:v>64.664975875293806</c:v>
                      </c:pt>
                      <c:pt idx="74">
                        <c:v>64.664975875293806</c:v>
                      </c:pt>
                      <c:pt idx="75">
                        <c:v>63.724483483855003</c:v>
                      </c:pt>
                      <c:pt idx="76">
                        <c:v>62.997649387603602</c:v>
                      </c:pt>
                      <c:pt idx="77">
                        <c:v>68.269083261165406</c:v>
                      </c:pt>
                      <c:pt idx="78">
                        <c:v>68.269083261165406</c:v>
                      </c:pt>
                      <c:pt idx="79">
                        <c:v>66.935172584436501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4357-485B-838C-B7AE2CF2F134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worksheet!$N$173:$N$252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61</c:v>
                      </c:pt>
                      <c:pt idx="1">
                        <c:v>61</c:v>
                      </c:pt>
                      <c:pt idx="2">
                        <c:v>57</c:v>
                      </c:pt>
                      <c:pt idx="3">
                        <c:v>54</c:v>
                      </c:pt>
                      <c:pt idx="4">
                        <c:v>53</c:v>
                      </c:pt>
                      <c:pt idx="5">
                        <c:v>50</c:v>
                      </c:pt>
                      <c:pt idx="6">
                        <c:v>53</c:v>
                      </c:pt>
                      <c:pt idx="7">
                        <c:v>57</c:v>
                      </c:pt>
                      <c:pt idx="8">
                        <c:v>51</c:v>
                      </c:pt>
                      <c:pt idx="9">
                        <c:v>53</c:v>
                      </c:pt>
                      <c:pt idx="10">
                        <c:v>46</c:v>
                      </c:pt>
                      <c:pt idx="11">
                        <c:v>53</c:v>
                      </c:pt>
                      <c:pt idx="12">
                        <c:v>54</c:v>
                      </c:pt>
                      <c:pt idx="13">
                        <c:v>53</c:v>
                      </c:pt>
                      <c:pt idx="14">
                        <c:v>47</c:v>
                      </c:pt>
                      <c:pt idx="15">
                        <c:v>52</c:v>
                      </c:pt>
                      <c:pt idx="16">
                        <c:v>52</c:v>
                      </c:pt>
                      <c:pt idx="17">
                        <c:v>54</c:v>
                      </c:pt>
                      <c:pt idx="18">
                        <c:v>51</c:v>
                      </c:pt>
                      <c:pt idx="19">
                        <c:v>54</c:v>
                      </c:pt>
                      <c:pt idx="20">
                        <c:v>47</c:v>
                      </c:pt>
                      <c:pt idx="21">
                        <c:v>53</c:v>
                      </c:pt>
                      <c:pt idx="22">
                        <c:v>53</c:v>
                      </c:pt>
                      <c:pt idx="23">
                        <c:v>53</c:v>
                      </c:pt>
                      <c:pt idx="24">
                        <c:v>51</c:v>
                      </c:pt>
                      <c:pt idx="25">
                        <c:v>52</c:v>
                      </c:pt>
                      <c:pt idx="26">
                        <c:v>52</c:v>
                      </c:pt>
                      <c:pt idx="27">
                        <c:v>55</c:v>
                      </c:pt>
                      <c:pt idx="28">
                        <c:v>53</c:v>
                      </c:pt>
                      <c:pt idx="29">
                        <c:v>51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58</c:v>
                      </c:pt>
                      <c:pt idx="33">
                        <c:v>58</c:v>
                      </c:pt>
                      <c:pt idx="34">
                        <c:v>57</c:v>
                      </c:pt>
                      <c:pt idx="35">
                        <c:v>62</c:v>
                      </c:pt>
                      <c:pt idx="36">
                        <c:v>61</c:v>
                      </c:pt>
                      <c:pt idx="37">
                        <c:v>62</c:v>
                      </c:pt>
                      <c:pt idx="38">
                        <c:v>60</c:v>
                      </c:pt>
                      <c:pt idx="39">
                        <c:v>58</c:v>
                      </c:pt>
                      <c:pt idx="40">
                        <c:v>60</c:v>
                      </c:pt>
                      <c:pt idx="41">
                        <c:v>60</c:v>
                      </c:pt>
                      <c:pt idx="42">
                        <c:v>60</c:v>
                      </c:pt>
                      <c:pt idx="43">
                        <c:v>58</c:v>
                      </c:pt>
                      <c:pt idx="44">
                        <c:v>56</c:v>
                      </c:pt>
                      <c:pt idx="45">
                        <c:v>56</c:v>
                      </c:pt>
                      <c:pt idx="46">
                        <c:v>57</c:v>
                      </c:pt>
                      <c:pt idx="47">
                        <c:v>57</c:v>
                      </c:pt>
                      <c:pt idx="48">
                        <c:v>56</c:v>
                      </c:pt>
                      <c:pt idx="49">
                        <c:v>50</c:v>
                      </c:pt>
                      <c:pt idx="50">
                        <c:v>54</c:v>
                      </c:pt>
                      <c:pt idx="51">
                        <c:v>56</c:v>
                      </c:pt>
                      <c:pt idx="52">
                        <c:v>57</c:v>
                      </c:pt>
                      <c:pt idx="53">
                        <c:v>52</c:v>
                      </c:pt>
                      <c:pt idx="54">
                        <c:v>54</c:v>
                      </c:pt>
                      <c:pt idx="55">
                        <c:v>51</c:v>
                      </c:pt>
                      <c:pt idx="56">
                        <c:v>57</c:v>
                      </c:pt>
                      <c:pt idx="57">
                        <c:v>55</c:v>
                      </c:pt>
                      <c:pt idx="58">
                        <c:v>56</c:v>
                      </c:pt>
                      <c:pt idx="59">
                        <c:v>57</c:v>
                      </c:pt>
                      <c:pt idx="60">
                        <c:v>50</c:v>
                      </c:pt>
                      <c:pt idx="61">
                        <c:v>50</c:v>
                      </c:pt>
                      <c:pt idx="62">
                        <c:v>50</c:v>
                      </c:pt>
                      <c:pt idx="63">
                        <c:v>52</c:v>
                      </c:pt>
                      <c:pt idx="64">
                        <c:v>53</c:v>
                      </c:pt>
                      <c:pt idx="65">
                        <c:v>52</c:v>
                      </c:pt>
                      <c:pt idx="66">
                        <c:v>56</c:v>
                      </c:pt>
                      <c:pt idx="67">
                        <c:v>57</c:v>
                      </c:pt>
                      <c:pt idx="68">
                        <c:v>56</c:v>
                      </c:pt>
                      <c:pt idx="69">
                        <c:v>57</c:v>
                      </c:pt>
                      <c:pt idx="70">
                        <c:v>58</c:v>
                      </c:pt>
                      <c:pt idx="71">
                        <c:v>58</c:v>
                      </c:pt>
                      <c:pt idx="72">
                        <c:v>58</c:v>
                      </c:pt>
                      <c:pt idx="73">
                        <c:v>58</c:v>
                      </c:pt>
                      <c:pt idx="74">
                        <c:v>58</c:v>
                      </c:pt>
                      <c:pt idx="75">
                        <c:v>58</c:v>
                      </c:pt>
                      <c:pt idx="76">
                        <c:v>57</c:v>
                      </c:pt>
                      <c:pt idx="77">
                        <c:v>58</c:v>
                      </c:pt>
                      <c:pt idx="78">
                        <c:v>57</c:v>
                      </c:pt>
                      <c:pt idx="79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357-485B-838C-B7AE2CF2F13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 w="9525">
                      <a:solidFill>
                        <a:schemeClr val="accent4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:marker>
                <c:dLbls>
                  <c:dLbl>
                    <c:idx val="0"/>
                    <c:tx>
                      <c:rich>
                        <a:bodyPr/>
                        <a:lstStyle/>
                        <a:p>
                          <a:fld id="{554D8737-7540-46D5-B765-76E0649B495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0-13B7-4BBE-B81D-96A6AF4549A9}"/>
                      </c:ext>
                    </c:extLst>
                  </c:dLbl>
                  <c:dLbl>
                    <c:idx val="1"/>
                    <c:tx>
                      <c:rich>
                        <a:bodyPr/>
                        <a:lstStyle/>
                        <a:p>
                          <a:fld id="{2B404A97-63F7-43F4-8152-08D4B59EC54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1-13B7-4BBE-B81D-96A6AF4549A9}"/>
                      </c:ext>
                    </c:extLst>
                  </c:dLbl>
                  <c:dLbl>
                    <c:idx val="2"/>
                    <c:tx>
                      <c:rich>
                        <a:bodyPr/>
                        <a:lstStyle/>
                        <a:p>
                          <a:fld id="{F37A8AB9-062C-429B-8298-BBAFD89AA32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2-13B7-4BBE-B81D-96A6AF4549A9}"/>
                      </c:ext>
                    </c:extLst>
                  </c:dLbl>
                  <c:dLbl>
                    <c:idx val="3"/>
                    <c:tx>
                      <c:rich>
                        <a:bodyPr/>
                        <a:lstStyle/>
                        <a:p>
                          <a:fld id="{99EA7DAB-7E3B-41C6-8154-6BFFC51312E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3-13B7-4BBE-B81D-96A6AF4549A9}"/>
                      </c:ext>
                    </c:extLst>
                  </c:dLbl>
                  <c:dLbl>
                    <c:idx val="4"/>
                    <c:tx>
                      <c:rich>
                        <a:bodyPr/>
                        <a:lstStyle/>
                        <a:p>
                          <a:fld id="{087F045F-6DE3-45C9-8C28-8E5AAFD44A8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4-13B7-4BBE-B81D-96A6AF4549A9}"/>
                      </c:ext>
                    </c:extLst>
                  </c:dLbl>
                  <c:dLbl>
                    <c:idx val="5"/>
                    <c:tx>
                      <c:rich>
                        <a:bodyPr/>
                        <a:lstStyle/>
                        <a:p>
                          <a:fld id="{2C6BB0FA-1E14-427F-979A-E9AE1B2474C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5-13B7-4BBE-B81D-96A6AF4549A9}"/>
                      </c:ext>
                    </c:extLst>
                  </c:dLbl>
                  <c:dLbl>
                    <c:idx val="6"/>
                    <c:tx>
                      <c:rich>
                        <a:bodyPr/>
                        <a:lstStyle/>
                        <a:p>
                          <a:fld id="{A9BFAD28-A162-4BD7-9256-18484BB194F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6-13B7-4BBE-B81D-96A6AF4549A9}"/>
                      </c:ext>
                    </c:extLst>
                  </c:dLbl>
                  <c:dLbl>
                    <c:idx val="7"/>
                    <c:tx>
                      <c:rich>
                        <a:bodyPr/>
                        <a:lstStyle/>
                        <a:p>
                          <a:fld id="{24E267CE-4EF6-475F-828E-FCC6955F7AE0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7-13B7-4BBE-B81D-96A6AF4549A9}"/>
                      </c:ext>
                    </c:extLst>
                  </c:dLbl>
                  <c:dLbl>
                    <c:idx val="8"/>
                    <c:tx>
                      <c:rich>
                        <a:bodyPr/>
                        <a:lstStyle/>
                        <a:p>
                          <a:fld id="{65639D8F-74AF-42D8-8120-8AE65F16CC7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8-13B7-4BBE-B81D-96A6AF4549A9}"/>
                      </c:ext>
                    </c:extLst>
                  </c:dLbl>
                  <c:dLbl>
                    <c:idx val="9"/>
                    <c:tx>
                      <c:rich>
                        <a:bodyPr/>
                        <a:lstStyle/>
                        <a:p>
                          <a:fld id="{A43E3013-F416-42C1-A1CD-C3B556F412D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9-13B7-4BBE-B81D-96A6AF4549A9}"/>
                      </c:ext>
                    </c:extLst>
                  </c:dLbl>
                  <c:dLbl>
                    <c:idx val="10"/>
                    <c:tx>
                      <c:rich>
                        <a:bodyPr/>
                        <a:lstStyle/>
                        <a:p>
                          <a:fld id="{7DE8CA44-ECFC-48F9-98D2-644F606F54E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A-13B7-4BBE-B81D-96A6AF4549A9}"/>
                      </c:ext>
                    </c:extLst>
                  </c:dLbl>
                  <c:dLbl>
                    <c:idx val="11"/>
                    <c:tx>
                      <c:rich>
                        <a:bodyPr/>
                        <a:lstStyle/>
                        <a:p>
                          <a:fld id="{D3921307-83FF-4850-B74E-572129DCB59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B-13B7-4BBE-B81D-96A6AF4549A9}"/>
                      </c:ext>
                    </c:extLst>
                  </c:dLbl>
                  <c:dLbl>
                    <c:idx val="12"/>
                    <c:tx>
                      <c:rich>
                        <a:bodyPr/>
                        <a:lstStyle/>
                        <a:p>
                          <a:fld id="{112FEAB2-CEA3-4E58-9F38-3EF011434C3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C-13B7-4BBE-B81D-96A6AF4549A9}"/>
                      </c:ext>
                    </c:extLst>
                  </c:dLbl>
                  <c:dLbl>
                    <c:idx val="13"/>
                    <c:tx>
                      <c:rich>
                        <a:bodyPr/>
                        <a:lstStyle/>
                        <a:p>
                          <a:fld id="{356D14BD-9A42-44F6-8DAD-07B013D9D68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D-13B7-4BBE-B81D-96A6AF4549A9}"/>
                      </c:ext>
                    </c:extLst>
                  </c:dLbl>
                  <c:dLbl>
                    <c:idx val="14"/>
                    <c:tx>
                      <c:rich>
                        <a:bodyPr/>
                        <a:lstStyle/>
                        <a:p>
                          <a:fld id="{6C4F0E19-54B3-4CF1-BDC2-015C4E6776B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E-13B7-4BBE-B81D-96A6AF4549A9}"/>
                      </c:ext>
                    </c:extLst>
                  </c:dLbl>
                  <c:dLbl>
                    <c:idx val="15"/>
                    <c:tx>
                      <c:rich>
                        <a:bodyPr/>
                        <a:lstStyle/>
                        <a:p>
                          <a:fld id="{AFAE56B5-2A40-468C-BDB9-3BF4DA7BF9B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0F-13B7-4BBE-B81D-96A6AF4549A9}"/>
                      </c:ext>
                    </c:extLst>
                  </c:dLbl>
                  <c:dLbl>
                    <c:idx val="16"/>
                    <c:tx>
                      <c:rich>
                        <a:bodyPr/>
                        <a:lstStyle/>
                        <a:p>
                          <a:fld id="{4D173F84-3CED-4C42-A77B-9C5AFE27332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0-13B7-4BBE-B81D-96A6AF4549A9}"/>
                      </c:ext>
                    </c:extLst>
                  </c:dLbl>
                  <c:dLbl>
                    <c:idx val="17"/>
                    <c:tx>
                      <c:rich>
                        <a:bodyPr/>
                        <a:lstStyle/>
                        <a:p>
                          <a:fld id="{65F3A5E4-83C4-4222-9045-EB68FAA44BE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1-13B7-4BBE-B81D-96A6AF4549A9}"/>
                      </c:ext>
                    </c:extLst>
                  </c:dLbl>
                  <c:dLbl>
                    <c:idx val="18"/>
                    <c:tx>
                      <c:rich>
                        <a:bodyPr/>
                        <a:lstStyle/>
                        <a:p>
                          <a:fld id="{87EB737F-0279-4F62-83CF-30145373AEA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2-13B7-4BBE-B81D-96A6AF4549A9}"/>
                      </c:ext>
                    </c:extLst>
                  </c:dLbl>
                  <c:dLbl>
                    <c:idx val="19"/>
                    <c:tx>
                      <c:rich>
                        <a:bodyPr/>
                        <a:lstStyle/>
                        <a:p>
                          <a:fld id="{AF170206-11EE-46CC-948A-CE26B42C2EC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3-13B7-4BBE-B81D-96A6AF4549A9}"/>
                      </c:ext>
                    </c:extLst>
                  </c:dLbl>
                  <c:dLbl>
                    <c:idx val="20"/>
                    <c:tx>
                      <c:rich>
                        <a:bodyPr/>
                        <a:lstStyle/>
                        <a:p>
                          <a:fld id="{49528653-7E1E-4238-B7BC-C1B6BAF4F33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4-13B7-4BBE-B81D-96A6AF4549A9}"/>
                      </c:ext>
                    </c:extLst>
                  </c:dLbl>
                  <c:dLbl>
                    <c:idx val="21"/>
                    <c:tx>
                      <c:rich>
                        <a:bodyPr/>
                        <a:lstStyle/>
                        <a:p>
                          <a:fld id="{ED0853CA-3C35-440A-A5D7-7F4BAA022E2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5-13B7-4BBE-B81D-96A6AF4549A9}"/>
                      </c:ext>
                    </c:extLst>
                  </c:dLbl>
                  <c:dLbl>
                    <c:idx val="22"/>
                    <c:tx>
                      <c:rich>
                        <a:bodyPr/>
                        <a:lstStyle/>
                        <a:p>
                          <a:fld id="{BC287929-066D-4D3E-8F83-90C55624A39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6-13B7-4BBE-B81D-96A6AF4549A9}"/>
                      </c:ext>
                    </c:extLst>
                  </c:dLbl>
                  <c:dLbl>
                    <c:idx val="23"/>
                    <c:tx>
                      <c:rich>
                        <a:bodyPr/>
                        <a:lstStyle/>
                        <a:p>
                          <a:fld id="{470B0E75-DF1D-4E62-843B-47AC5ADF6F5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7-13B7-4BBE-B81D-96A6AF4549A9}"/>
                      </c:ext>
                    </c:extLst>
                  </c:dLbl>
                  <c:dLbl>
                    <c:idx val="24"/>
                    <c:tx>
                      <c:rich>
                        <a:bodyPr/>
                        <a:lstStyle/>
                        <a:p>
                          <a:fld id="{3261AA09-8C3B-41C8-8844-A403B6A7EFE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8-13B7-4BBE-B81D-96A6AF4549A9}"/>
                      </c:ext>
                    </c:extLst>
                  </c:dLbl>
                  <c:dLbl>
                    <c:idx val="25"/>
                    <c:tx>
                      <c:rich>
                        <a:bodyPr/>
                        <a:lstStyle/>
                        <a:p>
                          <a:fld id="{9127C2D4-6E9E-4E17-A3FA-08CEAEB99A5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9-13B7-4BBE-B81D-96A6AF4549A9}"/>
                      </c:ext>
                    </c:extLst>
                  </c:dLbl>
                  <c:dLbl>
                    <c:idx val="26"/>
                    <c:tx>
                      <c:rich>
                        <a:bodyPr/>
                        <a:lstStyle/>
                        <a:p>
                          <a:fld id="{D14F061F-4ECA-4A70-AE22-99B25655BF7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A-13B7-4BBE-B81D-96A6AF4549A9}"/>
                      </c:ext>
                    </c:extLst>
                  </c:dLbl>
                  <c:dLbl>
                    <c:idx val="27"/>
                    <c:tx>
                      <c:rich>
                        <a:bodyPr/>
                        <a:lstStyle/>
                        <a:p>
                          <a:fld id="{B770E0BF-A540-42A9-8633-A8979AE9C45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B-13B7-4BBE-B81D-96A6AF4549A9}"/>
                      </c:ext>
                    </c:extLst>
                  </c:dLbl>
                  <c:dLbl>
                    <c:idx val="28"/>
                    <c:tx>
                      <c:rich>
                        <a:bodyPr/>
                        <a:lstStyle/>
                        <a:p>
                          <a:fld id="{8B5D512E-0AD4-441B-8DDE-98F8804219B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C-13B7-4BBE-B81D-96A6AF4549A9}"/>
                      </c:ext>
                    </c:extLst>
                  </c:dLbl>
                  <c:dLbl>
                    <c:idx val="29"/>
                    <c:tx>
                      <c:rich>
                        <a:bodyPr/>
                        <a:lstStyle/>
                        <a:p>
                          <a:fld id="{238A93E6-866D-41D0-ADE3-4A3FC9E6558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D-13B7-4BBE-B81D-96A6AF4549A9}"/>
                      </c:ext>
                    </c:extLst>
                  </c:dLbl>
                  <c:dLbl>
                    <c:idx val="30"/>
                    <c:tx>
                      <c:rich>
                        <a:bodyPr/>
                        <a:lstStyle/>
                        <a:p>
                          <a:fld id="{E3C8800F-2729-43EE-82A9-AF032952016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E-13B7-4BBE-B81D-96A6AF4549A9}"/>
                      </c:ext>
                    </c:extLst>
                  </c:dLbl>
                  <c:dLbl>
                    <c:idx val="31"/>
                    <c:tx>
                      <c:rich>
                        <a:bodyPr/>
                        <a:lstStyle/>
                        <a:p>
                          <a:fld id="{19EE7A39-B880-475D-A8A5-F5F1FCEBF66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1F-13B7-4BBE-B81D-96A6AF4549A9}"/>
                      </c:ext>
                    </c:extLst>
                  </c:dLbl>
                  <c:dLbl>
                    <c:idx val="32"/>
                    <c:tx>
                      <c:rich>
                        <a:bodyPr/>
                        <a:lstStyle/>
                        <a:p>
                          <a:fld id="{54A6C885-1B98-4B9F-9908-099C0DAD8DF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0-13B7-4BBE-B81D-96A6AF4549A9}"/>
                      </c:ext>
                    </c:extLst>
                  </c:dLbl>
                  <c:dLbl>
                    <c:idx val="33"/>
                    <c:tx>
                      <c:rich>
                        <a:bodyPr/>
                        <a:lstStyle/>
                        <a:p>
                          <a:fld id="{A0EC0F25-87D1-489D-BE57-691B4F45844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1-13B7-4BBE-B81D-96A6AF4549A9}"/>
                      </c:ext>
                    </c:extLst>
                  </c:dLbl>
                  <c:dLbl>
                    <c:idx val="34"/>
                    <c:tx>
                      <c:rich>
                        <a:bodyPr/>
                        <a:lstStyle/>
                        <a:p>
                          <a:fld id="{3B78B9D5-921C-4A5C-9EBC-B97E8BB5626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2-13B7-4BBE-B81D-96A6AF4549A9}"/>
                      </c:ext>
                    </c:extLst>
                  </c:dLbl>
                  <c:dLbl>
                    <c:idx val="35"/>
                    <c:tx>
                      <c:rich>
                        <a:bodyPr/>
                        <a:lstStyle/>
                        <a:p>
                          <a:fld id="{54D9B450-BFE6-4C7D-803B-C39AE2CB802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3-13B7-4BBE-B81D-96A6AF4549A9}"/>
                      </c:ext>
                    </c:extLst>
                  </c:dLbl>
                  <c:dLbl>
                    <c:idx val="36"/>
                    <c:tx>
                      <c:rich>
                        <a:bodyPr/>
                        <a:lstStyle/>
                        <a:p>
                          <a:fld id="{849992E1-F3F8-4D16-9762-498E0A1A3B1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4-13B7-4BBE-B81D-96A6AF4549A9}"/>
                      </c:ext>
                    </c:extLst>
                  </c:dLbl>
                  <c:dLbl>
                    <c:idx val="37"/>
                    <c:tx>
                      <c:rich>
                        <a:bodyPr/>
                        <a:lstStyle/>
                        <a:p>
                          <a:fld id="{3A146122-0EF5-47CD-B59B-9A8FB80AFA4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5-13B7-4BBE-B81D-96A6AF4549A9}"/>
                      </c:ext>
                    </c:extLst>
                  </c:dLbl>
                  <c:dLbl>
                    <c:idx val="38"/>
                    <c:tx>
                      <c:rich>
                        <a:bodyPr/>
                        <a:lstStyle/>
                        <a:p>
                          <a:fld id="{9D43DA4B-4A25-4DD2-8D27-28C5FB01F566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6-13B7-4BBE-B81D-96A6AF4549A9}"/>
                      </c:ext>
                    </c:extLst>
                  </c:dLbl>
                  <c:dLbl>
                    <c:idx val="39"/>
                    <c:tx>
                      <c:rich>
                        <a:bodyPr/>
                        <a:lstStyle/>
                        <a:p>
                          <a:fld id="{B58A9D13-230B-47E2-9F05-3B003FE14E1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7-13B7-4BBE-B81D-96A6AF4549A9}"/>
                      </c:ext>
                    </c:extLst>
                  </c:dLbl>
                  <c:dLbl>
                    <c:idx val="40"/>
                    <c:tx>
                      <c:rich>
                        <a:bodyPr/>
                        <a:lstStyle/>
                        <a:p>
                          <a:fld id="{3BFC5A3A-46E3-4D4C-80A6-F645052A6A2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8-13B7-4BBE-B81D-96A6AF4549A9}"/>
                      </c:ext>
                    </c:extLst>
                  </c:dLbl>
                  <c:dLbl>
                    <c:idx val="41"/>
                    <c:tx>
                      <c:rich>
                        <a:bodyPr/>
                        <a:lstStyle/>
                        <a:p>
                          <a:fld id="{B448FE55-96C0-4731-B282-A18D58F0BF0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9-13B7-4BBE-B81D-96A6AF4549A9}"/>
                      </c:ext>
                    </c:extLst>
                  </c:dLbl>
                  <c:dLbl>
                    <c:idx val="42"/>
                    <c:tx>
                      <c:rich>
                        <a:bodyPr/>
                        <a:lstStyle/>
                        <a:p>
                          <a:fld id="{7977D7E6-09A0-4B3C-ADBF-7681908C239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A-13B7-4BBE-B81D-96A6AF4549A9}"/>
                      </c:ext>
                    </c:extLst>
                  </c:dLbl>
                  <c:dLbl>
                    <c:idx val="43"/>
                    <c:tx>
                      <c:rich>
                        <a:bodyPr/>
                        <a:lstStyle/>
                        <a:p>
                          <a:fld id="{B2FB9F5C-B3B7-48B8-901D-5B7EB81B947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B-13B7-4BBE-B81D-96A6AF4549A9}"/>
                      </c:ext>
                    </c:extLst>
                  </c:dLbl>
                  <c:dLbl>
                    <c:idx val="44"/>
                    <c:tx>
                      <c:rich>
                        <a:bodyPr/>
                        <a:lstStyle/>
                        <a:p>
                          <a:fld id="{9F2C97B0-0AD8-4CB0-8F46-5769F4BC540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C-13B7-4BBE-B81D-96A6AF4549A9}"/>
                      </c:ext>
                    </c:extLst>
                  </c:dLbl>
                  <c:dLbl>
                    <c:idx val="45"/>
                    <c:tx>
                      <c:rich>
                        <a:bodyPr/>
                        <a:lstStyle/>
                        <a:p>
                          <a:fld id="{1185285F-4911-4F60-9B20-069E1C87059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D-13B7-4BBE-B81D-96A6AF4549A9}"/>
                      </c:ext>
                    </c:extLst>
                  </c:dLbl>
                  <c:dLbl>
                    <c:idx val="46"/>
                    <c:tx>
                      <c:rich>
                        <a:bodyPr/>
                        <a:lstStyle/>
                        <a:p>
                          <a:fld id="{53A6B705-981D-4204-86C2-BC076A61D44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E-13B7-4BBE-B81D-96A6AF4549A9}"/>
                      </c:ext>
                    </c:extLst>
                  </c:dLbl>
                  <c:dLbl>
                    <c:idx val="47"/>
                    <c:tx>
                      <c:rich>
                        <a:bodyPr/>
                        <a:lstStyle/>
                        <a:p>
                          <a:fld id="{760EBECE-70AA-49B6-922D-9682944696C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2F-13B7-4BBE-B81D-96A6AF4549A9}"/>
                      </c:ext>
                    </c:extLst>
                  </c:dLbl>
                  <c:dLbl>
                    <c:idx val="48"/>
                    <c:tx>
                      <c:rich>
                        <a:bodyPr/>
                        <a:lstStyle/>
                        <a:p>
                          <a:fld id="{DF99DF5B-DEF6-4294-81CC-A78335F2D4B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0-13B7-4BBE-B81D-96A6AF4549A9}"/>
                      </c:ext>
                    </c:extLst>
                  </c:dLbl>
                  <c:dLbl>
                    <c:idx val="49"/>
                    <c:tx>
                      <c:rich>
                        <a:bodyPr/>
                        <a:lstStyle/>
                        <a:p>
                          <a:fld id="{66083CF7-4BC0-45BB-A6E1-6E03172E7CC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1-13B7-4BBE-B81D-96A6AF4549A9}"/>
                      </c:ext>
                    </c:extLst>
                  </c:dLbl>
                  <c:dLbl>
                    <c:idx val="50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32-13B7-4BBE-B81D-96A6AF4549A9}"/>
                      </c:ext>
                    </c:extLst>
                  </c:dLbl>
                  <c:dLbl>
                    <c:idx val="51"/>
                    <c:tx>
                      <c:rich>
                        <a:bodyPr/>
                        <a:lstStyle/>
                        <a:p>
                          <a:fld id="{EAAE3F2F-E98D-4D32-9977-C431CC51AC2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3-13B7-4BBE-B81D-96A6AF4549A9}"/>
                      </c:ext>
                    </c:extLst>
                  </c:dLbl>
                  <c:dLbl>
                    <c:idx val="52"/>
                    <c:tx>
                      <c:rich>
                        <a:bodyPr/>
                        <a:lstStyle/>
                        <a:p>
                          <a:fld id="{5B244C36-7E3E-480D-8313-CB203499162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4-13B7-4BBE-B81D-96A6AF4549A9}"/>
                      </c:ext>
                    </c:extLst>
                  </c:dLbl>
                  <c:dLbl>
                    <c:idx val="53"/>
                    <c:tx>
                      <c:rich>
                        <a:bodyPr/>
                        <a:lstStyle/>
                        <a:p>
                          <a:fld id="{285F20FD-6E0D-45D9-8DD4-B0143E1BB353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5-13B7-4BBE-B81D-96A6AF4549A9}"/>
                      </c:ext>
                    </c:extLst>
                  </c:dLbl>
                  <c:dLbl>
                    <c:idx val="54"/>
                    <c:tx>
                      <c:rich>
                        <a:bodyPr/>
                        <a:lstStyle/>
                        <a:p>
                          <a:fld id="{7F359CFB-5258-441C-9C53-A1A432348D59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6-13B7-4BBE-B81D-96A6AF4549A9}"/>
                      </c:ext>
                    </c:extLst>
                  </c:dLbl>
                  <c:dLbl>
                    <c:idx val="55"/>
                    <c:tx>
                      <c:rich>
                        <a:bodyPr/>
                        <a:lstStyle/>
                        <a:p>
                          <a:fld id="{55923DEA-D451-4B46-B39F-9C18F77279A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7-13B7-4BBE-B81D-96A6AF4549A9}"/>
                      </c:ext>
                    </c:extLst>
                  </c:dLbl>
                  <c:dLbl>
                    <c:idx val="56"/>
                    <c:tx>
                      <c:rich>
                        <a:bodyPr/>
                        <a:lstStyle/>
                        <a:p>
                          <a:fld id="{DC3DF730-0332-4DE3-AB1E-9AA5AFDCD02C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8-13B7-4BBE-B81D-96A6AF4549A9}"/>
                      </c:ext>
                    </c:extLst>
                  </c:dLbl>
                  <c:dLbl>
                    <c:idx val="57"/>
                    <c:tx>
                      <c:rich>
                        <a:bodyPr/>
                        <a:lstStyle/>
                        <a:p>
                          <a:fld id="{697B63A6-CDAB-4277-8BF7-D1E08DA1166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9-13B7-4BBE-B81D-96A6AF4549A9}"/>
                      </c:ext>
                    </c:extLst>
                  </c:dLbl>
                  <c:dLbl>
                    <c:idx val="58"/>
                    <c:tx>
                      <c:rich>
                        <a:bodyPr/>
                        <a:lstStyle/>
                        <a:p>
                          <a:fld id="{589A56ED-854A-49A9-96BC-0FB41BD6AD4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A-13B7-4BBE-B81D-96A6AF4549A9}"/>
                      </c:ext>
                    </c:extLst>
                  </c:dLbl>
                  <c:dLbl>
                    <c:idx val="59"/>
                    <c:tx>
                      <c:rich>
                        <a:bodyPr/>
                        <a:lstStyle/>
                        <a:p>
                          <a:fld id="{054FCC7C-5E6B-4FD4-8AA4-1674676FC857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B-13B7-4BBE-B81D-96A6AF4549A9}"/>
                      </c:ext>
                    </c:extLst>
                  </c:dLbl>
                  <c:dLbl>
                    <c:idx val="60"/>
                    <c:tx>
                      <c:rich>
                        <a:bodyPr/>
                        <a:lstStyle/>
                        <a:p>
                          <a:fld id="{44199D52-E954-4A1F-8EB6-558DB33E387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C-13B7-4BBE-B81D-96A6AF4549A9}"/>
                      </c:ext>
                    </c:extLst>
                  </c:dLbl>
                  <c:dLbl>
                    <c:idx val="61"/>
                    <c:tx>
                      <c:rich>
                        <a:bodyPr/>
                        <a:lstStyle/>
                        <a:p>
                          <a:fld id="{41683ED8-C966-4B4B-B295-557A53E7B80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D-13B7-4BBE-B81D-96A6AF4549A9}"/>
                      </c:ext>
                    </c:extLst>
                  </c:dLbl>
                  <c:dLbl>
                    <c:idx val="62"/>
                    <c:tx>
                      <c:rich>
                        <a:bodyPr/>
                        <a:lstStyle/>
                        <a:p>
                          <a:fld id="{564AC125-404A-49C4-9548-250C6B1B137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E-13B7-4BBE-B81D-96A6AF4549A9}"/>
                      </c:ext>
                    </c:extLst>
                  </c:dLbl>
                  <c:dLbl>
                    <c:idx val="63"/>
                    <c:tx>
                      <c:rich>
                        <a:bodyPr/>
                        <a:lstStyle/>
                        <a:p>
                          <a:fld id="{CC977E34-E1E9-45BC-8056-ECF524681C2A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3F-13B7-4BBE-B81D-96A6AF4549A9}"/>
                      </c:ext>
                    </c:extLst>
                  </c:dLbl>
                  <c:dLbl>
                    <c:idx val="64"/>
                    <c:tx>
                      <c:rich>
                        <a:bodyPr/>
                        <a:lstStyle/>
                        <a:p>
                          <a:fld id="{64B1213C-26E1-4161-B102-FC43DF659D2F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0-13B7-4BBE-B81D-96A6AF4549A9}"/>
                      </c:ext>
                    </c:extLst>
                  </c:dLbl>
                  <c:dLbl>
                    <c:idx val="65"/>
                    <c:tx>
                      <c:rich>
                        <a:bodyPr/>
                        <a:lstStyle/>
                        <a:p>
                          <a:fld id="{9CB3FCBD-A85B-4165-8C3D-631CDC0D208D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1-13B7-4BBE-B81D-96A6AF4549A9}"/>
                      </c:ext>
                    </c:extLst>
                  </c:dLbl>
                  <c:dLbl>
                    <c:idx val="66"/>
                    <c:tx>
                      <c:rich>
                        <a:bodyPr/>
                        <a:lstStyle/>
                        <a:p>
                          <a:fld id="{C6BAC73A-95B0-45A5-A207-B8B58ED30BB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2-13B7-4BBE-B81D-96A6AF4549A9}"/>
                      </c:ext>
                    </c:extLst>
                  </c:dLbl>
                  <c:dLbl>
                    <c:idx val="67"/>
                    <c:tx>
                      <c:rich>
                        <a:bodyPr/>
                        <a:lstStyle/>
                        <a:p>
                          <a:fld id="{3EF84CB4-D893-4012-932C-D1E52EEC975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3-13B7-4BBE-B81D-96A6AF4549A9}"/>
                      </c:ext>
                    </c:extLst>
                  </c:dLbl>
                  <c:dLbl>
                    <c:idx val="68"/>
                    <c:tx>
                      <c:rich>
                        <a:bodyPr/>
                        <a:lstStyle/>
                        <a:p>
                          <a:fld id="{0DA7840F-8317-40C8-960B-07DAED45E33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4-13B7-4BBE-B81D-96A6AF4549A9}"/>
                      </c:ext>
                    </c:extLst>
                  </c:dLbl>
                  <c:dLbl>
                    <c:idx val="69"/>
                    <c:tx>
                      <c:rich>
                        <a:bodyPr/>
                        <a:lstStyle/>
                        <a:p>
                          <a:fld id="{279FD6E9-6C4E-4137-BD86-640845F8C59B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5-13B7-4BBE-B81D-96A6AF4549A9}"/>
                      </c:ext>
                    </c:extLst>
                  </c:dLbl>
                  <c:dLbl>
                    <c:idx val="70"/>
                    <c:tx>
                      <c:rich>
                        <a:bodyPr/>
                        <a:lstStyle/>
                        <a:p>
                          <a:fld id="{ADF6A38C-EAFF-4473-83EC-0EAB919E5DF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6-13B7-4BBE-B81D-96A6AF4549A9}"/>
                      </c:ext>
                    </c:extLst>
                  </c:dLbl>
                  <c:dLbl>
                    <c:idx val="71"/>
                    <c:tx>
                      <c:rich>
                        <a:bodyPr/>
                        <a:lstStyle/>
                        <a:p>
                          <a:fld id="{A9D7AC74-8C82-40E9-8E4B-8D4C4B16EB72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7-13B7-4BBE-B81D-96A6AF4549A9}"/>
                      </c:ext>
                    </c:extLst>
                  </c:dLbl>
                  <c:dLbl>
                    <c:idx val="72"/>
                    <c:tx>
                      <c:rich>
                        <a:bodyPr/>
                        <a:lstStyle/>
                        <a:p>
                          <a:fld id="{462950F6-59FE-44FE-B138-2334BCC388A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8-13B7-4BBE-B81D-96A6AF4549A9}"/>
                      </c:ext>
                    </c:extLst>
                  </c:dLbl>
                  <c:dLbl>
                    <c:idx val="73"/>
                    <c:tx>
                      <c:rich>
                        <a:bodyPr/>
                        <a:lstStyle/>
                        <a:p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49-13B7-4BBE-B81D-96A6AF4549A9}"/>
                      </c:ext>
                    </c:extLst>
                  </c:dLbl>
                  <c:dLbl>
                    <c:idx val="74"/>
                    <c:tx>
                      <c:rich>
                        <a:bodyPr/>
                        <a:lstStyle/>
                        <a:p>
                          <a:fld id="{ED00A030-6F1C-437A-943F-B48649EE5AD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A-13B7-4BBE-B81D-96A6AF4549A9}"/>
                      </c:ext>
                    </c:extLst>
                  </c:dLbl>
                  <c:dLbl>
                    <c:idx val="75"/>
                    <c:tx>
                      <c:rich>
                        <a:bodyPr/>
                        <a:lstStyle/>
                        <a:p>
                          <a:fld id="{3124080D-5B4E-4075-8643-F838B58660A4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B-13B7-4BBE-B81D-96A6AF4549A9}"/>
                      </c:ext>
                    </c:extLst>
                  </c:dLbl>
                  <c:dLbl>
                    <c:idx val="76"/>
                    <c:tx>
                      <c:rich>
                        <a:bodyPr/>
                        <a:lstStyle/>
                        <a:p>
                          <a:fld id="{DA247F2F-26F0-45D3-A788-15B5696F881E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C-13B7-4BBE-B81D-96A6AF4549A9}"/>
                      </c:ext>
                    </c:extLst>
                  </c:dLbl>
                  <c:dLbl>
                    <c:idx val="77"/>
                    <c:tx>
                      <c:rich>
                        <a:bodyPr/>
                        <a:lstStyle/>
                        <a:p>
                          <a:fld id="{1B3C71CF-6DF3-404F-BED5-06082286EF38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D-13B7-4BBE-B81D-96A6AF4549A9}"/>
                      </c:ext>
                    </c:extLst>
                  </c:dLbl>
                  <c:dLbl>
                    <c:idx val="78"/>
                    <c:tx>
                      <c:rich>
                        <a:bodyPr/>
                        <a:lstStyle/>
                        <a:p>
                          <a:fld id="{60FFBE4E-FB9D-4C48-B0EF-C64AAD722651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E-13B7-4BBE-B81D-96A6AF4549A9}"/>
                      </c:ext>
                    </c:extLst>
                  </c:dLbl>
                  <c:dLbl>
                    <c:idx val="79"/>
                    <c:tx>
                      <c:rich>
                        <a:bodyPr/>
                        <a:lstStyle/>
                        <a:p>
                          <a:fld id="{E0632C23-E151-4A37-B396-29F05CCA31B5}" type="CELLRANGE">
                            <a:rPr lang="en-US"/>
                            <a:pPr/>
                            <a:t>[CELLRANGE]</a:t>
                          </a:fld>
                          <a:endParaRPr lang="en-US"/>
                        </a:p>
                      </c:rich>
                    </c:tx>
                    <c:showLegendKey val="0"/>
                    <c:showVal val="0"/>
                    <c:showCatName val="0"/>
                    <c:showSerName val="0"/>
                    <c:showPercent val="0"/>
                    <c:showBubbleSize val="0"/>
                    <c:extLst>
                      <c:ext xmlns:c15="http://schemas.microsoft.com/office/drawing/2012/chart" uri="{CE6537A1-D6FC-4f65-9D91-7224C49458BB}">
                        <c15:dlblFieldTable/>
                        <c15:xForSave val="1"/>
                        <c15:showDataLabelsRange val="1"/>
                      </c:ext>
                      <c:ext xmlns:c16="http://schemas.microsoft.com/office/drawing/2014/chart" uri="{C3380CC4-5D6E-409C-BE32-E72D297353CC}">
                        <c16:uniqueId val="{0000004F-13B7-4BBE-B81D-96A6AF4549A9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ellipsis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DataLabelsRange val="1"/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worksheet!$C$173:$C$252</c15:sqref>
                        </c15:formulaRef>
                      </c:ext>
                    </c:extLst>
                    <c:numCache>
                      <c:formatCode>0.0</c:formatCode>
                      <c:ptCount val="80"/>
                      <c:pt idx="0">
                        <c:v>10.056350999999999</c:v>
                      </c:pt>
                      <c:pt idx="1">
                        <c:v>17.777819000000001</c:v>
                      </c:pt>
                      <c:pt idx="2">
                        <c:v>19.020589999999999</c:v>
                      </c:pt>
                      <c:pt idx="3">
                        <c:v>19.513836999999999</c:v>
                      </c:pt>
                      <c:pt idx="4">
                        <c:v>20.131389999999996</c:v>
                      </c:pt>
                      <c:pt idx="5">
                        <c:v>21.109643999999996</c:v>
                      </c:pt>
                      <c:pt idx="6">
                        <c:v>21.267344999999995</c:v>
                      </c:pt>
                      <c:pt idx="7">
                        <c:v>21.498827999999996</c:v>
                      </c:pt>
                      <c:pt idx="8">
                        <c:v>21.977231999999997</c:v>
                      </c:pt>
                      <c:pt idx="9">
                        <c:v>22.555361999999999</c:v>
                      </c:pt>
                      <c:pt idx="10">
                        <c:v>24.235997000000001</c:v>
                      </c:pt>
                      <c:pt idx="11">
                        <c:v>25.158900000000003</c:v>
                      </c:pt>
                      <c:pt idx="12">
                        <c:v>25.698128000000004</c:v>
                      </c:pt>
                      <c:pt idx="13">
                        <c:v>26.580756000000004</c:v>
                      </c:pt>
                      <c:pt idx="14">
                        <c:v>28.047775000000005</c:v>
                      </c:pt>
                      <c:pt idx="15">
                        <c:v>29.107806000000007</c:v>
                      </c:pt>
                      <c:pt idx="16">
                        <c:v>29.494850000000007</c:v>
                      </c:pt>
                      <c:pt idx="17">
                        <c:v>30.063756000000005</c:v>
                      </c:pt>
                      <c:pt idx="18">
                        <c:v>30.657330000000005</c:v>
                      </c:pt>
                      <c:pt idx="19">
                        <c:v>31.088121000000005</c:v>
                      </c:pt>
                      <c:pt idx="20">
                        <c:v>31.652267000000005</c:v>
                      </c:pt>
                      <c:pt idx="21">
                        <c:v>31.860669000000005</c:v>
                      </c:pt>
                      <c:pt idx="22">
                        <c:v>32.104524000000005</c:v>
                      </c:pt>
                      <c:pt idx="23">
                        <c:v>32.907166000000004</c:v>
                      </c:pt>
                      <c:pt idx="24">
                        <c:v>33.952049000000002</c:v>
                      </c:pt>
                      <c:pt idx="25">
                        <c:v>34.037875</c:v>
                      </c:pt>
                      <c:pt idx="26">
                        <c:v>34.840682999999999</c:v>
                      </c:pt>
                      <c:pt idx="27">
                        <c:v>35.912160999999998</c:v>
                      </c:pt>
                      <c:pt idx="28">
                        <c:v>36.176499999999997</c:v>
                      </c:pt>
                      <c:pt idx="29">
                        <c:v>36.421925999999999</c:v>
                      </c:pt>
                      <c:pt idx="30">
                        <c:v>42.780401000000012</c:v>
                      </c:pt>
                      <c:pt idx="31">
                        <c:v>43.80649600000001</c:v>
                      </c:pt>
                      <c:pt idx="32">
                        <c:v>44.063514000000012</c:v>
                      </c:pt>
                      <c:pt idx="33">
                        <c:v>44.267845000000015</c:v>
                      </c:pt>
                      <c:pt idx="34">
                        <c:v>45.292447000000017</c:v>
                      </c:pt>
                      <c:pt idx="35">
                        <c:v>45.865905000000019</c:v>
                      </c:pt>
                      <c:pt idx="36">
                        <c:v>46.164817000000021</c:v>
                      </c:pt>
                      <c:pt idx="37">
                        <c:v>46.779145000000021</c:v>
                      </c:pt>
                      <c:pt idx="38">
                        <c:v>50.07290200000002</c:v>
                      </c:pt>
                      <c:pt idx="39">
                        <c:v>50.401457000000022</c:v>
                      </c:pt>
                      <c:pt idx="40">
                        <c:v>50.58404700000002</c:v>
                      </c:pt>
                      <c:pt idx="41">
                        <c:v>51.356076000000023</c:v>
                      </c:pt>
                      <c:pt idx="42">
                        <c:v>51.401747000000022</c:v>
                      </c:pt>
                      <c:pt idx="43">
                        <c:v>52.650958000000017</c:v>
                      </c:pt>
                      <c:pt idx="44">
                        <c:v>53.270233000000019</c:v>
                      </c:pt>
                      <c:pt idx="45">
                        <c:v>54.07219000000002</c:v>
                      </c:pt>
                      <c:pt idx="46">
                        <c:v>54.389254000000022</c:v>
                      </c:pt>
                      <c:pt idx="47">
                        <c:v>54.940774000000019</c:v>
                      </c:pt>
                      <c:pt idx="48">
                        <c:v>55.219161000000021</c:v>
                      </c:pt>
                      <c:pt idx="49">
                        <c:v>56.191520000000018</c:v>
                      </c:pt>
                      <c:pt idx="50">
                        <c:v>56.383078000000019</c:v>
                      </c:pt>
                      <c:pt idx="51">
                        <c:v>56.749058000000019</c:v>
                      </c:pt>
                      <c:pt idx="52">
                        <c:v>57.13498300000002</c:v>
                      </c:pt>
                      <c:pt idx="53">
                        <c:v>57.592143000000021</c:v>
                      </c:pt>
                      <c:pt idx="54">
                        <c:v>57.702745000000021</c:v>
                      </c:pt>
                      <c:pt idx="55">
                        <c:v>58.051487000000023</c:v>
                      </c:pt>
                      <c:pt idx="56">
                        <c:v>58.378711000000024</c:v>
                      </c:pt>
                      <c:pt idx="57">
                        <c:v>59.346415000000022</c:v>
                      </c:pt>
                      <c:pt idx="58">
                        <c:v>60.037355000000019</c:v>
                      </c:pt>
                      <c:pt idx="59">
                        <c:v>60.345208000000021</c:v>
                      </c:pt>
                      <c:pt idx="60">
                        <c:v>61.251125000000023</c:v>
                      </c:pt>
                      <c:pt idx="61">
                        <c:v>61.528676000000026</c:v>
                      </c:pt>
                      <c:pt idx="62">
                        <c:v>61.955880000000022</c:v>
                      </c:pt>
                      <c:pt idx="63">
                        <c:v>62.141029000000024</c:v>
                      </c:pt>
                      <c:pt idx="64">
                        <c:v>62.563777000000023</c:v>
                      </c:pt>
                      <c:pt idx="65">
                        <c:v>62.732131000000024</c:v>
                      </c:pt>
                      <c:pt idx="66">
                        <c:v>63.198663000000025</c:v>
                      </c:pt>
                      <c:pt idx="67">
                        <c:v>63.593577000000025</c:v>
                      </c:pt>
                      <c:pt idx="68">
                        <c:v>64.42256100000003</c:v>
                      </c:pt>
                      <c:pt idx="69">
                        <c:v>64.959467000000032</c:v>
                      </c:pt>
                      <c:pt idx="70">
                        <c:v>65.964149000000049</c:v>
                      </c:pt>
                      <c:pt idx="71">
                        <c:v>67.173727000000042</c:v>
                      </c:pt>
                      <c:pt idx="72">
                        <c:v>67.495191000000048</c:v>
                      </c:pt>
                      <c:pt idx="73">
                        <c:v>67.832629000000054</c:v>
                      </c:pt>
                      <c:pt idx="74">
                        <c:v>67.977198000000058</c:v>
                      </c:pt>
                      <c:pt idx="75">
                        <c:v>68.440225000000069</c:v>
                      </c:pt>
                      <c:pt idx="76">
                        <c:v>68.880292000000068</c:v>
                      </c:pt>
                      <c:pt idx="77">
                        <c:v>69.368385000000075</c:v>
                      </c:pt>
                      <c:pt idx="78">
                        <c:v>69.599532000000067</c:v>
                      </c:pt>
                      <c:pt idx="79">
                        <c:v>70.377517000000068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worksheet!$E$173:$E$252</c15:sqref>
                        </c15:formulaRef>
                      </c:ext>
                    </c:extLst>
                    <c:numCache>
                      <c:formatCode>General</c:formatCode>
                      <c:ptCount val="8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5="http://schemas.microsoft.com/office/drawing/2012/chart" uri="{02D57815-91ED-43cb-92C2-25804820EDAC}">
                    <c15:datalabelsRange>
                      <c15:f>worksheet!$E$173:$E$252</c15:f>
                      <c15:dlblRangeCache>
                        <c:ptCount val="80"/>
                        <c:pt idx="0">
                          <c:v>BASILONE</c:v>
                        </c:pt>
                        <c:pt idx="1">
                          <c:v>LAS PULGAS</c:v>
                        </c:pt>
                        <c:pt idx="2">
                          <c:v>SR-76</c:v>
                        </c:pt>
                        <c:pt idx="3">
                          <c:v>MISSION</c:v>
                        </c:pt>
                        <c:pt idx="4">
                          <c:v>OCEANSIDE</c:v>
                        </c:pt>
                        <c:pt idx="5">
                          <c:v>RAMP</c:v>
                        </c:pt>
                        <c:pt idx="6">
                          <c:v>CASSIDY</c:v>
                        </c:pt>
                        <c:pt idx="7">
                          <c:v>VISTA WY</c:v>
                        </c:pt>
                        <c:pt idx="8">
                          <c:v>LAS FLORES</c:v>
                        </c:pt>
                        <c:pt idx="9">
                          <c:v>CARLSBAD VILLAGE</c:v>
                        </c:pt>
                        <c:pt idx="10">
                          <c:v>TAMARACK</c:v>
                        </c:pt>
                        <c:pt idx="11">
                          <c:v>CANNON</c:v>
                        </c:pt>
                        <c:pt idx="12">
                          <c:v>PALOMAR AIRPORT</c:v>
                        </c:pt>
                        <c:pt idx="13">
                          <c:v>PALOMAR AIRPORT</c:v>
                        </c:pt>
                        <c:pt idx="14">
                          <c:v>POINSETTIA</c:v>
                        </c:pt>
                        <c:pt idx="15">
                          <c:v>LA COSTA</c:v>
                        </c:pt>
                        <c:pt idx="16">
                          <c:v>LA COSTA</c:v>
                        </c:pt>
                        <c:pt idx="17">
                          <c:v>LEUCADIA</c:v>
                        </c:pt>
                        <c:pt idx="18">
                          <c:v>LEUCADIA</c:v>
                        </c:pt>
                        <c:pt idx="19">
                          <c:v>ENCINITAS</c:v>
                        </c:pt>
                        <c:pt idx="20">
                          <c:v>ENCINITAS</c:v>
                        </c:pt>
                        <c:pt idx="21">
                          <c:v>SANTA FE</c:v>
                        </c:pt>
                        <c:pt idx="22">
                          <c:v>SANTA FE</c:v>
                        </c:pt>
                        <c:pt idx="23">
                          <c:v>BIRMINGHAM</c:v>
                        </c:pt>
                        <c:pt idx="24">
                          <c:v>MANCHESTER</c:v>
                        </c:pt>
                        <c:pt idx="25">
                          <c:v>MANCHESTER</c:v>
                        </c:pt>
                        <c:pt idx="26">
                          <c:v>MANCHESTER</c:v>
                        </c:pt>
                        <c:pt idx="27">
                          <c:v>LOMAS SANTA FE</c:v>
                        </c:pt>
                        <c:pt idx="28">
                          <c:v>VIA DE LA VALLE</c:v>
                        </c:pt>
                        <c:pt idx="29">
                          <c:v>VIA DE LA VALLE</c:v>
                        </c:pt>
                        <c:pt idx="30">
                          <c:v>SORRENTO VALLEY</c:v>
                        </c:pt>
                        <c:pt idx="31">
                          <c:v>GILMAN</c:v>
                        </c:pt>
                        <c:pt idx="32">
                          <c:v>LA JOLLA VILLAGE</c:v>
                        </c:pt>
                        <c:pt idx="33">
                          <c:v>LA JOLLA VILLAGE</c:v>
                        </c:pt>
                        <c:pt idx="34">
                          <c:v>NOBEL</c:v>
                        </c:pt>
                        <c:pt idx="35">
                          <c:v>GILMAN</c:v>
                        </c:pt>
                        <c:pt idx="36">
                          <c:v>GILMAN</c:v>
                        </c:pt>
                        <c:pt idx="37">
                          <c:v>SR-52 EB</c:v>
                        </c:pt>
                        <c:pt idx="38">
                          <c:v>MISSION BAY</c:v>
                        </c:pt>
                        <c:pt idx="39">
                          <c:v>CLAIREMONT</c:v>
                        </c:pt>
                        <c:pt idx="40">
                          <c:v>CLAIREMONT</c:v>
                        </c:pt>
                        <c:pt idx="41">
                          <c:v>CLAIREMONT</c:v>
                        </c:pt>
                        <c:pt idx="42">
                          <c:v>CLAIREMONT</c:v>
                        </c:pt>
                        <c:pt idx="43">
                          <c:v>I-8 EB</c:v>
                        </c:pt>
                        <c:pt idx="44">
                          <c:v>I-8 EB</c:v>
                        </c:pt>
                        <c:pt idx="45">
                          <c:v>HANCOCK</c:v>
                        </c:pt>
                        <c:pt idx="46">
                          <c:v>KETTNER</c:v>
                        </c:pt>
                        <c:pt idx="47">
                          <c:v>HANCOCK</c:v>
                        </c:pt>
                        <c:pt idx="48">
                          <c:v>PACIFIC</c:v>
                        </c:pt>
                        <c:pt idx="49">
                          <c:v>01ST</c:v>
                        </c:pt>
                        <c:pt idx="51">
                          <c:v>PERSHING</c:v>
                        </c:pt>
                        <c:pt idx="52">
                          <c:v>SR-94 EB</c:v>
                        </c:pt>
                        <c:pt idx="53">
                          <c:v>PERSHING</c:v>
                        </c:pt>
                        <c:pt idx="54">
                          <c:v>E</c:v>
                        </c:pt>
                        <c:pt idx="55">
                          <c:v>IMPERIAL</c:v>
                        </c:pt>
                        <c:pt idx="56">
                          <c:v>SR-75 SB</c:v>
                        </c:pt>
                        <c:pt idx="57">
                          <c:v>NATIONAL</c:v>
                        </c:pt>
                        <c:pt idx="58">
                          <c:v>SR-15 NB</c:v>
                        </c:pt>
                        <c:pt idx="59">
                          <c:v>MAIN</c:v>
                        </c:pt>
                        <c:pt idx="60">
                          <c:v>MAIN</c:v>
                        </c:pt>
                        <c:pt idx="61">
                          <c:v>08TH</c:v>
                        </c:pt>
                        <c:pt idx="62">
                          <c:v>CIVIC CENTER</c:v>
                        </c:pt>
                        <c:pt idx="63">
                          <c:v>HARBOR</c:v>
                        </c:pt>
                        <c:pt idx="64">
                          <c:v>24TH</c:v>
                        </c:pt>
                        <c:pt idx="65">
                          <c:v>24TH</c:v>
                        </c:pt>
                        <c:pt idx="66">
                          <c:v>SR-54 WB</c:v>
                        </c:pt>
                        <c:pt idx="67">
                          <c:v>SR-54 WB</c:v>
                        </c:pt>
                        <c:pt idx="68">
                          <c:v>E ST</c:v>
                        </c:pt>
                        <c:pt idx="69">
                          <c:v>H</c:v>
                        </c:pt>
                        <c:pt idx="70">
                          <c:v>BAY</c:v>
                        </c:pt>
                        <c:pt idx="71">
                          <c:v>MAIN</c:v>
                        </c:pt>
                        <c:pt idx="72">
                          <c:v>MAIN</c:v>
                        </c:pt>
                        <c:pt idx="74">
                          <c:v>PALM</c:v>
                        </c:pt>
                        <c:pt idx="75">
                          <c:v>CORONADO</c:v>
                        </c:pt>
                        <c:pt idx="76">
                          <c:v>CORONADO</c:v>
                        </c:pt>
                        <c:pt idx="77">
                          <c:v>SR-905</c:v>
                        </c:pt>
                        <c:pt idx="78">
                          <c:v>SR-905 WB</c:v>
                        </c:pt>
                        <c:pt idx="79">
                          <c:v>DAIRY MART</c:v>
                        </c:pt>
                      </c15:dlblRangeCache>
                    </c15:datalabelsRange>
                  </c:ext>
                  <c:ext xmlns:c16="http://schemas.microsoft.com/office/drawing/2014/chart" uri="{C3380CC4-5D6E-409C-BE32-E72D297353CC}">
                    <c16:uniqueId val="{00000000-AFC7-49E7-93D6-3D69695C6D6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2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accent4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4803113619678E-2"/>
          <c:y val="5.4662553097906963E-2"/>
          <c:w val="0.88305109202978582"/>
          <c:h val="0.6555471859322962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worksheet!$H$68:$H$112</c:f>
              <c:numCache>
                <c:formatCode>0.0</c:formatCode>
                <c:ptCount val="45"/>
                <c:pt idx="0">
                  <c:v>54.798720341242301</c:v>
                </c:pt>
                <c:pt idx="1">
                  <c:v>52.7275393228472</c:v>
                </c:pt>
                <c:pt idx="2">
                  <c:v>64.449480138629696</c:v>
                </c:pt>
                <c:pt idx="3">
                  <c:v>64.449480138629696</c:v>
                </c:pt>
                <c:pt idx="4">
                  <c:v>38.6691548920288</c:v>
                </c:pt>
                <c:pt idx="5">
                  <c:v>63.933351106371603</c:v>
                </c:pt>
                <c:pt idx="6">
                  <c:v>66.460943748333804</c:v>
                </c:pt>
                <c:pt idx="7">
                  <c:v>66.460943748333804</c:v>
                </c:pt>
                <c:pt idx="8">
                  <c:v>67.154625433217802</c:v>
                </c:pt>
                <c:pt idx="9">
                  <c:v>60.677152759264203</c:v>
                </c:pt>
                <c:pt idx="10">
                  <c:v>66.617968541722206</c:v>
                </c:pt>
                <c:pt idx="11">
                  <c:v>69.599040255931797</c:v>
                </c:pt>
                <c:pt idx="12">
                  <c:v>68.218608371100999</c:v>
                </c:pt>
                <c:pt idx="13">
                  <c:v>68.326046387630001</c:v>
                </c:pt>
                <c:pt idx="14">
                  <c:v>68.008531058384406</c:v>
                </c:pt>
                <c:pt idx="15">
                  <c:v>68.346041055718501</c:v>
                </c:pt>
                <c:pt idx="16">
                  <c:v>68.346041055718501</c:v>
                </c:pt>
                <c:pt idx="17">
                  <c:v>66.553452412690007</c:v>
                </c:pt>
                <c:pt idx="18">
                  <c:v>66.553452412690007</c:v>
                </c:pt>
                <c:pt idx="19">
                  <c:v>66.777126099706706</c:v>
                </c:pt>
                <c:pt idx="20">
                  <c:v>66.640895761130395</c:v>
                </c:pt>
                <c:pt idx="21">
                  <c:v>68.624633431085002</c:v>
                </c:pt>
                <c:pt idx="22">
                  <c:v>68.624633431085002</c:v>
                </c:pt>
                <c:pt idx="23">
                  <c:v>69.247400693148506</c:v>
                </c:pt>
                <c:pt idx="24">
                  <c:v>69.247400693148506</c:v>
                </c:pt>
                <c:pt idx="25">
                  <c:v>69.247400693148506</c:v>
                </c:pt>
                <c:pt idx="26">
                  <c:v>70.249000266595601</c:v>
                </c:pt>
                <c:pt idx="27">
                  <c:v>69.353505731804901</c:v>
                </c:pt>
                <c:pt idx="28">
                  <c:v>68.957611303652399</c:v>
                </c:pt>
                <c:pt idx="29">
                  <c:v>68.957611303652399</c:v>
                </c:pt>
                <c:pt idx="30">
                  <c:v>69.468141828845603</c:v>
                </c:pt>
                <c:pt idx="31">
                  <c:v>68.374300186616907</c:v>
                </c:pt>
                <c:pt idx="32">
                  <c:v>68.374300186616907</c:v>
                </c:pt>
                <c:pt idx="33">
                  <c:v>64.297520661156994</c:v>
                </c:pt>
                <c:pt idx="34">
                  <c:v>66.313516395627801</c:v>
                </c:pt>
                <c:pt idx="35">
                  <c:v>67.690215942415406</c:v>
                </c:pt>
                <c:pt idx="36">
                  <c:v>67.690215942415406</c:v>
                </c:pt>
                <c:pt idx="37">
                  <c:v>67.690215942415406</c:v>
                </c:pt>
                <c:pt idx="38">
                  <c:v>69.063982937883196</c:v>
                </c:pt>
                <c:pt idx="39">
                  <c:v>67.202879232204793</c:v>
                </c:pt>
                <c:pt idx="40">
                  <c:v>68.054118901626197</c:v>
                </c:pt>
                <c:pt idx="41">
                  <c:v>68.355371900826398</c:v>
                </c:pt>
                <c:pt idx="42">
                  <c:v>68.0522527326046</c:v>
                </c:pt>
                <c:pt idx="43">
                  <c:v>68.0522527326046</c:v>
                </c:pt>
                <c:pt idx="44">
                  <c:v>66.3332444681418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40DB-4FBF-9FBA-C14940F5AFA8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</c:numRef>
          </c:xVal>
          <c:yVal>
            <c:numRef>
              <c:f>worksheet!$J$68:$J$112</c:f>
              <c:numCache>
                <c:formatCode>0.0</c:formatCode>
                <c:ptCount val="45"/>
                <c:pt idx="0">
                  <c:v>49.2127128263337</c:v>
                </c:pt>
                <c:pt idx="1">
                  <c:v>61.6958002270148</c:v>
                </c:pt>
                <c:pt idx="2">
                  <c:v>65.0306469920545</c:v>
                </c:pt>
                <c:pt idx="3">
                  <c:v>65.0306469920545</c:v>
                </c:pt>
                <c:pt idx="4">
                  <c:v>67.447219069239495</c:v>
                </c:pt>
                <c:pt idx="5">
                  <c:v>67.283541430192997</c:v>
                </c:pt>
                <c:pt idx="6">
                  <c:v>66.644267877412005</c:v>
                </c:pt>
                <c:pt idx="7">
                  <c:v>66.644267877412005</c:v>
                </c:pt>
                <c:pt idx="8">
                  <c:v>62.533030646992103</c:v>
                </c:pt>
                <c:pt idx="9">
                  <c:v>54.990692395005702</c:v>
                </c:pt>
                <c:pt idx="10">
                  <c:v>56.3623155505108</c:v>
                </c:pt>
                <c:pt idx="11">
                  <c:v>48.310102156640198</c:v>
                </c:pt>
                <c:pt idx="12">
                  <c:v>48.2410896708286</c:v>
                </c:pt>
                <c:pt idx="13">
                  <c:v>54.294211123723002</c:v>
                </c:pt>
                <c:pt idx="14">
                  <c:v>61.6072644721907</c:v>
                </c:pt>
                <c:pt idx="15">
                  <c:v>63.0301929625426</c:v>
                </c:pt>
                <c:pt idx="16">
                  <c:v>63.0301929625426</c:v>
                </c:pt>
                <c:pt idx="17">
                  <c:v>59.5439273552781</c:v>
                </c:pt>
                <c:pt idx="18">
                  <c:v>59.5439273552781</c:v>
                </c:pt>
                <c:pt idx="19">
                  <c:v>56.054937570942101</c:v>
                </c:pt>
                <c:pt idx="20">
                  <c:v>55.721679909194101</c:v>
                </c:pt>
                <c:pt idx="21">
                  <c:v>44.9693530079455</c:v>
                </c:pt>
                <c:pt idx="22">
                  <c:v>44.9693530079455</c:v>
                </c:pt>
                <c:pt idx="23">
                  <c:v>55.079682179341702</c:v>
                </c:pt>
                <c:pt idx="24">
                  <c:v>55.079682179341702</c:v>
                </c:pt>
                <c:pt idx="25">
                  <c:v>55.079682179341702</c:v>
                </c:pt>
                <c:pt idx="26">
                  <c:v>57.685130533484703</c:v>
                </c:pt>
                <c:pt idx="27">
                  <c:v>59.3328036322361</c:v>
                </c:pt>
                <c:pt idx="28">
                  <c:v>62.417707150964802</c:v>
                </c:pt>
                <c:pt idx="29">
                  <c:v>62.417707150964802</c:v>
                </c:pt>
                <c:pt idx="30">
                  <c:v>61.512599318955701</c:v>
                </c:pt>
                <c:pt idx="31">
                  <c:v>58.280136208853598</c:v>
                </c:pt>
                <c:pt idx="32">
                  <c:v>58.280136208853598</c:v>
                </c:pt>
                <c:pt idx="33">
                  <c:v>56.243586833144199</c:v>
                </c:pt>
                <c:pt idx="34">
                  <c:v>62.007945516458598</c:v>
                </c:pt>
                <c:pt idx="35">
                  <c:v>67.134619750283804</c:v>
                </c:pt>
                <c:pt idx="36">
                  <c:v>67.134619750283804</c:v>
                </c:pt>
                <c:pt idx="37">
                  <c:v>67.134619750283804</c:v>
                </c:pt>
                <c:pt idx="38">
                  <c:v>68.894211123722997</c:v>
                </c:pt>
                <c:pt idx="39">
                  <c:v>63.048354143019303</c:v>
                </c:pt>
                <c:pt idx="40">
                  <c:v>61.2</c:v>
                </c:pt>
                <c:pt idx="41">
                  <c:v>53.074914869466497</c:v>
                </c:pt>
                <c:pt idx="42">
                  <c:v>38.733711691259899</c:v>
                </c:pt>
                <c:pt idx="43">
                  <c:v>38.733711691259899</c:v>
                </c:pt>
                <c:pt idx="44">
                  <c:v>41.549375709421099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0DB-4FBF-9FBA-C14940F5AFA8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worksheet!$M$68:$M$112</c:f>
              <c:numCache>
                <c:formatCode>0.0</c:formatCode>
                <c:ptCount val="45"/>
                <c:pt idx="0">
                  <c:v>54</c:v>
                </c:pt>
                <c:pt idx="1">
                  <c:v>43</c:v>
                </c:pt>
                <c:pt idx="2">
                  <c:v>40</c:v>
                </c:pt>
                <c:pt idx="3">
                  <c:v>48</c:v>
                </c:pt>
                <c:pt idx="4">
                  <c:v>34</c:v>
                </c:pt>
                <c:pt idx="5">
                  <c:v>41</c:v>
                </c:pt>
                <c:pt idx="6">
                  <c:v>50</c:v>
                </c:pt>
                <c:pt idx="7">
                  <c:v>49</c:v>
                </c:pt>
                <c:pt idx="8">
                  <c:v>56</c:v>
                </c:pt>
                <c:pt idx="9">
                  <c:v>54</c:v>
                </c:pt>
                <c:pt idx="10">
                  <c:v>52</c:v>
                </c:pt>
                <c:pt idx="11">
                  <c:v>56</c:v>
                </c:pt>
                <c:pt idx="12">
                  <c:v>57</c:v>
                </c:pt>
                <c:pt idx="13">
                  <c:v>56</c:v>
                </c:pt>
                <c:pt idx="14">
                  <c:v>56</c:v>
                </c:pt>
                <c:pt idx="15">
                  <c:v>57</c:v>
                </c:pt>
                <c:pt idx="16">
                  <c:v>57</c:v>
                </c:pt>
                <c:pt idx="17">
                  <c:v>57</c:v>
                </c:pt>
                <c:pt idx="18">
                  <c:v>57</c:v>
                </c:pt>
                <c:pt idx="19">
                  <c:v>56</c:v>
                </c:pt>
                <c:pt idx="20">
                  <c:v>57</c:v>
                </c:pt>
                <c:pt idx="21">
                  <c:v>55</c:v>
                </c:pt>
                <c:pt idx="22">
                  <c:v>57</c:v>
                </c:pt>
                <c:pt idx="23">
                  <c:v>56</c:v>
                </c:pt>
                <c:pt idx="24">
                  <c:v>56</c:v>
                </c:pt>
                <c:pt idx="25">
                  <c:v>56</c:v>
                </c:pt>
                <c:pt idx="26">
                  <c:v>56</c:v>
                </c:pt>
                <c:pt idx="27">
                  <c:v>53</c:v>
                </c:pt>
                <c:pt idx="28">
                  <c:v>40</c:v>
                </c:pt>
                <c:pt idx="29">
                  <c:v>49</c:v>
                </c:pt>
                <c:pt idx="30">
                  <c:v>57</c:v>
                </c:pt>
                <c:pt idx="31">
                  <c:v>57</c:v>
                </c:pt>
                <c:pt idx="32">
                  <c:v>57</c:v>
                </c:pt>
                <c:pt idx="33">
                  <c:v>56</c:v>
                </c:pt>
                <c:pt idx="34">
                  <c:v>57</c:v>
                </c:pt>
                <c:pt idx="35">
                  <c:v>58</c:v>
                </c:pt>
                <c:pt idx="36">
                  <c:v>58</c:v>
                </c:pt>
                <c:pt idx="37">
                  <c:v>58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62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3-40DB-4FBF-9FBA-C14940F5AFA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worksheet!$C$68:$C$112</c:f>
              <c:numCache>
                <c:formatCode>0.0</c:formatCode>
                <c:ptCount val="45"/>
                <c:pt idx="0">
                  <c:v>0.14857899999999999</c:v>
                </c:pt>
                <c:pt idx="1">
                  <c:v>1.3751199999999999</c:v>
                </c:pt>
                <c:pt idx="2">
                  <c:v>1.8689159999999998</c:v>
                </c:pt>
                <c:pt idx="3">
                  <c:v>2.0582949999999998</c:v>
                </c:pt>
                <c:pt idx="4">
                  <c:v>6.8800559999999997</c:v>
                </c:pt>
                <c:pt idx="5">
                  <c:v>8.5381539999999987</c:v>
                </c:pt>
                <c:pt idx="6">
                  <c:v>8.8967749999999981</c:v>
                </c:pt>
                <c:pt idx="7">
                  <c:v>9.1121559999999988</c:v>
                </c:pt>
                <c:pt idx="8">
                  <c:v>10.455226999999997</c:v>
                </c:pt>
                <c:pt idx="9">
                  <c:v>11.164400999999996</c:v>
                </c:pt>
                <c:pt idx="10">
                  <c:v>12.470465999999996</c:v>
                </c:pt>
                <c:pt idx="11">
                  <c:v>14.194195999999994</c:v>
                </c:pt>
                <c:pt idx="12">
                  <c:v>14.980090999999994</c:v>
                </c:pt>
                <c:pt idx="13">
                  <c:v>15.748513999999995</c:v>
                </c:pt>
                <c:pt idx="14">
                  <c:v>17.620406999999997</c:v>
                </c:pt>
                <c:pt idx="15">
                  <c:v>17.941525999999996</c:v>
                </c:pt>
                <c:pt idx="16">
                  <c:v>18.130560999999997</c:v>
                </c:pt>
                <c:pt idx="17">
                  <c:v>18.587136999999995</c:v>
                </c:pt>
                <c:pt idx="18">
                  <c:v>18.984753999999995</c:v>
                </c:pt>
                <c:pt idx="19">
                  <c:v>20.108816999999995</c:v>
                </c:pt>
                <c:pt idx="20">
                  <c:v>20.595467999999993</c:v>
                </c:pt>
                <c:pt idx="21">
                  <c:v>23.543207999999993</c:v>
                </c:pt>
                <c:pt idx="22">
                  <c:v>23.704218999999991</c:v>
                </c:pt>
                <c:pt idx="23">
                  <c:v>23.890754999999992</c:v>
                </c:pt>
                <c:pt idx="24">
                  <c:v>25.08688699999999</c:v>
                </c:pt>
                <c:pt idx="25">
                  <c:v>25.38996599999999</c:v>
                </c:pt>
                <c:pt idx="26">
                  <c:v>25.933696999999992</c:v>
                </c:pt>
                <c:pt idx="27">
                  <c:v>26.356072999999991</c:v>
                </c:pt>
                <c:pt idx="28">
                  <c:v>26.625742999999993</c:v>
                </c:pt>
                <c:pt idx="29">
                  <c:v>27.00614899999999</c:v>
                </c:pt>
                <c:pt idx="30">
                  <c:v>28.812120999999987</c:v>
                </c:pt>
                <c:pt idx="31">
                  <c:v>28.941664999999986</c:v>
                </c:pt>
                <c:pt idx="32">
                  <c:v>29.477423999999985</c:v>
                </c:pt>
                <c:pt idx="33">
                  <c:v>31.435345999999992</c:v>
                </c:pt>
                <c:pt idx="34">
                  <c:v>32.26294399999999</c:v>
                </c:pt>
                <c:pt idx="35">
                  <c:v>34.546147999999988</c:v>
                </c:pt>
                <c:pt idx="36">
                  <c:v>34.813404999999989</c:v>
                </c:pt>
                <c:pt idx="37">
                  <c:v>36.043128999999986</c:v>
                </c:pt>
                <c:pt idx="38">
                  <c:v>40.189133999999981</c:v>
                </c:pt>
                <c:pt idx="39">
                  <c:v>42.564747999999987</c:v>
                </c:pt>
                <c:pt idx="40">
                  <c:v>45.842829999999992</c:v>
                </c:pt>
                <c:pt idx="41">
                  <c:v>46.286038999999995</c:v>
                </c:pt>
                <c:pt idx="42">
                  <c:v>48.529470999999994</c:v>
                </c:pt>
                <c:pt idx="43">
                  <c:v>48.783466999999995</c:v>
                </c:pt>
                <c:pt idx="44">
                  <c:v>53.439579000000002</c:v>
                </c:pt>
              </c:numCache>
              <c:extLst xmlns:c15="http://schemas.microsoft.com/office/drawing/2012/chart"/>
            </c:numRef>
          </c:xVal>
          <c:yVal>
            <c:numRef>
              <c:f>worksheet!$O$68:$O$112</c:f>
              <c:numCache>
                <c:formatCode>0.0</c:formatCode>
                <c:ptCount val="45"/>
                <c:pt idx="0">
                  <c:v>51</c:v>
                </c:pt>
                <c:pt idx="1">
                  <c:v>51</c:v>
                </c:pt>
                <c:pt idx="2">
                  <c:v>46</c:v>
                </c:pt>
                <c:pt idx="3">
                  <c:v>52</c:v>
                </c:pt>
                <c:pt idx="4">
                  <c:v>52</c:v>
                </c:pt>
                <c:pt idx="5">
                  <c:v>54</c:v>
                </c:pt>
                <c:pt idx="6">
                  <c:v>55</c:v>
                </c:pt>
                <c:pt idx="7">
                  <c:v>52</c:v>
                </c:pt>
                <c:pt idx="8">
                  <c:v>56</c:v>
                </c:pt>
                <c:pt idx="9">
                  <c:v>53</c:v>
                </c:pt>
                <c:pt idx="10">
                  <c:v>46</c:v>
                </c:pt>
                <c:pt idx="11">
                  <c:v>45</c:v>
                </c:pt>
                <c:pt idx="12">
                  <c:v>46</c:v>
                </c:pt>
                <c:pt idx="13">
                  <c:v>40</c:v>
                </c:pt>
                <c:pt idx="14">
                  <c:v>41</c:v>
                </c:pt>
                <c:pt idx="15">
                  <c:v>45</c:v>
                </c:pt>
                <c:pt idx="16">
                  <c:v>45</c:v>
                </c:pt>
                <c:pt idx="17">
                  <c:v>44</c:v>
                </c:pt>
                <c:pt idx="18">
                  <c:v>48</c:v>
                </c:pt>
                <c:pt idx="19">
                  <c:v>45</c:v>
                </c:pt>
                <c:pt idx="20">
                  <c:v>44</c:v>
                </c:pt>
                <c:pt idx="21">
                  <c:v>37</c:v>
                </c:pt>
                <c:pt idx="22">
                  <c:v>45</c:v>
                </c:pt>
                <c:pt idx="23">
                  <c:v>43</c:v>
                </c:pt>
                <c:pt idx="24">
                  <c:v>43</c:v>
                </c:pt>
                <c:pt idx="25">
                  <c:v>42</c:v>
                </c:pt>
                <c:pt idx="26">
                  <c:v>43</c:v>
                </c:pt>
                <c:pt idx="27">
                  <c:v>37</c:v>
                </c:pt>
                <c:pt idx="28">
                  <c:v>20</c:v>
                </c:pt>
                <c:pt idx="29">
                  <c:v>37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55</c:v>
                </c:pt>
                <c:pt idx="34">
                  <c:v>55</c:v>
                </c:pt>
                <c:pt idx="35">
                  <c:v>55</c:v>
                </c:pt>
                <c:pt idx="36">
                  <c:v>55</c:v>
                </c:pt>
                <c:pt idx="37">
                  <c:v>55</c:v>
                </c:pt>
                <c:pt idx="38">
                  <c:v>59</c:v>
                </c:pt>
                <c:pt idx="39">
                  <c:v>60</c:v>
                </c:pt>
                <c:pt idx="40">
                  <c:v>60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0DB-4FBF-9FBA-C14940F5A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worksheet!$I$68:$I$112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62.414573796857603</c:v>
                      </c:pt>
                      <c:pt idx="1">
                        <c:v>62.902264010887002</c:v>
                      </c:pt>
                      <c:pt idx="2">
                        <c:v>65.455400222689605</c:v>
                      </c:pt>
                      <c:pt idx="3">
                        <c:v>65.455400222689605</c:v>
                      </c:pt>
                      <c:pt idx="4">
                        <c:v>65.160831374489703</c:v>
                      </c:pt>
                      <c:pt idx="5">
                        <c:v>67.052950637139702</c:v>
                      </c:pt>
                      <c:pt idx="6">
                        <c:v>67.552641346034903</c:v>
                      </c:pt>
                      <c:pt idx="7">
                        <c:v>67.552641346034903</c:v>
                      </c:pt>
                      <c:pt idx="8">
                        <c:v>67.036743783248795</c:v>
                      </c:pt>
                      <c:pt idx="9">
                        <c:v>63.980576518619301</c:v>
                      </c:pt>
                      <c:pt idx="10">
                        <c:v>66.817270815291394</c:v>
                      </c:pt>
                      <c:pt idx="11">
                        <c:v>68.183471483360094</c:v>
                      </c:pt>
                      <c:pt idx="12">
                        <c:v>67.287517011010806</c:v>
                      </c:pt>
                      <c:pt idx="13">
                        <c:v>66.997773104045507</c:v>
                      </c:pt>
                      <c:pt idx="14">
                        <c:v>67.007422986514896</c:v>
                      </c:pt>
                      <c:pt idx="15">
                        <c:v>67.533589013980006</c:v>
                      </c:pt>
                      <c:pt idx="16">
                        <c:v>67.533589013980006</c:v>
                      </c:pt>
                      <c:pt idx="17">
                        <c:v>65.584436471607106</c:v>
                      </c:pt>
                      <c:pt idx="18">
                        <c:v>65.584436471607106</c:v>
                      </c:pt>
                      <c:pt idx="19">
                        <c:v>65.8286527279475</c:v>
                      </c:pt>
                      <c:pt idx="20">
                        <c:v>66.162315971792694</c:v>
                      </c:pt>
                      <c:pt idx="21">
                        <c:v>65.650995917357406</c:v>
                      </c:pt>
                      <c:pt idx="22">
                        <c:v>65.650995917357406</c:v>
                      </c:pt>
                      <c:pt idx="23">
                        <c:v>67.431646665841896</c:v>
                      </c:pt>
                      <c:pt idx="24">
                        <c:v>67.431646665841896</c:v>
                      </c:pt>
                      <c:pt idx="25">
                        <c:v>67.431646665841896</c:v>
                      </c:pt>
                      <c:pt idx="26">
                        <c:v>68.161326240257296</c:v>
                      </c:pt>
                      <c:pt idx="27">
                        <c:v>67.161202523815405</c:v>
                      </c:pt>
                      <c:pt idx="28">
                        <c:v>67.010639614004702</c:v>
                      </c:pt>
                      <c:pt idx="29">
                        <c:v>67.010639614004702</c:v>
                      </c:pt>
                      <c:pt idx="30">
                        <c:v>67.013237659284897</c:v>
                      </c:pt>
                      <c:pt idx="31">
                        <c:v>66.050228875417503</c:v>
                      </c:pt>
                      <c:pt idx="32">
                        <c:v>66.050228875417503</c:v>
                      </c:pt>
                      <c:pt idx="33">
                        <c:v>66.108375603117693</c:v>
                      </c:pt>
                      <c:pt idx="34">
                        <c:v>67.023011258196206</c:v>
                      </c:pt>
                      <c:pt idx="35">
                        <c:v>68.273784485958203</c:v>
                      </c:pt>
                      <c:pt idx="36">
                        <c:v>68.273784485958203</c:v>
                      </c:pt>
                      <c:pt idx="37">
                        <c:v>68.273784485958203</c:v>
                      </c:pt>
                      <c:pt idx="38">
                        <c:v>69.663862427316602</c:v>
                      </c:pt>
                      <c:pt idx="39">
                        <c:v>67.437708771495707</c:v>
                      </c:pt>
                      <c:pt idx="40">
                        <c:v>68.241494494618294</c:v>
                      </c:pt>
                      <c:pt idx="41">
                        <c:v>67.507237411852003</c:v>
                      </c:pt>
                      <c:pt idx="42">
                        <c:v>65.3423233947792</c:v>
                      </c:pt>
                      <c:pt idx="43">
                        <c:v>65.3423233947792</c:v>
                      </c:pt>
                      <c:pt idx="44">
                        <c:v>63.991339849065902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8AEF-4CD9-AC68-7227C73A09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worksheet!$N$68:$N$112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56</c:v>
                      </c:pt>
                      <c:pt idx="1">
                        <c:v>56</c:v>
                      </c:pt>
                      <c:pt idx="2">
                        <c:v>52</c:v>
                      </c:pt>
                      <c:pt idx="3">
                        <c:v>55</c:v>
                      </c:pt>
                      <c:pt idx="4">
                        <c:v>54</c:v>
                      </c:pt>
                      <c:pt idx="5">
                        <c:v>55</c:v>
                      </c:pt>
                      <c:pt idx="6">
                        <c:v>57</c:v>
                      </c:pt>
                      <c:pt idx="7">
                        <c:v>56</c:v>
                      </c:pt>
                      <c:pt idx="8">
                        <c:v>58</c:v>
                      </c:pt>
                      <c:pt idx="9">
                        <c:v>57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56</c:v>
                      </c:pt>
                      <c:pt idx="14">
                        <c:v>55</c:v>
                      </c:pt>
                      <c:pt idx="15">
                        <c:v>57</c:v>
                      </c:pt>
                      <c:pt idx="16">
                        <c:v>57</c:v>
                      </c:pt>
                      <c:pt idx="17">
                        <c:v>56</c:v>
                      </c:pt>
                      <c:pt idx="18">
                        <c:v>57</c:v>
                      </c:pt>
                      <c:pt idx="19">
                        <c:v>56</c:v>
                      </c:pt>
                      <c:pt idx="20">
                        <c:v>57</c:v>
                      </c:pt>
                      <c:pt idx="21">
                        <c:v>54</c:v>
                      </c:pt>
                      <c:pt idx="22">
                        <c:v>56</c:v>
                      </c:pt>
                      <c:pt idx="23">
                        <c:v>56</c:v>
                      </c:pt>
                      <c:pt idx="24">
                        <c:v>57</c:v>
                      </c:pt>
                      <c:pt idx="25">
                        <c:v>57</c:v>
                      </c:pt>
                      <c:pt idx="26">
                        <c:v>57</c:v>
                      </c:pt>
                      <c:pt idx="27">
                        <c:v>53</c:v>
                      </c:pt>
                      <c:pt idx="28">
                        <c:v>30</c:v>
                      </c:pt>
                      <c:pt idx="29">
                        <c:v>41</c:v>
                      </c:pt>
                      <c:pt idx="30">
                        <c:v>57</c:v>
                      </c:pt>
                      <c:pt idx="31">
                        <c:v>57</c:v>
                      </c:pt>
                      <c:pt idx="32">
                        <c:v>57</c:v>
                      </c:pt>
                      <c:pt idx="33">
                        <c:v>55</c:v>
                      </c:pt>
                      <c:pt idx="34">
                        <c:v>57</c:v>
                      </c:pt>
                      <c:pt idx="35">
                        <c:v>58</c:v>
                      </c:pt>
                      <c:pt idx="36">
                        <c:v>58</c:v>
                      </c:pt>
                      <c:pt idx="37">
                        <c:v>58</c:v>
                      </c:pt>
                      <c:pt idx="38">
                        <c:v>61</c:v>
                      </c:pt>
                      <c:pt idx="39">
                        <c:v>61</c:v>
                      </c:pt>
                      <c:pt idx="40">
                        <c:v>61</c:v>
                      </c:pt>
                      <c:pt idx="41">
                        <c:v>62</c:v>
                      </c:pt>
                      <c:pt idx="42">
                        <c:v>61</c:v>
                      </c:pt>
                      <c:pt idx="43">
                        <c:v>61</c:v>
                      </c:pt>
                      <c:pt idx="44">
                        <c:v>61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AEF-4CD9-AC68-7227C73A0951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worksheet!$C$68:$C$112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0.14857899999999999</c:v>
                      </c:pt>
                      <c:pt idx="1">
                        <c:v>1.3751199999999999</c:v>
                      </c:pt>
                      <c:pt idx="2">
                        <c:v>1.8689159999999998</c:v>
                      </c:pt>
                      <c:pt idx="3">
                        <c:v>2.0582949999999998</c:v>
                      </c:pt>
                      <c:pt idx="4">
                        <c:v>6.8800559999999997</c:v>
                      </c:pt>
                      <c:pt idx="5">
                        <c:v>8.5381539999999987</c:v>
                      </c:pt>
                      <c:pt idx="6">
                        <c:v>8.8967749999999981</c:v>
                      </c:pt>
                      <c:pt idx="7">
                        <c:v>9.1121559999999988</c:v>
                      </c:pt>
                      <c:pt idx="8">
                        <c:v>10.455226999999997</c:v>
                      </c:pt>
                      <c:pt idx="9">
                        <c:v>11.164400999999996</c:v>
                      </c:pt>
                      <c:pt idx="10">
                        <c:v>12.470465999999996</c:v>
                      </c:pt>
                      <c:pt idx="11">
                        <c:v>14.194195999999994</c:v>
                      </c:pt>
                      <c:pt idx="12">
                        <c:v>14.980090999999994</c:v>
                      </c:pt>
                      <c:pt idx="13">
                        <c:v>15.748513999999995</c:v>
                      </c:pt>
                      <c:pt idx="14">
                        <c:v>17.620406999999997</c:v>
                      </c:pt>
                      <c:pt idx="15">
                        <c:v>17.941525999999996</c:v>
                      </c:pt>
                      <c:pt idx="16">
                        <c:v>18.130560999999997</c:v>
                      </c:pt>
                      <c:pt idx="17">
                        <c:v>18.587136999999995</c:v>
                      </c:pt>
                      <c:pt idx="18">
                        <c:v>18.984753999999995</c:v>
                      </c:pt>
                      <c:pt idx="19">
                        <c:v>20.108816999999995</c:v>
                      </c:pt>
                      <c:pt idx="20">
                        <c:v>20.595467999999993</c:v>
                      </c:pt>
                      <c:pt idx="21">
                        <c:v>23.543207999999993</c:v>
                      </c:pt>
                      <c:pt idx="22">
                        <c:v>23.704218999999991</c:v>
                      </c:pt>
                      <c:pt idx="23">
                        <c:v>23.890754999999992</c:v>
                      </c:pt>
                      <c:pt idx="24">
                        <c:v>25.08688699999999</c:v>
                      </c:pt>
                      <c:pt idx="25">
                        <c:v>25.38996599999999</c:v>
                      </c:pt>
                      <c:pt idx="26">
                        <c:v>25.933696999999992</c:v>
                      </c:pt>
                      <c:pt idx="27">
                        <c:v>26.356072999999991</c:v>
                      </c:pt>
                      <c:pt idx="28">
                        <c:v>26.625742999999993</c:v>
                      </c:pt>
                      <c:pt idx="29">
                        <c:v>27.00614899999999</c:v>
                      </c:pt>
                      <c:pt idx="30">
                        <c:v>28.812120999999987</c:v>
                      </c:pt>
                      <c:pt idx="31">
                        <c:v>28.941664999999986</c:v>
                      </c:pt>
                      <c:pt idx="32">
                        <c:v>29.477423999999985</c:v>
                      </c:pt>
                      <c:pt idx="33">
                        <c:v>31.435345999999992</c:v>
                      </c:pt>
                      <c:pt idx="34">
                        <c:v>32.26294399999999</c:v>
                      </c:pt>
                      <c:pt idx="35">
                        <c:v>34.546147999999988</c:v>
                      </c:pt>
                      <c:pt idx="36">
                        <c:v>34.813404999999989</c:v>
                      </c:pt>
                      <c:pt idx="37">
                        <c:v>36.043128999999986</c:v>
                      </c:pt>
                      <c:pt idx="38">
                        <c:v>40.189133999999981</c:v>
                      </c:pt>
                      <c:pt idx="39">
                        <c:v>42.564747999999987</c:v>
                      </c:pt>
                      <c:pt idx="40">
                        <c:v>45.842829999999992</c:v>
                      </c:pt>
                      <c:pt idx="41">
                        <c:v>46.286038999999995</c:v>
                      </c:pt>
                      <c:pt idx="42">
                        <c:v>48.529470999999994</c:v>
                      </c:pt>
                      <c:pt idx="43">
                        <c:v>48.783466999999995</c:v>
                      </c:pt>
                      <c:pt idx="44">
                        <c:v>53.439579000000002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worksheet!$E$68:$E$112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2F7-4ECA-92B9-AE0907BCB5F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13078956068024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I-15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worksheet!$H$253:$H$311</c:f>
              <c:numCache>
                <c:formatCode>0.0</c:formatCode>
                <c:ptCount val="59"/>
                <c:pt idx="0">
                  <c:v>61.885897094108202</c:v>
                </c:pt>
                <c:pt idx="1">
                  <c:v>63.480405225273302</c:v>
                </c:pt>
                <c:pt idx="2">
                  <c:v>62.112236736870202</c:v>
                </c:pt>
                <c:pt idx="3">
                  <c:v>62.112236736870202</c:v>
                </c:pt>
                <c:pt idx="4">
                  <c:v>62.112236736870202</c:v>
                </c:pt>
                <c:pt idx="5">
                  <c:v>59.113836310317197</c:v>
                </c:pt>
                <c:pt idx="6">
                  <c:v>53.404692082111403</c:v>
                </c:pt>
                <c:pt idx="7">
                  <c:v>58.796854172220698</c:v>
                </c:pt>
                <c:pt idx="8">
                  <c:v>65.236736870168002</c:v>
                </c:pt>
                <c:pt idx="9">
                  <c:v>63.686217008797698</c:v>
                </c:pt>
                <c:pt idx="10">
                  <c:v>63.686217008797698</c:v>
                </c:pt>
                <c:pt idx="11">
                  <c:v>54.541455611836803</c:v>
                </c:pt>
                <c:pt idx="12">
                  <c:v>48.643828312449997</c:v>
                </c:pt>
                <c:pt idx="13">
                  <c:v>51.453212476672903</c:v>
                </c:pt>
                <c:pt idx="14">
                  <c:v>51.453212476672903</c:v>
                </c:pt>
                <c:pt idx="15">
                  <c:v>49.499866702212699</c:v>
                </c:pt>
                <c:pt idx="16">
                  <c:v>45.082644628099203</c:v>
                </c:pt>
                <c:pt idx="17">
                  <c:v>51.1255665155958</c:v>
                </c:pt>
                <c:pt idx="18">
                  <c:v>51.1255665155958</c:v>
                </c:pt>
                <c:pt idx="19">
                  <c:v>50.683551053052497</c:v>
                </c:pt>
                <c:pt idx="20">
                  <c:v>56.489202879232202</c:v>
                </c:pt>
                <c:pt idx="21">
                  <c:v>56.489202879232202</c:v>
                </c:pt>
                <c:pt idx="22">
                  <c:v>56.489202879232202</c:v>
                </c:pt>
                <c:pt idx="23">
                  <c:v>60.813116502266098</c:v>
                </c:pt>
                <c:pt idx="24">
                  <c:v>60.1306318315116</c:v>
                </c:pt>
                <c:pt idx="25">
                  <c:v>60.1306318315116</c:v>
                </c:pt>
                <c:pt idx="26">
                  <c:v>56.146627565982399</c:v>
                </c:pt>
                <c:pt idx="27">
                  <c:v>62.926419621434299</c:v>
                </c:pt>
                <c:pt idx="28">
                  <c:v>62.926419621434299</c:v>
                </c:pt>
                <c:pt idx="29">
                  <c:v>52.054385497200698</c:v>
                </c:pt>
                <c:pt idx="30">
                  <c:v>52.054385497200698</c:v>
                </c:pt>
                <c:pt idx="31">
                  <c:v>52.613436416955501</c:v>
                </c:pt>
                <c:pt idx="32">
                  <c:v>52.181018395094597</c:v>
                </c:pt>
                <c:pt idx="33">
                  <c:v>59.653958944281499</c:v>
                </c:pt>
                <c:pt idx="34">
                  <c:v>64.725939749400197</c:v>
                </c:pt>
                <c:pt idx="35">
                  <c:v>64.568648360437194</c:v>
                </c:pt>
                <c:pt idx="36">
                  <c:v>65.036790189282897</c:v>
                </c:pt>
                <c:pt idx="37">
                  <c:v>66.815249266862196</c:v>
                </c:pt>
                <c:pt idx="38">
                  <c:v>66.815249266862196</c:v>
                </c:pt>
                <c:pt idx="39">
                  <c:v>68.326846174353506</c:v>
                </c:pt>
                <c:pt idx="40">
                  <c:v>69.247667288722994</c:v>
                </c:pt>
                <c:pt idx="41">
                  <c:v>70.573980271927496</c:v>
                </c:pt>
                <c:pt idx="42">
                  <c:v>70.155958411090396</c:v>
                </c:pt>
                <c:pt idx="43">
                  <c:v>70.155958411090396</c:v>
                </c:pt>
                <c:pt idx="44">
                  <c:v>68.634764062916602</c:v>
                </c:pt>
                <c:pt idx="45">
                  <c:v>68.247134097574005</c:v>
                </c:pt>
                <c:pt idx="46">
                  <c:v>68.247134097574005</c:v>
                </c:pt>
                <c:pt idx="47">
                  <c:v>67.334577446014407</c:v>
                </c:pt>
                <c:pt idx="48">
                  <c:v>66.394294854705393</c:v>
                </c:pt>
                <c:pt idx="49">
                  <c:v>66.394294854705393</c:v>
                </c:pt>
                <c:pt idx="50">
                  <c:v>66.394294854705393</c:v>
                </c:pt>
                <c:pt idx="51">
                  <c:v>66.427619301519599</c:v>
                </c:pt>
                <c:pt idx="52">
                  <c:v>63.451079712076798</c:v>
                </c:pt>
                <c:pt idx="53">
                  <c:v>66.842442015462495</c:v>
                </c:pt>
                <c:pt idx="54">
                  <c:v>66.121834177552699</c:v>
                </c:pt>
                <c:pt idx="55">
                  <c:v>66.350839776059701</c:v>
                </c:pt>
                <c:pt idx="56">
                  <c:v>68.788856304985302</c:v>
                </c:pt>
                <c:pt idx="57">
                  <c:v>68.788856304985302</c:v>
                </c:pt>
                <c:pt idx="58">
                  <c:v>64.972007464676096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8E-E5E6-4F09-9F2C-5B23F165072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</c:numRef>
          </c:xVal>
          <c:yVal>
            <c:numRef>
              <c:f>worksheet!$J$253:$J$311</c:f>
              <c:numCache>
                <c:formatCode>0.0</c:formatCode>
                <c:ptCount val="59"/>
                <c:pt idx="0">
                  <c:v>72.296481271282602</c:v>
                </c:pt>
                <c:pt idx="1">
                  <c:v>71.264926220204302</c:v>
                </c:pt>
                <c:pt idx="2">
                  <c:v>71.029511918274693</c:v>
                </c:pt>
                <c:pt idx="3">
                  <c:v>71.029511918274693</c:v>
                </c:pt>
                <c:pt idx="4">
                  <c:v>71.029511918274693</c:v>
                </c:pt>
                <c:pt idx="5">
                  <c:v>66.689216799091895</c:v>
                </c:pt>
                <c:pt idx="6">
                  <c:v>68.2410896708286</c:v>
                </c:pt>
                <c:pt idx="7">
                  <c:v>68.864472190692396</c:v>
                </c:pt>
                <c:pt idx="8">
                  <c:v>70.153007945516507</c:v>
                </c:pt>
                <c:pt idx="9">
                  <c:v>71.010896708285998</c:v>
                </c:pt>
                <c:pt idx="10">
                  <c:v>71.010896708285998</c:v>
                </c:pt>
                <c:pt idx="11">
                  <c:v>71.104199772985197</c:v>
                </c:pt>
                <c:pt idx="12">
                  <c:v>68.583654937570898</c:v>
                </c:pt>
                <c:pt idx="13">
                  <c:v>68.139160045402903</c:v>
                </c:pt>
                <c:pt idx="14">
                  <c:v>68.139160045402903</c:v>
                </c:pt>
                <c:pt idx="15">
                  <c:v>66.348467650397296</c:v>
                </c:pt>
                <c:pt idx="16">
                  <c:v>70.271509648127093</c:v>
                </c:pt>
                <c:pt idx="17">
                  <c:v>69.643359818388205</c:v>
                </c:pt>
                <c:pt idx="18">
                  <c:v>69.643359818388205</c:v>
                </c:pt>
                <c:pt idx="19">
                  <c:v>69.809080590238395</c:v>
                </c:pt>
                <c:pt idx="20">
                  <c:v>70.562315550510803</c:v>
                </c:pt>
                <c:pt idx="21">
                  <c:v>70.562315550510803</c:v>
                </c:pt>
                <c:pt idx="22">
                  <c:v>70.562315550510803</c:v>
                </c:pt>
                <c:pt idx="23">
                  <c:v>69.306015891032899</c:v>
                </c:pt>
                <c:pt idx="24">
                  <c:v>68.822928490351899</c:v>
                </c:pt>
                <c:pt idx="25">
                  <c:v>68.822928490351899</c:v>
                </c:pt>
                <c:pt idx="26">
                  <c:v>67.696481271282593</c:v>
                </c:pt>
                <c:pt idx="27">
                  <c:v>68.083541430192994</c:v>
                </c:pt>
                <c:pt idx="28">
                  <c:v>68.083541430192994</c:v>
                </c:pt>
                <c:pt idx="29">
                  <c:v>67.358910329171394</c:v>
                </c:pt>
                <c:pt idx="30">
                  <c:v>67.358910329171394</c:v>
                </c:pt>
                <c:pt idx="31">
                  <c:v>68.239273552780901</c:v>
                </c:pt>
                <c:pt idx="32">
                  <c:v>65.928036322360995</c:v>
                </c:pt>
                <c:pt idx="33">
                  <c:v>66.883768444948899</c:v>
                </c:pt>
                <c:pt idx="34">
                  <c:v>68.146424517593601</c:v>
                </c:pt>
                <c:pt idx="35">
                  <c:v>67.6358683314415</c:v>
                </c:pt>
                <c:pt idx="36">
                  <c:v>67.264699205448395</c:v>
                </c:pt>
                <c:pt idx="37">
                  <c:v>66.0622020431328</c:v>
                </c:pt>
                <c:pt idx="38">
                  <c:v>66.0622020431328</c:v>
                </c:pt>
                <c:pt idx="39">
                  <c:v>64.592054483541403</c:v>
                </c:pt>
                <c:pt idx="40">
                  <c:v>61.977979568671998</c:v>
                </c:pt>
                <c:pt idx="41">
                  <c:v>15.5847900113507</c:v>
                </c:pt>
                <c:pt idx="42">
                  <c:v>23.035868331441499</c:v>
                </c:pt>
                <c:pt idx="43">
                  <c:v>23.035868331441499</c:v>
                </c:pt>
                <c:pt idx="44">
                  <c:v>45.265380249716202</c:v>
                </c:pt>
                <c:pt idx="45">
                  <c:v>53.934392735527801</c:v>
                </c:pt>
                <c:pt idx="46">
                  <c:v>53.934392735527801</c:v>
                </c:pt>
                <c:pt idx="47">
                  <c:v>56.585698070374598</c:v>
                </c:pt>
                <c:pt idx="48">
                  <c:v>60.154143019296299</c:v>
                </c:pt>
                <c:pt idx="49">
                  <c:v>60.154143019296299</c:v>
                </c:pt>
                <c:pt idx="50">
                  <c:v>60.154143019296299</c:v>
                </c:pt>
                <c:pt idx="51">
                  <c:v>60.956867196367803</c:v>
                </c:pt>
                <c:pt idx="52">
                  <c:v>57.674006810442698</c:v>
                </c:pt>
                <c:pt idx="53">
                  <c:v>51.441770715096503</c:v>
                </c:pt>
                <c:pt idx="54">
                  <c:v>46.681498297389297</c:v>
                </c:pt>
                <c:pt idx="55">
                  <c:v>32.449489216799101</c:v>
                </c:pt>
                <c:pt idx="56">
                  <c:v>51.008172531214498</c:v>
                </c:pt>
                <c:pt idx="57">
                  <c:v>51.008172531214498</c:v>
                </c:pt>
                <c:pt idx="58">
                  <c:v>54.978660612939798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5E6-4F09-9F2C-5B23F165072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worksheet!$M$253:$M$311</c:f>
              <c:numCache>
                <c:formatCode>0.0</c:formatCode>
                <c:ptCount val="59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60</c:v>
                </c:pt>
                <c:pt idx="6">
                  <c:v>60</c:v>
                </c:pt>
                <c:pt idx="7">
                  <c:v>58</c:v>
                </c:pt>
                <c:pt idx="8">
                  <c:v>59</c:v>
                </c:pt>
                <c:pt idx="9">
                  <c:v>54</c:v>
                </c:pt>
                <c:pt idx="10">
                  <c:v>54</c:v>
                </c:pt>
                <c:pt idx="11">
                  <c:v>55</c:v>
                </c:pt>
                <c:pt idx="12">
                  <c:v>53</c:v>
                </c:pt>
                <c:pt idx="13">
                  <c:v>56</c:v>
                </c:pt>
                <c:pt idx="14">
                  <c:v>50</c:v>
                </c:pt>
                <c:pt idx="15">
                  <c:v>49</c:v>
                </c:pt>
                <c:pt idx="16">
                  <c:v>43</c:v>
                </c:pt>
                <c:pt idx="17">
                  <c:v>38</c:v>
                </c:pt>
                <c:pt idx="18">
                  <c:v>40</c:v>
                </c:pt>
                <c:pt idx="19">
                  <c:v>39</c:v>
                </c:pt>
                <c:pt idx="20">
                  <c:v>36</c:v>
                </c:pt>
                <c:pt idx="21">
                  <c:v>27</c:v>
                </c:pt>
                <c:pt idx="22">
                  <c:v>27</c:v>
                </c:pt>
                <c:pt idx="23">
                  <c:v>39</c:v>
                </c:pt>
                <c:pt idx="24">
                  <c:v>44</c:v>
                </c:pt>
                <c:pt idx="25">
                  <c:v>47</c:v>
                </c:pt>
                <c:pt idx="26">
                  <c:v>39</c:v>
                </c:pt>
                <c:pt idx="27">
                  <c:v>47</c:v>
                </c:pt>
                <c:pt idx="28">
                  <c:v>44</c:v>
                </c:pt>
                <c:pt idx="29">
                  <c:v>46</c:v>
                </c:pt>
                <c:pt idx="30">
                  <c:v>50</c:v>
                </c:pt>
                <c:pt idx="31">
                  <c:v>46</c:v>
                </c:pt>
                <c:pt idx="32">
                  <c:v>42</c:v>
                </c:pt>
                <c:pt idx="33">
                  <c:v>39</c:v>
                </c:pt>
                <c:pt idx="34">
                  <c:v>37</c:v>
                </c:pt>
                <c:pt idx="35">
                  <c:v>42</c:v>
                </c:pt>
                <c:pt idx="36">
                  <c:v>42</c:v>
                </c:pt>
                <c:pt idx="37">
                  <c:v>41</c:v>
                </c:pt>
                <c:pt idx="38">
                  <c:v>47</c:v>
                </c:pt>
                <c:pt idx="39">
                  <c:v>46</c:v>
                </c:pt>
                <c:pt idx="40">
                  <c:v>46</c:v>
                </c:pt>
                <c:pt idx="41">
                  <c:v>54</c:v>
                </c:pt>
                <c:pt idx="42">
                  <c:v>48</c:v>
                </c:pt>
                <c:pt idx="43">
                  <c:v>45</c:v>
                </c:pt>
                <c:pt idx="44">
                  <c:v>47</c:v>
                </c:pt>
                <c:pt idx="45">
                  <c:v>52</c:v>
                </c:pt>
                <c:pt idx="46">
                  <c:v>53</c:v>
                </c:pt>
                <c:pt idx="47">
                  <c:v>55</c:v>
                </c:pt>
                <c:pt idx="48">
                  <c:v>56</c:v>
                </c:pt>
                <c:pt idx="49">
                  <c:v>54</c:v>
                </c:pt>
                <c:pt idx="50">
                  <c:v>54</c:v>
                </c:pt>
                <c:pt idx="51">
                  <c:v>56</c:v>
                </c:pt>
                <c:pt idx="52">
                  <c:v>55</c:v>
                </c:pt>
                <c:pt idx="53">
                  <c:v>57</c:v>
                </c:pt>
                <c:pt idx="54">
                  <c:v>54</c:v>
                </c:pt>
                <c:pt idx="55">
                  <c:v>57</c:v>
                </c:pt>
                <c:pt idx="56">
                  <c:v>53</c:v>
                </c:pt>
                <c:pt idx="57">
                  <c:v>47</c:v>
                </c:pt>
                <c:pt idx="58">
                  <c:v>34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92-E5E6-4F09-9F2C-5B23F165072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worksheet!$C$253:$C$311</c:f>
              <c:numCache>
                <c:formatCode>0.0</c:formatCode>
                <c:ptCount val="59"/>
                <c:pt idx="0">
                  <c:v>0.79378399999999993</c:v>
                </c:pt>
                <c:pt idx="1">
                  <c:v>3.4956670000000001</c:v>
                </c:pt>
                <c:pt idx="2">
                  <c:v>5.4039250000000001</c:v>
                </c:pt>
                <c:pt idx="3">
                  <c:v>5.6720709999999999</c:v>
                </c:pt>
                <c:pt idx="4">
                  <c:v>7.4831640000000004</c:v>
                </c:pt>
                <c:pt idx="5">
                  <c:v>10.627478</c:v>
                </c:pt>
                <c:pt idx="6">
                  <c:v>14.011151</c:v>
                </c:pt>
                <c:pt idx="7">
                  <c:v>17.461310999999998</c:v>
                </c:pt>
                <c:pt idx="8">
                  <c:v>18.146884999999997</c:v>
                </c:pt>
                <c:pt idx="9">
                  <c:v>19.649545999999997</c:v>
                </c:pt>
                <c:pt idx="10">
                  <c:v>20.131692999999999</c:v>
                </c:pt>
                <c:pt idx="11">
                  <c:v>21.194969</c:v>
                </c:pt>
                <c:pt idx="12">
                  <c:v>22.442345000000003</c:v>
                </c:pt>
                <c:pt idx="13">
                  <c:v>23.061204000000004</c:v>
                </c:pt>
                <c:pt idx="14">
                  <c:v>23.182738000000004</c:v>
                </c:pt>
                <c:pt idx="15">
                  <c:v>23.496160000000003</c:v>
                </c:pt>
                <c:pt idx="16">
                  <c:v>25.257310000000004</c:v>
                </c:pt>
                <c:pt idx="17">
                  <c:v>25.686971000000003</c:v>
                </c:pt>
                <c:pt idx="18">
                  <c:v>25.951354000000002</c:v>
                </c:pt>
                <c:pt idx="19">
                  <c:v>27.014306000000001</c:v>
                </c:pt>
                <c:pt idx="20">
                  <c:v>27.306626000000001</c:v>
                </c:pt>
                <c:pt idx="21">
                  <c:v>27.560804000000001</c:v>
                </c:pt>
                <c:pt idx="22">
                  <c:v>27.830296000000001</c:v>
                </c:pt>
                <c:pt idx="23">
                  <c:v>28.292698000000001</c:v>
                </c:pt>
                <c:pt idx="24">
                  <c:v>30.071462000000004</c:v>
                </c:pt>
                <c:pt idx="25">
                  <c:v>30.370604000000004</c:v>
                </c:pt>
                <c:pt idx="26">
                  <c:v>31.288910000000005</c:v>
                </c:pt>
                <c:pt idx="27">
                  <c:v>32.660169000000003</c:v>
                </c:pt>
                <c:pt idx="28">
                  <c:v>32.705514000000001</c:v>
                </c:pt>
                <c:pt idx="29">
                  <c:v>35.735158999999996</c:v>
                </c:pt>
                <c:pt idx="30">
                  <c:v>35.963985999999998</c:v>
                </c:pt>
                <c:pt idx="31">
                  <c:v>36.285351999999996</c:v>
                </c:pt>
                <c:pt idx="32">
                  <c:v>36.800199999999997</c:v>
                </c:pt>
                <c:pt idx="33">
                  <c:v>37.195056999999998</c:v>
                </c:pt>
                <c:pt idx="34">
                  <c:v>38.126626999999992</c:v>
                </c:pt>
                <c:pt idx="35">
                  <c:v>38.78254299999999</c:v>
                </c:pt>
                <c:pt idx="36">
                  <c:v>39.633585999999994</c:v>
                </c:pt>
                <c:pt idx="37">
                  <c:v>40.189019999999992</c:v>
                </c:pt>
                <c:pt idx="38">
                  <c:v>40.407716999999991</c:v>
                </c:pt>
                <c:pt idx="39">
                  <c:v>40.859401999999996</c:v>
                </c:pt>
                <c:pt idx="40">
                  <c:v>42.073647999999999</c:v>
                </c:pt>
                <c:pt idx="41">
                  <c:v>44.441386000000001</c:v>
                </c:pt>
                <c:pt idx="42">
                  <c:v>45.221069</c:v>
                </c:pt>
                <c:pt idx="43">
                  <c:v>45.244725000000003</c:v>
                </c:pt>
                <c:pt idx="44">
                  <c:v>46.42521</c:v>
                </c:pt>
                <c:pt idx="45">
                  <c:v>46.996934000000003</c:v>
                </c:pt>
                <c:pt idx="46">
                  <c:v>47.468859000000002</c:v>
                </c:pt>
                <c:pt idx="47">
                  <c:v>47.741255000000002</c:v>
                </c:pt>
                <c:pt idx="48">
                  <c:v>48.102324000000003</c:v>
                </c:pt>
                <c:pt idx="49">
                  <c:v>48.139212000000001</c:v>
                </c:pt>
                <c:pt idx="50">
                  <c:v>48.328268999999999</c:v>
                </c:pt>
                <c:pt idx="51">
                  <c:v>48.545059999999999</c:v>
                </c:pt>
                <c:pt idx="52">
                  <c:v>49.150573999999999</c:v>
                </c:pt>
                <c:pt idx="53">
                  <c:v>50.103780999999998</c:v>
                </c:pt>
                <c:pt idx="54">
                  <c:v>50.534454999999994</c:v>
                </c:pt>
                <c:pt idx="55">
                  <c:v>51.07624599999999</c:v>
                </c:pt>
                <c:pt idx="56">
                  <c:v>51.63980999999999</c:v>
                </c:pt>
                <c:pt idx="57">
                  <c:v>51.906110999999989</c:v>
                </c:pt>
                <c:pt idx="58">
                  <c:v>53.026810999999988</c:v>
                </c:pt>
              </c:numCache>
              <c:extLst xmlns:c15="http://schemas.microsoft.com/office/drawing/2012/chart"/>
            </c:numRef>
          </c:xVal>
          <c:yVal>
            <c:numRef>
              <c:f>worksheet!$O$253:$O$311</c:f>
              <c:numCache>
                <c:formatCode>0.0</c:formatCode>
                <c:ptCount val="59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62</c:v>
                </c:pt>
                <c:pt idx="4">
                  <c:v>62</c:v>
                </c:pt>
                <c:pt idx="5">
                  <c:v>62</c:v>
                </c:pt>
                <c:pt idx="6">
                  <c:v>62</c:v>
                </c:pt>
                <c:pt idx="7">
                  <c:v>62</c:v>
                </c:pt>
                <c:pt idx="8">
                  <c:v>62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57</c:v>
                </c:pt>
                <c:pt idx="15">
                  <c:v>56</c:v>
                </c:pt>
                <c:pt idx="16">
                  <c:v>55</c:v>
                </c:pt>
                <c:pt idx="17">
                  <c:v>54</c:v>
                </c:pt>
                <c:pt idx="18">
                  <c:v>54</c:v>
                </c:pt>
                <c:pt idx="19">
                  <c:v>54</c:v>
                </c:pt>
                <c:pt idx="20">
                  <c:v>53</c:v>
                </c:pt>
                <c:pt idx="21">
                  <c:v>49</c:v>
                </c:pt>
                <c:pt idx="22">
                  <c:v>49</c:v>
                </c:pt>
                <c:pt idx="23">
                  <c:v>55</c:v>
                </c:pt>
                <c:pt idx="24">
                  <c:v>57</c:v>
                </c:pt>
                <c:pt idx="25">
                  <c:v>57</c:v>
                </c:pt>
                <c:pt idx="26">
                  <c:v>57</c:v>
                </c:pt>
                <c:pt idx="27">
                  <c:v>57</c:v>
                </c:pt>
                <c:pt idx="28">
                  <c:v>57</c:v>
                </c:pt>
                <c:pt idx="29">
                  <c:v>56</c:v>
                </c:pt>
                <c:pt idx="30">
                  <c:v>57</c:v>
                </c:pt>
                <c:pt idx="31">
                  <c:v>57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57</c:v>
                </c:pt>
                <c:pt idx="36">
                  <c:v>57</c:v>
                </c:pt>
                <c:pt idx="37">
                  <c:v>56</c:v>
                </c:pt>
                <c:pt idx="38">
                  <c:v>57</c:v>
                </c:pt>
                <c:pt idx="39">
                  <c:v>57</c:v>
                </c:pt>
                <c:pt idx="40">
                  <c:v>56</c:v>
                </c:pt>
                <c:pt idx="41">
                  <c:v>57</c:v>
                </c:pt>
                <c:pt idx="42">
                  <c:v>47</c:v>
                </c:pt>
                <c:pt idx="43">
                  <c:v>42</c:v>
                </c:pt>
                <c:pt idx="44">
                  <c:v>41</c:v>
                </c:pt>
                <c:pt idx="45">
                  <c:v>46</c:v>
                </c:pt>
                <c:pt idx="46">
                  <c:v>46</c:v>
                </c:pt>
                <c:pt idx="47">
                  <c:v>50</c:v>
                </c:pt>
                <c:pt idx="48">
                  <c:v>54</c:v>
                </c:pt>
                <c:pt idx="49">
                  <c:v>54</c:v>
                </c:pt>
                <c:pt idx="50">
                  <c:v>53</c:v>
                </c:pt>
                <c:pt idx="51">
                  <c:v>53</c:v>
                </c:pt>
                <c:pt idx="52">
                  <c:v>49</c:v>
                </c:pt>
                <c:pt idx="53">
                  <c:v>54</c:v>
                </c:pt>
                <c:pt idx="54">
                  <c:v>52</c:v>
                </c:pt>
                <c:pt idx="55">
                  <c:v>56</c:v>
                </c:pt>
                <c:pt idx="56">
                  <c:v>53</c:v>
                </c:pt>
                <c:pt idx="57">
                  <c:v>50</c:v>
                </c:pt>
                <c:pt idx="58">
                  <c:v>38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5E6-4F09-9F2C-5B23F1650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worksheet!$I$253:$I$311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71.914264505752797</c:v>
                      </c:pt>
                      <c:pt idx="1">
                        <c:v>70.710503525918597</c:v>
                      </c:pt>
                      <c:pt idx="2">
                        <c:v>70.405047630830097</c:v>
                      </c:pt>
                      <c:pt idx="3">
                        <c:v>70.405047630830097</c:v>
                      </c:pt>
                      <c:pt idx="4">
                        <c:v>70.405047630830097</c:v>
                      </c:pt>
                      <c:pt idx="5">
                        <c:v>66.927007299270102</c:v>
                      </c:pt>
                      <c:pt idx="6">
                        <c:v>67.924038104664106</c:v>
                      </c:pt>
                      <c:pt idx="7">
                        <c:v>68.337993319312105</c:v>
                      </c:pt>
                      <c:pt idx="8">
                        <c:v>69.754917728566099</c:v>
                      </c:pt>
                      <c:pt idx="9">
                        <c:v>70.2757639490288</c:v>
                      </c:pt>
                      <c:pt idx="10">
                        <c:v>70.2757639490288</c:v>
                      </c:pt>
                      <c:pt idx="11">
                        <c:v>70.101200049486593</c:v>
                      </c:pt>
                      <c:pt idx="12">
                        <c:v>67.239638747989602</c:v>
                      </c:pt>
                      <c:pt idx="13">
                        <c:v>68.365334652975406</c:v>
                      </c:pt>
                      <c:pt idx="14">
                        <c:v>68.365334652975406</c:v>
                      </c:pt>
                      <c:pt idx="15">
                        <c:v>65.585302486700499</c:v>
                      </c:pt>
                      <c:pt idx="16">
                        <c:v>68.107014722256594</c:v>
                      </c:pt>
                      <c:pt idx="17">
                        <c:v>67.754917728566099</c:v>
                      </c:pt>
                      <c:pt idx="18">
                        <c:v>67.754917728566099</c:v>
                      </c:pt>
                      <c:pt idx="19">
                        <c:v>67.450451565012997</c:v>
                      </c:pt>
                      <c:pt idx="20">
                        <c:v>68.583941605839399</c:v>
                      </c:pt>
                      <c:pt idx="21">
                        <c:v>68.583941605839399</c:v>
                      </c:pt>
                      <c:pt idx="22">
                        <c:v>68.583941605839399</c:v>
                      </c:pt>
                      <c:pt idx="23">
                        <c:v>67.969318322405002</c:v>
                      </c:pt>
                      <c:pt idx="24">
                        <c:v>67.126190770753396</c:v>
                      </c:pt>
                      <c:pt idx="25">
                        <c:v>67.126190770753396</c:v>
                      </c:pt>
                      <c:pt idx="26">
                        <c:v>65.473091673883502</c:v>
                      </c:pt>
                      <c:pt idx="27">
                        <c:v>66.954719782259104</c:v>
                      </c:pt>
                      <c:pt idx="28">
                        <c:v>66.954719782259104</c:v>
                      </c:pt>
                      <c:pt idx="29">
                        <c:v>65.314982061115899</c:v>
                      </c:pt>
                      <c:pt idx="30">
                        <c:v>65.314982061115899</c:v>
                      </c:pt>
                      <c:pt idx="31">
                        <c:v>66.309662254113604</c:v>
                      </c:pt>
                      <c:pt idx="32">
                        <c:v>64.835580848694804</c:v>
                      </c:pt>
                      <c:pt idx="33">
                        <c:v>66.110726215514006</c:v>
                      </c:pt>
                      <c:pt idx="34">
                        <c:v>68.273908202400094</c:v>
                      </c:pt>
                      <c:pt idx="35">
                        <c:v>67.552393913151107</c:v>
                      </c:pt>
                      <c:pt idx="36">
                        <c:v>67.655573425708297</c:v>
                      </c:pt>
                      <c:pt idx="37">
                        <c:v>68.972534949894793</c:v>
                      </c:pt>
                      <c:pt idx="38">
                        <c:v>68.972534949894793</c:v>
                      </c:pt>
                      <c:pt idx="39">
                        <c:v>68.845354447606098</c:v>
                      </c:pt>
                      <c:pt idx="40">
                        <c:v>69.400222689595495</c:v>
                      </c:pt>
                      <c:pt idx="41">
                        <c:v>66.031918842014093</c:v>
                      </c:pt>
                      <c:pt idx="42">
                        <c:v>64.711245824570099</c:v>
                      </c:pt>
                      <c:pt idx="43">
                        <c:v>64.711245824570099</c:v>
                      </c:pt>
                      <c:pt idx="44">
                        <c:v>65.815662501546498</c:v>
                      </c:pt>
                      <c:pt idx="45">
                        <c:v>66.085116912037606</c:v>
                      </c:pt>
                      <c:pt idx="46">
                        <c:v>66.085116912037606</c:v>
                      </c:pt>
                      <c:pt idx="47">
                        <c:v>65.198812322157593</c:v>
                      </c:pt>
                      <c:pt idx="48">
                        <c:v>64.357540517134694</c:v>
                      </c:pt>
                      <c:pt idx="49">
                        <c:v>64.357540517134694</c:v>
                      </c:pt>
                      <c:pt idx="50">
                        <c:v>64.357540517134694</c:v>
                      </c:pt>
                      <c:pt idx="51">
                        <c:v>64.359148830879604</c:v>
                      </c:pt>
                      <c:pt idx="52">
                        <c:v>61.279970308053898</c:v>
                      </c:pt>
                      <c:pt idx="53">
                        <c:v>63.929605344550303</c:v>
                      </c:pt>
                      <c:pt idx="54">
                        <c:v>62.641346034888002</c:v>
                      </c:pt>
                      <c:pt idx="55">
                        <c:v>60.894222442162601</c:v>
                      </c:pt>
                      <c:pt idx="56">
                        <c:v>66.160831374489703</c:v>
                      </c:pt>
                      <c:pt idx="57">
                        <c:v>66.160831374489703</c:v>
                      </c:pt>
                      <c:pt idx="58">
                        <c:v>64.192873932945702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21F3-4CEE-BE7F-4FE08425E309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worksheet!$N$253:$N$311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62</c:v>
                      </c:pt>
                      <c:pt idx="3">
                        <c:v>62</c:v>
                      </c:pt>
                      <c:pt idx="4">
                        <c:v>62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61</c:v>
                      </c:pt>
                      <c:pt idx="8">
                        <c:v>62</c:v>
                      </c:pt>
                      <c:pt idx="9">
                        <c:v>58</c:v>
                      </c:pt>
                      <c:pt idx="10">
                        <c:v>58</c:v>
                      </c:pt>
                      <c:pt idx="11">
                        <c:v>58</c:v>
                      </c:pt>
                      <c:pt idx="12">
                        <c:v>57</c:v>
                      </c:pt>
                      <c:pt idx="13">
                        <c:v>58</c:v>
                      </c:pt>
                      <c:pt idx="14">
                        <c:v>57</c:v>
                      </c:pt>
                      <c:pt idx="15">
                        <c:v>56</c:v>
                      </c:pt>
                      <c:pt idx="16">
                        <c:v>55</c:v>
                      </c:pt>
                      <c:pt idx="17">
                        <c:v>54</c:v>
                      </c:pt>
                      <c:pt idx="18">
                        <c:v>54</c:v>
                      </c:pt>
                      <c:pt idx="19">
                        <c:v>54</c:v>
                      </c:pt>
                      <c:pt idx="20">
                        <c:v>52</c:v>
                      </c:pt>
                      <c:pt idx="21">
                        <c:v>48</c:v>
                      </c:pt>
                      <c:pt idx="22">
                        <c:v>48</c:v>
                      </c:pt>
                      <c:pt idx="23">
                        <c:v>54</c:v>
                      </c:pt>
                      <c:pt idx="24">
                        <c:v>56</c:v>
                      </c:pt>
                      <c:pt idx="25">
                        <c:v>57</c:v>
                      </c:pt>
                      <c:pt idx="26">
                        <c:v>55</c:v>
                      </c:pt>
                      <c:pt idx="27">
                        <c:v>57</c:v>
                      </c:pt>
                      <c:pt idx="28">
                        <c:v>57</c:v>
                      </c:pt>
                      <c:pt idx="29">
                        <c:v>56</c:v>
                      </c:pt>
                      <c:pt idx="30">
                        <c:v>56</c:v>
                      </c:pt>
                      <c:pt idx="31">
                        <c:v>55</c:v>
                      </c:pt>
                      <c:pt idx="32">
                        <c:v>53</c:v>
                      </c:pt>
                      <c:pt idx="33">
                        <c:v>53</c:v>
                      </c:pt>
                      <c:pt idx="34">
                        <c:v>53</c:v>
                      </c:pt>
                      <c:pt idx="35">
                        <c:v>56</c:v>
                      </c:pt>
                      <c:pt idx="36">
                        <c:v>56</c:v>
                      </c:pt>
                      <c:pt idx="37">
                        <c:v>55</c:v>
                      </c:pt>
                      <c:pt idx="38">
                        <c:v>56</c:v>
                      </c:pt>
                      <c:pt idx="39">
                        <c:v>55</c:v>
                      </c:pt>
                      <c:pt idx="40">
                        <c:v>55</c:v>
                      </c:pt>
                      <c:pt idx="41">
                        <c:v>58</c:v>
                      </c:pt>
                      <c:pt idx="42">
                        <c:v>55</c:v>
                      </c:pt>
                      <c:pt idx="43">
                        <c:v>53</c:v>
                      </c:pt>
                      <c:pt idx="44">
                        <c:v>53</c:v>
                      </c:pt>
                      <c:pt idx="45">
                        <c:v>55</c:v>
                      </c:pt>
                      <c:pt idx="46">
                        <c:v>55</c:v>
                      </c:pt>
                      <c:pt idx="47">
                        <c:v>57</c:v>
                      </c:pt>
                      <c:pt idx="48">
                        <c:v>57</c:v>
                      </c:pt>
                      <c:pt idx="49">
                        <c:v>55</c:v>
                      </c:pt>
                      <c:pt idx="50">
                        <c:v>54</c:v>
                      </c:pt>
                      <c:pt idx="51">
                        <c:v>56</c:v>
                      </c:pt>
                      <c:pt idx="52">
                        <c:v>55</c:v>
                      </c:pt>
                      <c:pt idx="53">
                        <c:v>57</c:v>
                      </c:pt>
                      <c:pt idx="54">
                        <c:v>56</c:v>
                      </c:pt>
                      <c:pt idx="55">
                        <c:v>57</c:v>
                      </c:pt>
                      <c:pt idx="56">
                        <c:v>53</c:v>
                      </c:pt>
                      <c:pt idx="57">
                        <c:v>51</c:v>
                      </c:pt>
                      <c:pt idx="58">
                        <c:v>50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1F3-4CEE-BE7F-4FE08425E309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worksheet!$C$253:$C$311</c15:sqref>
                        </c15:formulaRef>
                      </c:ext>
                    </c:extLst>
                    <c:numCache>
                      <c:formatCode>0.0</c:formatCode>
                      <c:ptCount val="59"/>
                      <c:pt idx="0">
                        <c:v>0.79378399999999993</c:v>
                      </c:pt>
                      <c:pt idx="1">
                        <c:v>3.4956670000000001</c:v>
                      </c:pt>
                      <c:pt idx="2">
                        <c:v>5.4039250000000001</c:v>
                      </c:pt>
                      <c:pt idx="3">
                        <c:v>5.6720709999999999</c:v>
                      </c:pt>
                      <c:pt idx="4">
                        <c:v>7.4831640000000004</c:v>
                      </c:pt>
                      <c:pt idx="5">
                        <c:v>10.627478</c:v>
                      </c:pt>
                      <c:pt idx="6">
                        <c:v>14.011151</c:v>
                      </c:pt>
                      <c:pt idx="7">
                        <c:v>17.461310999999998</c:v>
                      </c:pt>
                      <c:pt idx="8">
                        <c:v>18.146884999999997</c:v>
                      </c:pt>
                      <c:pt idx="9">
                        <c:v>19.649545999999997</c:v>
                      </c:pt>
                      <c:pt idx="10">
                        <c:v>20.131692999999999</c:v>
                      </c:pt>
                      <c:pt idx="11">
                        <c:v>21.194969</c:v>
                      </c:pt>
                      <c:pt idx="12">
                        <c:v>22.442345000000003</c:v>
                      </c:pt>
                      <c:pt idx="13">
                        <c:v>23.061204000000004</c:v>
                      </c:pt>
                      <c:pt idx="14">
                        <c:v>23.182738000000004</c:v>
                      </c:pt>
                      <c:pt idx="15">
                        <c:v>23.496160000000003</c:v>
                      </c:pt>
                      <c:pt idx="16">
                        <c:v>25.257310000000004</c:v>
                      </c:pt>
                      <c:pt idx="17">
                        <c:v>25.686971000000003</c:v>
                      </c:pt>
                      <c:pt idx="18">
                        <c:v>25.951354000000002</c:v>
                      </c:pt>
                      <c:pt idx="19">
                        <c:v>27.014306000000001</c:v>
                      </c:pt>
                      <c:pt idx="20">
                        <c:v>27.306626000000001</c:v>
                      </c:pt>
                      <c:pt idx="21">
                        <c:v>27.560804000000001</c:v>
                      </c:pt>
                      <c:pt idx="22">
                        <c:v>27.830296000000001</c:v>
                      </c:pt>
                      <c:pt idx="23">
                        <c:v>28.292698000000001</c:v>
                      </c:pt>
                      <c:pt idx="24">
                        <c:v>30.071462000000004</c:v>
                      </c:pt>
                      <c:pt idx="25">
                        <c:v>30.370604000000004</c:v>
                      </c:pt>
                      <c:pt idx="26">
                        <c:v>31.288910000000005</c:v>
                      </c:pt>
                      <c:pt idx="27">
                        <c:v>32.660169000000003</c:v>
                      </c:pt>
                      <c:pt idx="28">
                        <c:v>32.705514000000001</c:v>
                      </c:pt>
                      <c:pt idx="29">
                        <c:v>35.735158999999996</c:v>
                      </c:pt>
                      <c:pt idx="30">
                        <c:v>35.963985999999998</c:v>
                      </c:pt>
                      <c:pt idx="31">
                        <c:v>36.285351999999996</c:v>
                      </c:pt>
                      <c:pt idx="32">
                        <c:v>36.800199999999997</c:v>
                      </c:pt>
                      <c:pt idx="33">
                        <c:v>37.195056999999998</c:v>
                      </c:pt>
                      <c:pt idx="34">
                        <c:v>38.126626999999992</c:v>
                      </c:pt>
                      <c:pt idx="35">
                        <c:v>38.78254299999999</c:v>
                      </c:pt>
                      <c:pt idx="36">
                        <c:v>39.633585999999994</c:v>
                      </c:pt>
                      <c:pt idx="37">
                        <c:v>40.189019999999992</c:v>
                      </c:pt>
                      <c:pt idx="38">
                        <c:v>40.407716999999991</c:v>
                      </c:pt>
                      <c:pt idx="39">
                        <c:v>40.859401999999996</c:v>
                      </c:pt>
                      <c:pt idx="40">
                        <c:v>42.073647999999999</c:v>
                      </c:pt>
                      <c:pt idx="41">
                        <c:v>44.441386000000001</c:v>
                      </c:pt>
                      <c:pt idx="42">
                        <c:v>45.221069</c:v>
                      </c:pt>
                      <c:pt idx="43">
                        <c:v>45.244725000000003</c:v>
                      </c:pt>
                      <c:pt idx="44">
                        <c:v>46.42521</c:v>
                      </c:pt>
                      <c:pt idx="45">
                        <c:v>46.996934000000003</c:v>
                      </c:pt>
                      <c:pt idx="46">
                        <c:v>47.468859000000002</c:v>
                      </c:pt>
                      <c:pt idx="47">
                        <c:v>47.741255000000002</c:v>
                      </c:pt>
                      <c:pt idx="48">
                        <c:v>48.102324000000003</c:v>
                      </c:pt>
                      <c:pt idx="49">
                        <c:v>48.139212000000001</c:v>
                      </c:pt>
                      <c:pt idx="50">
                        <c:v>48.328268999999999</c:v>
                      </c:pt>
                      <c:pt idx="51">
                        <c:v>48.545059999999999</c:v>
                      </c:pt>
                      <c:pt idx="52">
                        <c:v>49.150573999999999</c:v>
                      </c:pt>
                      <c:pt idx="53">
                        <c:v>50.103780999999998</c:v>
                      </c:pt>
                      <c:pt idx="54">
                        <c:v>50.534454999999994</c:v>
                      </c:pt>
                      <c:pt idx="55">
                        <c:v>51.07624599999999</c:v>
                      </c:pt>
                      <c:pt idx="56">
                        <c:v>51.63980999999999</c:v>
                      </c:pt>
                      <c:pt idx="57">
                        <c:v>51.906110999999989</c:v>
                      </c:pt>
                      <c:pt idx="58">
                        <c:v>53.026810999999988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worksheet!$E$253:$E$311</c15:sqref>
                        </c15:formulaRef>
                      </c:ext>
                    </c:extLst>
                    <c:numCache>
                      <c:formatCode>General</c:formatCode>
                      <c:ptCount val="59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CE8-4F23-8829-632245CA157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5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19142200974878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522562804649418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worksheet!$H$113:$H$148</c:f>
              <c:numCache>
                <c:formatCode>0.0</c:formatCode>
                <c:ptCount val="36"/>
                <c:pt idx="0">
                  <c:v>63.982937883231102</c:v>
                </c:pt>
                <c:pt idx="1">
                  <c:v>64.579045587843197</c:v>
                </c:pt>
                <c:pt idx="2">
                  <c:v>65.162623300453205</c:v>
                </c:pt>
                <c:pt idx="3">
                  <c:v>65.162623300453205</c:v>
                </c:pt>
                <c:pt idx="4">
                  <c:v>61.610503865635799</c:v>
                </c:pt>
                <c:pt idx="5">
                  <c:v>65.604638762996501</c:v>
                </c:pt>
                <c:pt idx="6">
                  <c:v>65.604638762996501</c:v>
                </c:pt>
                <c:pt idx="7">
                  <c:v>63.910157291388998</c:v>
                </c:pt>
                <c:pt idx="8">
                  <c:v>63.015995734470799</c:v>
                </c:pt>
                <c:pt idx="9">
                  <c:v>63.015995734470799</c:v>
                </c:pt>
                <c:pt idx="10">
                  <c:v>63.015995734470799</c:v>
                </c:pt>
                <c:pt idx="11">
                  <c:v>53.882964542788599</c:v>
                </c:pt>
                <c:pt idx="12">
                  <c:v>53.882964542788599</c:v>
                </c:pt>
                <c:pt idx="13">
                  <c:v>53.882964542788599</c:v>
                </c:pt>
                <c:pt idx="14">
                  <c:v>27.9589442815249</c:v>
                </c:pt>
                <c:pt idx="15">
                  <c:v>27.9589442815249</c:v>
                </c:pt>
                <c:pt idx="16">
                  <c:v>25.927486003732302</c:v>
                </c:pt>
                <c:pt idx="17">
                  <c:v>25.927486003732302</c:v>
                </c:pt>
                <c:pt idx="18">
                  <c:v>22.6448946947481</c:v>
                </c:pt>
                <c:pt idx="19">
                  <c:v>26.658224473473702</c:v>
                </c:pt>
                <c:pt idx="20">
                  <c:v>26.658224473473702</c:v>
                </c:pt>
                <c:pt idx="21">
                  <c:v>25.5459877366036</c:v>
                </c:pt>
                <c:pt idx="22">
                  <c:v>25.5459877366036</c:v>
                </c:pt>
                <c:pt idx="23">
                  <c:v>24.68221807518</c:v>
                </c:pt>
                <c:pt idx="24">
                  <c:v>34.696081045054697</c:v>
                </c:pt>
                <c:pt idx="25">
                  <c:v>40.909890695814397</c:v>
                </c:pt>
                <c:pt idx="26">
                  <c:v>45.020527859237497</c:v>
                </c:pt>
                <c:pt idx="27">
                  <c:v>51.748600373233799</c:v>
                </c:pt>
                <c:pt idx="28">
                  <c:v>35.275393228472403</c:v>
                </c:pt>
                <c:pt idx="29">
                  <c:v>34.083711010397202</c:v>
                </c:pt>
                <c:pt idx="30">
                  <c:v>65.761663556385002</c:v>
                </c:pt>
                <c:pt idx="31">
                  <c:v>68.750199946680894</c:v>
                </c:pt>
                <c:pt idx="32">
                  <c:v>66.245001332977907</c:v>
                </c:pt>
                <c:pt idx="33">
                  <c:v>67.861370301253004</c:v>
                </c:pt>
                <c:pt idx="34">
                  <c:v>67.861370301253004</c:v>
                </c:pt>
                <c:pt idx="35">
                  <c:v>67.861370301253004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4-A149-4CFF-B00C-BDD2ADB5E84C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worksheet!$J$113:$J$148</c:f>
              <c:numCache>
                <c:formatCode>0.0</c:formatCode>
                <c:ptCount val="36"/>
                <c:pt idx="0">
                  <c:v>63.800227014755997</c:v>
                </c:pt>
                <c:pt idx="1">
                  <c:v>62.902383654937601</c:v>
                </c:pt>
                <c:pt idx="2">
                  <c:v>62.561861520998903</c:v>
                </c:pt>
                <c:pt idx="3">
                  <c:v>62.561861520998903</c:v>
                </c:pt>
                <c:pt idx="4">
                  <c:v>59.661520998864901</c:v>
                </c:pt>
                <c:pt idx="5">
                  <c:v>63.555959137343898</c:v>
                </c:pt>
                <c:pt idx="6">
                  <c:v>63.555959137343898</c:v>
                </c:pt>
                <c:pt idx="7">
                  <c:v>63.539614074914901</c:v>
                </c:pt>
                <c:pt idx="8">
                  <c:v>65.266969353007994</c:v>
                </c:pt>
                <c:pt idx="9">
                  <c:v>65.266969353007994</c:v>
                </c:pt>
                <c:pt idx="10">
                  <c:v>65.266969353007994</c:v>
                </c:pt>
                <c:pt idx="11">
                  <c:v>65.718501702610695</c:v>
                </c:pt>
                <c:pt idx="12">
                  <c:v>65.718501702610695</c:v>
                </c:pt>
                <c:pt idx="13">
                  <c:v>65.718501702610695</c:v>
                </c:pt>
                <c:pt idx="14">
                  <c:v>65.778887627695795</c:v>
                </c:pt>
                <c:pt idx="15">
                  <c:v>65.778887627695795</c:v>
                </c:pt>
                <c:pt idx="16">
                  <c:v>66.145062429057901</c:v>
                </c:pt>
                <c:pt idx="17">
                  <c:v>66.145062429057901</c:v>
                </c:pt>
                <c:pt idx="18">
                  <c:v>66.896481271282596</c:v>
                </c:pt>
                <c:pt idx="19">
                  <c:v>64.7877412031782</c:v>
                </c:pt>
                <c:pt idx="20">
                  <c:v>64.7877412031782</c:v>
                </c:pt>
                <c:pt idx="21">
                  <c:v>66.112599318955702</c:v>
                </c:pt>
                <c:pt idx="22">
                  <c:v>66.112599318955702</c:v>
                </c:pt>
                <c:pt idx="23">
                  <c:v>65.760499432463106</c:v>
                </c:pt>
                <c:pt idx="24">
                  <c:v>64.6065834279228</c:v>
                </c:pt>
                <c:pt idx="25">
                  <c:v>64.745289443813803</c:v>
                </c:pt>
                <c:pt idx="26">
                  <c:v>67.198864926220196</c:v>
                </c:pt>
                <c:pt idx="27">
                  <c:v>68.555051078320105</c:v>
                </c:pt>
                <c:pt idx="28">
                  <c:v>69.437457434733304</c:v>
                </c:pt>
                <c:pt idx="29">
                  <c:v>70.336662883087399</c:v>
                </c:pt>
                <c:pt idx="30">
                  <c:v>70.506015891032902</c:v>
                </c:pt>
                <c:pt idx="31">
                  <c:v>71.360272417707193</c:v>
                </c:pt>
                <c:pt idx="32">
                  <c:v>69.528717366628797</c:v>
                </c:pt>
                <c:pt idx="33">
                  <c:v>70.923496027241796</c:v>
                </c:pt>
                <c:pt idx="34">
                  <c:v>70.923496027241796</c:v>
                </c:pt>
                <c:pt idx="35">
                  <c:v>70.923496027241796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149-4CFF-B00C-BDD2ADB5E84C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worksheet!$M$113:$M$148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55</c:v>
                </c:pt>
                <c:pt idx="6">
                  <c:v>55</c:v>
                </c:pt>
                <c:pt idx="7">
                  <c:v>56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55</c:v>
                </c:pt>
                <c:pt idx="12">
                  <c:v>55</c:v>
                </c:pt>
                <c:pt idx="13">
                  <c:v>52</c:v>
                </c:pt>
                <c:pt idx="14">
                  <c:v>48</c:v>
                </c:pt>
                <c:pt idx="15">
                  <c:v>37</c:v>
                </c:pt>
                <c:pt idx="16">
                  <c:v>40</c:v>
                </c:pt>
                <c:pt idx="17">
                  <c:v>40</c:v>
                </c:pt>
                <c:pt idx="18">
                  <c:v>46</c:v>
                </c:pt>
                <c:pt idx="19">
                  <c:v>43</c:v>
                </c:pt>
                <c:pt idx="20">
                  <c:v>34</c:v>
                </c:pt>
                <c:pt idx="21">
                  <c:v>42</c:v>
                </c:pt>
                <c:pt idx="22">
                  <c:v>42</c:v>
                </c:pt>
                <c:pt idx="23">
                  <c:v>36</c:v>
                </c:pt>
                <c:pt idx="24">
                  <c:v>37</c:v>
                </c:pt>
                <c:pt idx="25">
                  <c:v>31</c:v>
                </c:pt>
                <c:pt idx="26">
                  <c:v>31</c:v>
                </c:pt>
                <c:pt idx="27">
                  <c:v>37</c:v>
                </c:pt>
                <c:pt idx="28">
                  <c:v>34</c:v>
                </c:pt>
                <c:pt idx="29">
                  <c:v>40</c:v>
                </c:pt>
                <c:pt idx="30">
                  <c:v>37</c:v>
                </c:pt>
                <c:pt idx="31">
                  <c:v>49</c:v>
                </c:pt>
                <c:pt idx="32">
                  <c:v>49</c:v>
                </c:pt>
                <c:pt idx="33">
                  <c:v>50</c:v>
                </c:pt>
                <c:pt idx="34">
                  <c:v>53</c:v>
                </c:pt>
                <c:pt idx="35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8-A149-4CFF-B00C-BDD2ADB5E84C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worksheet!$C$113:$C$148</c:f>
              <c:numCache>
                <c:formatCode>0.0</c:formatCode>
                <c:ptCount val="36"/>
                <c:pt idx="0">
                  <c:v>3.0140989999999999</c:v>
                </c:pt>
                <c:pt idx="1">
                  <c:v>3.2392919999999998</c:v>
                </c:pt>
                <c:pt idx="2">
                  <c:v>3.5138929999999999</c:v>
                </c:pt>
                <c:pt idx="3">
                  <c:v>3.7065049999999999</c:v>
                </c:pt>
                <c:pt idx="4">
                  <c:v>3.9897390000000001</c:v>
                </c:pt>
                <c:pt idx="5">
                  <c:v>5.036251</c:v>
                </c:pt>
                <c:pt idx="6">
                  <c:v>5.1191690000000003</c:v>
                </c:pt>
                <c:pt idx="7">
                  <c:v>6.3670550000000006</c:v>
                </c:pt>
                <c:pt idx="8">
                  <c:v>6.8227640000000012</c:v>
                </c:pt>
                <c:pt idx="9">
                  <c:v>6.8913370000000009</c:v>
                </c:pt>
                <c:pt idx="10">
                  <c:v>7.218319000000001</c:v>
                </c:pt>
                <c:pt idx="11">
                  <c:v>8.8059500000000011</c:v>
                </c:pt>
                <c:pt idx="12">
                  <c:v>9.1357810000000015</c:v>
                </c:pt>
                <c:pt idx="13">
                  <c:v>9.4210200000000022</c:v>
                </c:pt>
                <c:pt idx="14">
                  <c:v>10.749585000000002</c:v>
                </c:pt>
                <c:pt idx="15">
                  <c:v>10.991928000000001</c:v>
                </c:pt>
                <c:pt idx="16">
                  <c:v>11.224551000000002</c:v>
                </c:pt>
                <c:pt idx="17">
                  <c:v>11.448689000000002</c:v>
                </c:pt>
                <c:pt idx="18">
                  <c:v>12.333873000000001</c:v>
                </c:pt>
                <c:pt idx="19">
                  <c:v>13.091224</c:v>
                </c:pt>
                <c:pt idx="20">
                  <c:v>13.185331</c:v>
                </c:pt>
                <c:pt idx="21">
                  <c:v>14.759537</c:v>
                </c:pt>
                <c:pt idx="22">
                  <c:v>15.192392999999999</c:v>
                </c:pt>
                <c:pt idx="23">
                  <c:v>15.803808999999999</c:v>
                </c:pt>
                <c:pt idx="24">
                  <c:v>16.405206999999997</c:v>
                </c:pt>
                <c:pt idx="25">
                  <c:v>16.807598999999996</c:v>
                </c:pt>
                <c:pt idx="26">
                  <c:v>17.089736999999996</c:v>
                </c:pt>
                <c:pt idx="27">
                  <c:v>20.667973</c:v>
                </c:pt>
                <c:pt idx="28">
                  <c:v>22.567460000000001</c:v>
                </c:pt>
                <c:pt idx="29">
                  <c:v>23.427490000000002</c:v>
                </c:pt>
                <c:pt idx="30">
                  <c:v>24.857805000000006</c:v>
                </c:pt>
                <c:pt idx="31">
                  <c:v>26.215897000000009</c:v>
                </c:pt>
                <c:pt idx="32">
                  <c:v>26.409777000000009</c:v>
                </c:pt>
                <c:pt idx="33">
                  <c:v>26.758459000000009</c:v>
                </c:pt>
                <c:pt idx="34">
                  <c:v>27.180831000000008</c:v>
                </c:pt>
                <c:pt idx="35">
                  <c:v>27.216355000000007</c:v>
                </c:pt>
              </c:numCache>
            </c:numRef>
          </c:xVal>
          <c:yVal>
            <c:numRef>
              <c:f>worksheet!$O$113:$O$148</c:f>
              <c:numCache>
                <c:formatCode>0.0</c:formatCode>
                <c:ptCount val="36"/>
                <c:pt idx="0">
                  <c:v>57</c:v>
                </c:pt>
                <c:pt idx="1">
                  <c:v>57</c:v>
                </c:pt>
                <c:pt idx="2">
                  <c:v>57</c:v>
                </c:pt>
                <c:pt idx="3">
                  <c:v>57</c:v>
                </c:pt>
                <c:pt idx="4">
                  <c:v>57</c:v>
                </c:pt>
                <c:pt idx="5">
                  <c:v>57</c:v>
                </c:pt>
                <c:pt idx="6">
                  <c:v>57</c:v>
                </c:pt>
                <c:pt idx="7">
                  <c:v>57</c:v>
                </c:pt>
                <c:pt idx="8">
                  <c:v>57</c:v>
                </c:pt>
                <c:pt idx="9">
                  <c:v>57</c:v>
                </c:pt>
                <c:pt idx="10">
                  <c:v>57</c:v>
                </c:pt>
                <c:pt idx="11">
                  <c:v>57</c:v>
                </c:pt>
                <c:pt idx="12">
                  <c:v>56</c:v>
                </c:pt>
                <c:pt idx="13">
                  <c:v>57</c:v>
                </c:pt>
                <c:pt idx="14">
                  <c:v>56</c:v>
                </c:pt>
                <c:pt idx="15">
                  <c:v>53</c:v>
                </c:pt>
                <c:pt idx="16">
                  <c:v>55</c:v>
                </c:pt>
                <c:pt idx="17">
                  <c:v>55</c:v>
                </c:pt>
                <c:pt idx="18">
                  <c:v>57</c:v>
                </c:pt>
                <c:pt idx="19">
                  <c:v>56</c:v>
                </c:pt>
                <c:pt idx="20">
                  <c:v>49</c:v>
                </c:pt>
                <c:pt idx="21">
                  <c:v>57</c:v>
                </c:pt>
                <c:pt idx="22">
                  <c:v>57</c:v>
                </c:pt>
                <c:pt idx="23">
                  <c:v>56</c:v>
                </c:pt>
                <c:pt idx="24">
                  <c:v>57</c:v>
                </c:pt>
                <c:pt idx="25">
                  <c:v>56</c:v>
                </c:pt>
                <c:pt idx="26">
                  <c:v>56</c:v>
                </c:pt>
                <c:pt idx="27">
                  <c:v>48</c:v>
                </c:pt>
                <c:pt idx="28">
                  <c:v>50</c:v>
                </c:pt>
                <c:pt idx="29">
                  <c:v>51</c:v>
                </c:pt>
                <c:pt idx="30">
                  <c:v>47</c:v>
                </c:pt>
                <c:pt idx="31">
                  <c:v>50</c:v>
                </c:pt>
                <c:pt idx="32">
                  <c:v>50</c:v>
                </c:pt>
                <c:pt idx="33">
                  <c:v>48</c:v>
                </c:pt>
                <c:pt idx="34">
                  <c:v>51</c:v>
                </c:pt>
                <c:pt idx="35">
                  <c:v>51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149-4CFF-B00C-BDD2ADB5E8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worksheet!$I$113:$I$148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63.446616355313601</c:v>
                      </c:pt>
                      <c:pt idx="1">
                        <c:v>62.9617716194482</c:v>
                      </c:pt>
                      <c:pt idx="2">
                        <c:v>63.270444142026498</c:v>
                      </c:pt>
                      <c:pt idx="3">
                        <c:v>63.270444142026498</c:v>
                      </c:pt>
                      <c:pt idx="4">
                        <c:v>60.990350117530603</c:v>
                      </c:pt>
                      <c:pt idx="5">
                        <c:v>63.4107385871582</c:v>
                      </c:pt>
                      <c:pt idx="6">
                        <c:v>63.4107385871582</c:v>
                      </c:pt>
                      <c:pt idx="7">
                        <c:v>63.686749969070902</c:v>
                      </c:pt>
                      <c:pt idx="8">
                        <c:v>65.039094395645193</c:v>
                      </c:pt>
                      <c:pt idx="9">
                        <c:v>65.039094395645193</c:v>
                      </c:pt>
                      <c:pt idx="10">
                        <c:v>65.039094395645193</c:v>
                      </c:pt>
                      <c:pt idx="11">
                        <c:v>65.552270196709102</c:v>
                      </c:pt>
                      <c:pt idx="12">
                        <c:v>65.552270196709102</c:v>
                      </c:pt>
                      <c:pt idx="13">
                        <c:v>65.552270196709102</c:v>
                      </c:pt>
                      <c:pt idx="14">
                        <c:v>64.482741556352806</c:v>
                      </c:pt>
                      <c:pt idx="15">
                        <c:v>64.482741556352806</c:v>
                      </c:pt>
                      <c:pt idx="16">
                        <c:v>64.252381541506907</c:v>
                      </c:pt>
                      <c:pt idx="17">
                        <c:v>64.252381541506907</c:v>
                      </c:pt>
                      <c:pt idx="18">
                        <c:v>64.487813930471404</c:v>
                      </c:pt>
                      <c:pt idx="19">
                        <c:v>62.539279970308101</c:v>
                      </c:pt>
                      <c:pt idx="20">
                        <c:v>62.539279970308101</c:v>
                      </c:pt>
                      <c:pt idx="21">
                        <c:v>64.108128170233798</c:v>
                      </c:pt>
                      <c:pt idx="22">
                        <c:v>64.108128170233798</c:v>
                      </c:pt>
                      <c:pt idx="23">
                        <c:v>63.028207348756702</c:v>
                      </c:pt>
                      <c:pt idx="24">
                        <c:v>62.165161449956699</c:v>
                      </c:pt>
                      <c:pt idx="25">
                        <c:v>63.471235927254703</c:v>
                      </c:pt>
                      <c:pt idx="26">
                        <c:v>66.2191018186317</c:v>
                      </c:pt>
                      <c:pt idx="27">
                        <c:v>67.005319807002394</c:v>
                      </c:pt>
                      <c:pt idx="28">
                        <c:v>63.332054930100199</c:v>
                      </c:pt>
                      <c:pt idx="29">
                        <c:v>63.0863540764568</c:v>
                      </c:pt>
                      <c:pt idx="30">
                        <c:v>68.280960039589303</c:v>
                      </c:pt>
                      <c:pt idx="31">
                        <c:v>69.792032661140695</c:v>
                      </c:pt>
                      <c:pt idx="32">
                        <c:v>67.881850797971097</c:v>
                      </c:pt>
                      <c:pt idx="33">
                        <c:v>68.977607324013405</c:v>
                      </c:pt>
                      <c:pt idx="34">
                        <c:v>68.977607324013405</c:v>
                      </c:pt>
                      <c:pt idx="35">
                        <c:v>68.977607324013405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5CCB-4CCB-A489-74728B457FA4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worksheet!$N$113:$N$148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57</c:v>
                      </c:pt>
                      <c:pt idx="1">
                        <c:v>57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57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56</c:v>
                      </c:pt>
                      <c:pt idx="12">
                        <c:v>56</c:v>
                      </c:pt>
                      <c:pt idx="13">
                        <c:v>56</c:v>
                      </c:pt>
                      <c:pt idx="14">
                        <c:v>56</c:v>
                      </c:pt>
                      <c:pt idx="15">
                        <c:v>51</c:v>
                      </c:pt>
                      <c:pt idx="16">
                        <c:v>53</c:v>
                      </c:pt>
                      <c:pt idx="17">
                        <c:v>53</c:v>
                      </c:pt>
                      <c:pt idx="18">
                        <c:v>56</c:v>
                      </c:pt>
                      <c:pt idx="19">
                        <c:v>57</c:v>
                      </c:pt>
                      <c:pt idx="20">
                        <c:v>49</c:v>
                      </c:pt>
                      <c:pt idx="21">
                        <c:v>57</c:v>
                      </c:pt>
                      <c:pt idx="22">
                        <c:v>57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54</c:v>
                      </c:pt>
                      <c:pt idx="26">
                        <c:v>54</c:v>
                      </c:pt>
                      <c:pt idx="27">
                        <c:v>48</c:v>
                      </c:pt>
                      <c:pt idx="28">
                        <c:v>52</c:v>
                      </c:pt>
                      <c:pt idx="29">
                        <c:v>52</c:v>
                      </c:pt>
                      <c:pt idx="30">
                        <c:v>49</c:v>
                      </c:pt>
                      <c:pt idx="31">
                        <c:v>52</c:v>
                      </c:pt>
                      <c:pt idx="32">
                        <c:v>52</c:v>
                      </c:pt>
                      <c:pt idx="33">
                        <c:v>52</c:v>
                      </c:pt>
                      <c:pt idx="34">
                        <c:v>53</c:v>
                      </c:pt>
                      <c:pt idx="35">
                        <c:v>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CCB-4CCB-A489-74728B457FA4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worksheet!$C$113:$C$148</c15:sqref>
                        </c15:formulaRef>
                      </c:ext>
                    </c:extLst>
                    <c:numCache>
                      <c:formatCode>0.0</c:formatCode>
                      <c:ptCount val="36"/>
                      <c:pt idx="0">
                        <c:v>3.0140989999999999</c:v>
                      </c:pt>
                      <c:pt idx="1">
                        <c:v>3.2392919999999998</c:v>
                      </c:pt>
                      <c:pt idx="2">
                        <c:v>3.5138929999999999</c:v>
                      </c:pt>
                      <c:pt idx="3">
                        <c:v>3.7065049999999999</c:v>
                      </c:pt>
                      <c:pt idx="4">
                        <c:v>3.9897390000000001</c:v>
                      </c:pt>
                      <c:pt idx="5">
                        <c:v>5.036251</c:v>
                      </c:pt>
                      <c:pt idx="6">
                        <c:v>5.1191690000000003</c:v>
                      </c:pt>
                      <c:pt idx="7">
                        <c:v>6.3670550000000006</c:v>
                      </c:pt>
                      <c:pt idx="8">
                        <c:v>6.8227640000000012</c:v>
                      </c:pt>
                      <c:pt idx="9">
                        <c:v>6.8913370000000009</c:v>
                      </c:pt>
                      <c:pt idx="10">
                        <c:v>7.218319000000001</c:v>
                      </c:pt>
                      <c:pt idx="11">
                        <c:v>8.8059500000000011</c:v>
                      </c:pt>
                      <c:pt idx="12">
                        <c:v>9.1357810000000015</c:v>
                      </c:pt>
                      <c:pt idx="13">
                        <c:v>9.4210200000000022</c:v>
                      </c:pt>
                      <c:pt idx="14">
                        <c:v>10.749585000000002</c:v>
                      </c:pt>
                      <c:pt idx="15">
                        <c:v>10.991928000000001</c:v>
                      </c:pt>
                      <c:pt idx="16">
                        <c:v>11.224551000000002</c:v>
                      </c:pt>
                      <c:pt idx="17">
                        <c:v>11.448689000000002</c:v>
                      </c:pt>
                      <c:pt idx="18">
                        <c:v>12.333873000000001</c:v>
                      </c:pt>
                      <c:pt idx="19">
                        <c:v>13.091224</c:v>
                      </c:pt>
                      <c:pt idx="20">
                        <c:v>13.185331</c:v>
                      </c:pt>
                      <c:pt idx="21">
                        <c:v>14.759537</c:v>
                      </c:pt>
                      <c:pt idx="22">
                        <c:v>15.192392999999999</c:v>
                      </c:pt>
                      <c:pt idx="23">
                        <c:v>15.803808999999999</c:v>
                      </c:pt>
                      <c:pt idx="24">
                        <c:v>16.405206999999997</c:v>
                      </c:pt>
                      <c:pt idx="25">
                        <c:v>16.807598999999996</c:v>
                      </c:pt>
                      <c:pt idx="26">
                        <c:v>17.089736999999996</c:v>
                      </c:pt>
                      <c:pt idx="27">
                        <c:v>20.667973</c:v>
                      </c:pt>
                      <c:pt idx="28">
                        <c:v>22.567460000000001</c:v>
                      </c:pt>
                      <c:pt idx="29">
                        <c:v>23.427490000000002</c:v>
                      </c:pt>
                      <c:pt idx="30">
                        <c:v>24.857805000000006</c:v>
                      </c:pt>
                      <c:pt idx="31">
                        <c:v>26.215897000000009</c:v>
                      </c:pt>
                      <c:pt idx="32">
                        <c:v>26.409777000000009</c:v>
                      </c:pt>
                      <c:pt idx="33">
                        <c:v>26.758459000000009</c:v>
                      </c:pt>
                      <c:pt idx="34">
                        <c:v>27.180831000000008</c:v>
                      </c:pt>
                      <c:pt idx="35">
                        <c:v>27.216355000000007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worksheet!$E$113:$E$148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FD5-4D77-8521-685A87E71C22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65827006389335"/>
              <c:y val="0.71452334083239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I-805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worksheet!$H$312:$H$356</c:f>
              <c:numCache>
                <c:formatCode>0.0</c:formatCode>
                <c:ptCount val="45"/>
                <c:pt idx="0">
                  <c:v>67.6715542521994</c:v>
                </c:pt>
                <c:pt idx="1">
                  <c:v>67.6715542521994</c:v>
                </c:pt>
                <c:pt idx="2">
                  <c:v>67.6715542521994</c:v>
                </c:pt>
                <c:pt idx="3">
                  <c:v>65.380431884830699</c:v>
                </c:pt>
                <c:pt idx="4">
                  <c:v>65.380431884830699</c:v>
                </c:pt>
                <c:pt idx="5">
                  <c:v>65.380431884830699</c:v>
                </c:pt>
                <c:pt idx="6">
                  <c:v>69.0447880565183</c:v>
                </c:pt>
                <c:pt idx="7">
                  <c:v>67.867235403892295</c:v>
                </c:pt>
                <c:pt idx="8">
                  <c:v>67.867235403892295</c:v>
                </c:pt>
                <c:pt idx="9">
                  <c:v>69.775793121834198</c:v>
                </c:pt>
                <c:pt idx="10">
                  <c:v>68.898160490535901</c:v>
                </c:pt>
                <c:pt idx="11">
                  <c:v>68.402825913089799</c:v>
                </c:pt>
                <c:pt idx="12">
                  <c:v>67.334310850439905</c:v>
                </c:pt>
                <c:pt idx="13">
                  <c:v>67.959744068248497</c:v>
                </c:pt>
                <c:pt idx="14">
                  <c:v>68.825379898693697</c:v>
                </c:pt>
                <c:pt idx="15">
                  <c:v>67.033857637963195</c:v>
                </c:pt>
                <c:pt idx="16">
                  <c:v>66.437216742202096</c:v>
                </c:pt>
                <c:pt idx="17">
                  <c:v>67.845641162356699</c:v>
                </c:pt>
                <c:pt idx="18">
                  <c:v>67.117035457211401</c:v>
                </c:pt>
                <c:pt idx="19">
                  <c:v>67.117035457211401</c:v>
                </c:pt>
                <c:pt idx="20">
                  <c:v>66.639829378832303</c:v>
                </c:pt>
                <c:pt idx="21">
                  <c:v>66.979472140762496</c:v>
                </c:pt>
                <c:pt idx="22">
                  <c:v>66.979472140762496</c:v>
                </c:pt>
                <c:pt idx="23">
                  <c:v>65.849373500399906</c:v>
                </c:pt>
                <c:pt idx="24">
                  <c:v>65.377765929085598</c:v>
                </c:pt>
                <c:pt idx="25">
                  <c:v>65.377765929085598</c:v>
                </c:pt>
                <c:pt idx="26">
                  <c:v>65.377765929085598</c:v>
                </c:pt>
                <c:pt idx="27">
                  <c:v>65.706744868035202</c:v>
                </c:pt>
                <c:pt idx="28">
                  <c:v>65.706744868035202</c:v>
                </c:pt>
                <c:pt idx="29">
                  <c:v>65.706744868035202</c:v>
                </c:pt>
                <c:pt idx="30">
                  <c:v>65.706744868035202</c:v>
                </c:pt>
                <c:pt idx="31">
                  <c:v>64.043721674220194</c:v>
                </c:pt>
                <c:pt idx="32">
                  <c:v>61.894961343641697</c:v>
                </c:pt>
                <c:pt idx="33">
                  <c:v>61.894961343641697</c:v>
                </c:pt>
                <c:pt idx="34">
                  <c:v>61.894961343641697</c:v>
                </c:pt>
                <c:pt idx="35">
                  <c:v>61.496667555318602</c:v>
                </c:pt>
                <c:pt idx="36">
                  <c:v>63.234337509997303</c:v>
                </c:pt>
                <c:pt idx="37">
                  <c:v>63.512663289789401</c:v>
                </c:pt>
                <c:pt idx="38">
                  <c:v>63.512663289789401</c:v>
                </c:pt>
                <c:pt idx="39">
                  <c:v>64.932018128499095</c:v>
                </c:pt>
                <c:pt idx="40">
                  <c:v>62.454545454545503</c:v>
                </c:pt>
                <c:pt idx="41">
                  <c:v>67.405225273260498</c:v>
                </c:pt>
                <c:pt idx="42">
                  <c:v>67.405225273260498</c:v>
                </c:pt>
                <c:pt idx="43">
                  <c:v>67.405225273260498</c:v>
                </c:pt>
                <c:pt idx="44">
                  <c:v>66.776592908557703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367-4343-8FDC-38754A0222D0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</c:numRef>
          </c:xVal>
          <c:yVal>
            <c:numRef>
              <c:f>worksheet!$J$312:$J$356</c:f>
              <c:numCache>
                <c:formatCode>0.0</c:formatCode>
                <c:ptCount val="45"/>
                <c:pt idx="0">
                  <c:v>47.569807037457402</c:v>
                </c:pt>
                <c:pt idx="1">
                  <c:v>47.569807037457402</c:v>
                </c:pt>
                <c:pt idx="2">
                  <c:v>47.569807037457402</c:v>
                </c:pt>
                <c:pt idx="3">
                  <c:v>35.445629965947802</c:v>
                </c:pt>
                <c:pt idx="4">
                  <c:v>35.445629965947802</c:v>
                </c:pt>
                <c:pt idx="5">
                  <c:v>35.445629965947802</c:v>
                </c:pt>
                <c:pt idx="6">
                  <c:v>28.913053348467599</c:v>
                </c:pt>
                <c:pt idx="7">
                  <c:v>33.083087400681002</c:v>
                </c:pt>
                <c:pt idx="8">
                  <c:v>33.083087400681002</c:v>
                </c:pt>
                <c:pt idx="9">
                  <c:v>27.7264472190692</c:v>
                </c:pt>
                <c:pt idx="10">
                  <c:v>24.1661748013621</c:v>
                </c:pt>
                <c:pt idx="11">
                  <c:v>20.869239500567499</c:v>
                </c:pt>
                <c:pt idx="12">
                  <c:v>20.093303064699199</c:v>
                </c:pt>
                <c:pt idx="13">
                  <c:v>23.175936435868302</c:v>
                </c:pt>
                <c:pt idx="14">
                  <c:v>19.8774120317821</c:v>
                </c:pt>
                <c:pt idx="15">
                  <c:v>28.896254256526699</c:v>
                </c:pt>
                <c:pt idx="16">
                  <c:v>29.976163450624298</c:v>
                </c:pt>
                <c:pt idx="17">
                  <c:v>26.087627695800201</c:v>
                </c:pt>
                <c:pt idx="18">
                  <c:v>32.010896708285998</c:v>
                </c:pt>
                <c:pt idx="19">
                  <c:v>32.010896708285998</c:v>
                </c:pt>
                <c:pt idx="20">
                  <c:v>56.271963677639</c:v>
                </c:pt>
                <c:pt idx="21">
                  <c:v>58.971396140749199</c:v>
                </c:pt>
                <c:pt idx="22">
                  <c:v>58.971396140749199</c:v>
                </c:pt>
                <c:pt idx="23">
                  <c:v>52.488762769579999</c:v>
                </c:pt>
                <c:pt idx="24">
                  <c:v>58.643359818388198</c:v>
                </c:pt>
                <c:pt idx="25">
                  <c:v>58.643359818388198</c:v>
                </c:pt>
                <c:pt idx="26">
                  <c:v>58.643359818388198</c:v>
                </c:pt>
                <c:pt idx="27">
                  <c:v>62.145516458569801</c:v>
                </c:pt>
                <c:pt idx="28">
                  <c:v>62.145516458569801</c:v>
                </c:pt>
                <c:pt idx="29">
                  <c:v>62.145516458569801</c:v>
                </c:pt>
                <c:pt idx="30">
                  <c:v>62.145516458569801</c:v>
                </c:pt>
                <c:pt idx="31">
                  <c:v>59.921225879682197</c:v>
                </c:pt>
                <c:pt idx="32">
                  <c:v>56.355732122588002</c:v>
                </c:pt>
                <c:pt idx="33">
                  <c:v>56.355732122588002</c:v>
                </c:pt>
                <c:pt idx="34">
                  <c:v>56.355732122588002</c:v>
                </c:pt>
                <c:pt idx="35">
                  <c:v>52.506696935300802</c:v>
                </c:pt>
                <c:pt idx="36">
                  <c:v>62.647900113507397</c:v>
                </c:pt>
                <c:pt idx="37">
                  <c:v>61.418388195232701</c:v>
                </c:pt>
                <c:pt idx="38">
                  <c:v>61.418388195232701</c:v>
                </c:pt>
                <c:pt idx="39">
                  <c:v>62.929398410896702</c:v>
                </c:pt>
                <c:pt idx="40">
                  <c:v>61.9069239500568</c:v>
                </c:pt>
                <c:pt idx="41">
                  <c:v>66.930760499432495</c:v>
                </c:pt>
                <c:pt idx="42">
                  <c:v>66.930760499432495</c:v>
                </c:pt>
                <c:pt idx="43">
                  <c:v>66.930760499432495</c:v>
                </c:pt>
                <c:pt idx="44">
                  <c:v>62.2717366628831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6-2367-4343-8FDC-38754A0222D0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worksheet!$M$312:$M$356</c:f>
              <c:numCache>
                <c:formatCode>0.0</c:formatCode>
                <c:ptCount val="45"/>
                <c:pt idx="0">
                  <c:v>35</c:v>
                </c:pt>
                <c:pt idx="1">
                  <c:v>34</c:v>
                </c:pt>
                <c:pt idx="2">
                  <c:v>44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48</c:v>
                </c:pt>
                <c:pt idx="7">
                  <c:v>39</c:v>
                </c:pt>
                <c:pt idx="8">
                  <c:v>39</c:v>
                </c:pt>
                <c:pt idx="9">
                  <c:v>46</c:v>
                </c:pt>
                <c:pt idx="10">
                  <c:v>45</c:v>
                </c:pt>
                <c:pt idx="11">
                  <c:v>47</c:v>
                </c:pt>
                <c:pt idx="12">
                  <c:v>48</c:v>
                </c:pt>
                <c:pt idx="13">
                  <c:v>52</c:v>
                </c:pt>
                <c:pt idx="14">
                  <c:v>51</c:v>
                </c:pt>
                <c:pt idx="15">
                  <c:v>52</c:v>
                </c:pt>
                <c:pt idx="16">
                  <c:v>53</c:v>
                </c:pt>
                <c:pt idx="17">
                  <c:v>53</c:v>
                </c:pt>
                <c:pt idx="18">
                  <c:v>53</c:v>
                </c:pt>
                <c:pt idx="19">
                  <c:v>52</c:v>
                </c:pt>
                <c:pt idx="20">
                  <c:v>56</c:v>
                </c:pt>
                <c:pt idx="21">
                  <c:v>59</c:v>
                </c:pt>
                <c:pt idx="22">
                  <c:v>59</c:v>
                </c:pt>
                <c:pt idx="23">
                  <c:v>53</c:v>
                </c:pt>
                <c:pt idx="24">
                  <c:v>54</c:v>
                </c:pt>
                <c:pt idx="25">
                  <c:v>52</c:v>
                </c:pt>
                <c:pt idx="26">
                  <c:v>52</c:v>
                </c:pt>
                <c:pt idx="27">
                  <c:v>60</c:v>
                </c:pt>
                <c:pt idx="28">
                  <c:v>60</c:v>
                </c:pt>
                <c:pt idx="29">
                  <c:v>56</c:v>
                </c:pt>
                <c:pt idx="30">
                  <c:v>57</c:v>
                </c:pt>
                <c:pt idx="31">
                  <c:v>56</c:v>
                </c:pt>
                <c:pt idx="32">
                  <c:v>57</c:v>
                </c:pt>
                <c:pt idx="33">
                  <c:v>57</c:v>
                </c:pt>
                <c:pt idx="34">
                  <c:v>57</c:v>
                </c:pt>
                <c:pt idx="35">
                  <c:v>56</c:v>
                </c:pt>
                <c:pt idx="36">
                  <c:v>57</c:v>
                </c:pt>
                <c:pt idx="37">
                  <c:v>56</c:v>
                </c:pt>
                <c:pt idx="38">
                  <c:v>57</c:v>
                </c:pt>
                <c:pt idx="39">
                  <c:v>56</c:v>
                </c:pt>
                <c:pt idx="40">
                  <c:v>57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367-4343-8FDC-38754A0222D0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worksheet!$C$312:$C$356</c:f>
              <c:numCache>
                <c:formatCode>0.0</c:formatCode>
                <c:ptCount val="45"/>
                <c:pt idx="0">
                  <c:v>1.377591</c:v>
                </c:pt>
                <c:pt idx="1">
                  <c:v>1.5948519999999999</c:v>
                </c:pt>
                <c:pt idx="2">
                  <c:v>1.8488249999999999</c:v>
                </c:pt>
                <c:pt idx="3">
                  <c:v>2.1375169999999999</c:v>
                </c:pt>
                <c:pt idx="4">
                  <c:v>2.3338510000000001</c:v>
                </c:pt>
                <c:pt idx="5">
                  <c:v>2.474199</c:v>
                </c:pt>
                <c:pt idx="6">
                  <c:v>3.1212360000000001</c:v>
                </c:pt>
                <c:pt idx="7">
                  <c:v>4.3986810000000007</c:v>
                </c:pt>
                <c:pt idx="8">
                  <c:v>4.4695310000000008</c:v>
                </c:pt>
                <c:pt idx="9">
                  <c:v>5.0454440000000007</c:v>
                </c:pt>
                <c:pt idx="10">
                  <c:v>5.7814080000000008</c:v>
                </c:pt>
                <c:pt idx="11">
                  <c:v>6.2548540000000008</c:v>
                </c:pt>
                <c:pt idx="12">
                  <c:v>6.7497270000000009</c:v>
                </c:pt>
                <c:pt idx="13">
                  <c:v>7.8516980000000007</c:v>
                </c:pt>
                <c:pt idx="14">
                  <c:v>8.4533149999999999</c:v>
                </c:pt>
                <c:pt idx="15">
                  <c:v>10.180047000000002</c:v>
                </c:pt>
                <c:pt idx="16">
                  <c:v>11.466507000000002</c:v>
                </c:pt>
                <c:pt idx="17">
                  <c:v>12.991437000000001</c:v>
                </c:pt>
                <c:pt idx="18">
                  <c:v>13.804287000000002</c:v>
                </c:pt>
                <c:pt idx="19">
                  <c:v>13.963954000000003</c:v>
                </c:pt>
                <c:pt idx="20">
                  <c:v>14.718591000000004</c:v>
                </c:pt>
                <c:pt idx="21">
                  <c:v>15.463309000000004</c:v>
                </c:pt>
                <c:pt idx="22">
                  <c:v>15.726870000000003</c:v>
                </c:pt>
                <c:pt idx="23">
                  <c:v>16.566236000000004</c:v>
                </c:pt>
                <c:pt idx="24">
                  <c:v>17.090023000000006</c:v>
                </c:pt>
                <c:pt idx="25">
                  <c:v>17.306031000000004</c:v>
                </c:pt>
                <c:pt idx="26">
                  <c:v>17.576272000000003</c:v>
                </c:pt>
                <c:pt idx="27">
                  <c:v>19.782577000000003</c:v>
                </c:pt>
                <c:pt idx="28">
                  <c:v>19.917710000000003</c:v>
                </c:pt>
                <c:pt idx="29">
                  <c:v>20.082813000000002</c:v>
                </c:pt>
                <c:pt idx="30">
                  <c:v>20.286834000000002</c:v>
                </c:pt>
                <c:pt idx="31">
                  <c:v>21.104515000000003</c:v>
                </c:pt>
                <c:pt idx="32">
                  <c:v>21.672799000000001</c:v>
                </c:pt>
                <c:pt idx="33">
                  <c:v>21.737051000000001</c:v>
                </c:pt>
                <c:pt idx="34">
                  <c:v>21.829613999999999</c:v>
                </c:pt>
                <c:pt idx="35">
                  <c:v>22.285423999999999</c:v>
                </c:pt>
                <c:pt idx="36">
                  <c:v>22.906914</c:v>
                </c:pt>
                <c:pt idx="37">
                  <c:v>23.517669999999999</c:v>
                </c:pt>
                <c:pt idx="38">
                  <c:v>24.029695999999998</c:v>
                </c:pt>
                <c:pt idx="39">
                  <c:v>25.257321999999998</c:v>
                </c:pt>
                <c:pt idx="40">
                  <c:v>26.055198999999998</c:v>
                </c:pt>
                <c:pt idx="41">
                  <c:v>26.805924999999998</c:v>
                </c:pt>
                <c:pt idx="42">
                  <c:v>27.054205</c:v>
                </c:pt>
                <c:pt idx="43">
                  <c:v>27.367999000000001</c:v>
                </c:pt>
                <c:pt idx="44">
                  <c:v>27.702087000000002</c:v>
                </c:pt>
              </c:numCache>
              <c:extLst xmlns:c15="http://schemas.microsoft.com/office/drawing/2012/chart"/>
            </c:numRef>
          </c:xVal>
          <c:yVal>
            <c:numRef>
              <c:f>worksheet!$O$312:$O$356</c:f>
              <c:numCache>
                <c:formatCode>0.0</c:formatCode>
                <c:ptCount val="45"/>
                <c:pt idx="0">
                  <c:v>49</c:v>
                </c:pt>
                <c:pt idx="1">
                  <c:v>49</c:v>
                </c:pt>
                <c:pt idx="2">
                  <c:v>50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46</c:v>
                </c:pt>
                <c:pt idx="7">
                  <c:v>32</c:v>
                </c:pt>
                <c:pt idx="8">
                  <c:v>32</c:v>
                </c:pt>
                <c:pt idx="9">
                  <c:v>39</c:v>
                </c:pt>
                <c:pt idx="10">
                  <c:v>41</c:v>
                </c:pt>
                <c:pt idx="11">
                  <c:v>41</c:v>
                </c:pt>
                <c:pt idx="12">
                  <c:v>41</c:v>
                </c:pt>
                <c:pt idx="13">
                  <c:v>45</c:v>
                </c:pt>
                <c:pt idx="14">
                  <c:v>43</c:v>
                </c:pt>
                <c:pt idx="15">
                  <c:v>38</c:v>
                </c:pt>
                <c:pt idx="16">
                  <c:v>41</c:v>
                </c:pt>
                <c:pt idx="17">
                  <c:v>45</c:v>
                </c:pt>
                <c:pt idx="18">
                  <c:v>40</c:v>
                </c:pt>
                <c:pt idx="19">
                  <c:v>39</c:v>
                </c:pt>
                <c:pt idx="20">
                  <c:v>33</c:v>
                </c:pt>
                <c:pt idx="21">
                  <c:v>44</c:v>
                </c:pt>
                <c:pt idx="22">
                  <c:v>49</c:v>
                </c:pt>
                <c:pt idx="23">
                  <c:v>40</c:v>
                </c:pt>
                <c:pt idx="24">
                  <c:v>43</c:v>
                </c:pt>
                <c:pt idx="25">
                  <c:v>41</c:v>
                </c:pt>
                <c:pt idx="26">
                  <c:v>41</c:v>
                </c:pt>
                <c:pt idx="27">
                  <c:v>57</c:v>
                </c:pt>
                <c:pt idx="28">
                  <c:v>56</c:v>
                </c:pt>
                <c:pt idx="29">
                  <c:v>50</c:v>
                </c:pt>
                <c:pt idx="30">
                  <c:v>52</c:v>
                </c:pt>
                <c:pt idx="31">
                  <c:v>52</c:v>
                </c:pt>
                <c:pt idx="32">
                  <c:v>56</c:v>
                </c:pt>
                <c:pt idx="33">
                  <c:v>56</c:v>
                </c:pt>
                <c:pt idx="34">
                  <c:v>56</c:v>
                </c:pt>
                <c:pt idx="35">
                  <c:v>53</c:v>
                </c:pt>
                <c:pt idx="36">
                  <c:v>57</c:v>
                </c:pt>
                <c:pt idx="37">
                  <c:v>56</c:v>
                </c:pt>
                <c:pt idx="38">
                  <c:v>57</c:v>
                </c:pt>
                <c:pt idx="39">
                  <c:v>57</c:v>
                </c:pt>
                <c:pt idx="40">
                  <c:v>57</c:v>
                </c:pt>
                <c:pt idx="41">
                  <c:v>58</c:v>
                </c:pt>
                <c:pt idx="42">
                  <c:v>60</c:v>
                </c:pt>
                <c:pt idx="43">
                  <c:v>62</c:v>
                </c:pt>
                <c:pt idx="44">
                  <c:v>62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6A-2367-4343-8FDC-38754A0222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worksheet!$I$312:$I$356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65.403315600643296</c:v>
                      </c:pt>
                      <c:pt idx="1">
                        <c:v>65.403315600643296</c:v>
                      </c:pt>
                      <c:pt idx="2">
                        <c:v>65.403315600643296</c:v>
                      </c:pt>
                      <c:pt idx="3">
                        <c:v>60.270567858468397</c:v>
                      </c:pt>
                      <c:pt idx="4">
                        <c:v>60.270567858468397</c:v>
                      </c:pt>
                      <c:pt idx="5">
                        <c:v>60.270567858468397</c:v>
                      </c:pt>
                      <c:pt idx="6">
                        <c:v>62.0967462575776</c:v>
                      </c:pt>
                      <c:pt idx="7">
                        <c:v>63.888778918718302</c:v>
                      </c:pt>
                      <c:pt idx="8">
                        <c:v>63.888778918718302</c:v>
                      </c:pt>
                      <c:pt idx="9">
                        <c:v>67.603488803662003</c:v>
                      </c:pt>
                      <c:pt idx="10">
                        <c:v>65.862056167264598</c:v>
                      </c:pt>
                      <c:pt idx="11">
                        <c:v>64.831374489669699</c:v>
                      </c:pt>
                      <c:pt idx="12">
                        <c:v>63.333786960287</c:v>
                      </c:pt>
                      <c:pt idx="13">
                        <c:v>64.998267969813199</c:v>
                      </c:pt>
                      <c:pt idx="14">
                        <c:v>65.864901645428702</c:v>
                      </c:pt>
                      <c:pt idx="15">
                        <c:v>65.086725225782502</c:v>
                      </c:pt>
                      <c:pt idx="16">
                        <c:v>64.634294197698907</c:v>
                      </c:pt>
                      <c:pt idx="17">
                        <c:v>65.745267846096795</c:v>
                      </c:pt>
                      <c:pt idx="18">
                        <c:v>63.9455647655573</c:v>
                      </c:pt>
                      <c:pt idx="19">
                        <c:v>63.9455647655573</c:v>
                      </c:pt>
                      <c:pt idx="20">
                        <c:v>66.115551156748694</c:v>
                      </c:pt>
                      <c:pt idx="21">
                        <c:v>66.409625139181003</c:v>
                      </c:pt>
                      <c:pt idx="22">
                        <c:v>66.409625139181003</c:v>
                      </c:pt>
                      <c:pt idx="23">
                        <c:v>64.635036496350395</c:v>
                      </c:pt>
                      <c:pt idx="24">
                        <c:v>64.766918223431901</c:v>
                      </c:pt>
                      <c:pt idx="25">
                        <c:v>64.766918223431901</c:v>
                      </c:pt>
                      <c:pt idx="26">
                        <c:v>64.766918223431901</c:v>
                      </c:pt>
                      <c:pt idx="27">
                        <c:v>65.084498329827994</c:v>
                      </c:pt>
                      <c:pt idx="28">
                        <c:v>65.084498329827994</c:v>
                      </c:pt>
                      <c:pt idx="29">
                        <c:v>65.084498329827994</c:v>
                      </c:pt>
                      <c:pt idx="30">
                        <c:v>65.084498329827994</c:v>
                      </c:pt>
                      <c:pt idx="31">
                        <c:v>64.307559074601002</c:v>
                      </c:pt>
                      <c:pt idx="32">
                        <c:v>61.437090189286202</c:v>
                      </c:pt>
                      <c:pt idx="33">
                        <c:v>61.437090189286202</c:v>
                      </c:pt>
                      <c:pt idx="34">
                        <c:v>61.437090189286202</c:v>
                      </c:pt>
                      <c:pt idx="35">
                        <c:v>61.094643078065097</c:v>
                      </c:pt>
                      <c:pt idx="36">
                        <c:v>63.390572807126098</c:v>
                      </c:pt>
                      <c:pt idx="37">
                        <c:v>63.2892490411976</c:v>
                      </c:pt>
                      <c:pt idx="38">
                        <c:v>63.2892490411976</c:v>
                      </c:pt>
                      <c:pt idx="39">
                        <c:v>63.941853272299902</c:v>
                      </c:pt>
                      <c:pt idx="40">
                        <c:v>61.943585302486703</c:v>
                      </c:pt>
                      <c:pt idx="41">
                        <c:v>67.490906841519205</c:v>
                      </c:pt>
                      <c:pt idx="42">
                        <c:v>67.490906841519205</c:v>
                      </c:pt>
                      <c:pt idx="43">
                        <c:v>67.490906841519205</c:v>
                      </c:pt>
                      <c:pt idx="44">
                        <c:v>66.506371396758595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217-4722-A3C1-69D608946A9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worksheet!$N$312:$N$356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52</c:v>
                      </c:pt>
                      <c:pt idx="1">
                        <c:v>52</c:v>
                      </c:pt>
                      <c:pt idx="2">
                        <c:v>53</c:v>
                      </c:pt>
                      <c:pt idx="3">
                        <c:v>52</c:v>
                      </c:pt>
                      <c:pt idx="4">
                        <c:v>52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44</c:v>
                      </c:pt>
                      <c:pt idx="8">
                        <c:v>44</c:v>
                      </c:pt>
                      <c:pt idx="9">
                        <c:v>49</c:v>
                      </c:pt>
                      <c:pt idx="10">
                        <c:v>51</c:v>
                      </c:pt>
                      <c:pt idx="11">
                        <c:v>51</c:v>
                      </c:pt>
                      <c:pt idx="12">
                        <c:v>51</c:v>
                      </c:pt>
                      <c:pt idx="13">
                        <c:v>53</c:v>
                      </c:pt>
                      <c:pt idx="14">
                        <c:v>52</c:v>
                      </c:pt>
                      <c:pt idx="15">
                        <c:v>53</c:v>
                      </c:pt>
                      <c:pt idx="16">
                        <c:v>53</c:v>
                      </c:pt>
                      <c:pt idx="17">
                        <c:v>53</c:v>
                      </c:pt>
                      <c:pt idx="18">
                        <c:v>53</c:v>
                      </c:pt>
                      <c:pt idx="19">
                        <c:v>52</c:v>
                      </c:pt>
                      <c:pt idx="20">
                        <c:v>56</c:v>
                      </c:pt>
                      <c:pt idx="21">
                        <c:v>61</c:v>
                      </c:pt>
                      <c:pt idx="22">
                        <c:v>61</c:v>
                      </c:pt>
                      <c:pt idx="23">
                        <c:v>56</c:v>
                      </c:pt>
                      <c:pt idx="24">
                        <c:v>56</c:v>
                      </c:pt>
                      <c:pt idx="25">
                        <c:v>56</c:v>
                      </c:pt>
                      <c:pt idx="26">
                        <c:v>56</c:v>
                      </c:pt>
                      <c:pt idx="27">
                        <c:v>60</c:v>
                      </c:pt>
                      <c:pt idx="28">
                        <c:v>60</c:v>
                      </c:pt>
                      <c:pt idx="29">
                        <c:v>56</c:v>
                      </c:pt>
                      <c:pt idx="30">
                        <c:v>57</c:v>
                      </c:pt>
                      <c:pt idx="31">
                        <c:v>56</c:v>
                      </c:pt>
                      <c:pt idx="32">
                        <c:v>57</c:v>
                      </c:pt>
                      <c:pt idx="33">
                        <c:v>57</c:v>
                      </c:pt>
                      <c:pt idx="34">
                        <c:v>57</c:v>
                      </c:pt>
                      <c:pt idx="35">
                        <c:v>57</c:v>
                      </c:pt>
                      <c:pt idx="36">
                        <c:v>58</c:v>
                      </c:pt>
                      <c:pt idx="37">
                        <c:v>58</c:v>
                      </c:pt>
                      <c:pt idx="38">
                        <c:v>58</c:v>
                      </c:pt>
                      <c:pt idx="39">
                        <c:v>58</c:v>
                      </c:pt>
                      <c:pt idx="40">
                        <c:v>58</c:v>
                      </c:pt>
                      <c:pt idx="41">
                        <c:v>58</c:v>
                      </c:pt>
                      <c:pt idx="42">
                        <c:v>60</c:v>
                      </c:pt>
                      <c:pt idx="43">
                        <c:v>62</c:v>
                      </c:pt>
                      <c:pt idx="44">
                        <c:v>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217-4722-A3C1-69D608946A9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worksheet!$C$312:$C$356</c15:sqref>
                        </c15:formulaRef>
                      </c:ext>
                    </c:extLst>
                    <c:numCache>
                      <c:formatCode>0.0</c:formatCode>
                      <c:ptCount val="45"/>
                      <c:pt idx="0">
                        <c:v>1.377591</c:v>
                      </c:pt>
                      <c:pt idx="1">
                        <c:v>1.5948519999999999</c:v>
                      </c:pt>
                      <c:pt idx="2">
                        <c:v>1.8488249999999999</c:v>
                      </c:pt>
                      <c:pt idx="3">
                        <c:v>2.1375169999999999</c:v>
                      </c:pt>
                      <c:pt idx="4">
                        <c:v>2.3338510000000001</c:v>
                      </c:pt>
                      <c:pt idx="5">
                        <c:v>2.474199</c:v>
                      </c:pt>
                      <c:pt idx="6">
                        <c:v>3.1212360000000001</c:v>
                      </c:pt>
                      <c:pt idx="7">
                        <c:v>4.3986810000000007</c:v>
                      </c:pt>
                      <c:pt idx="8">
                        <c:v>4.4695310000000008</c:v>
                      </c:pt>
                      <c:pt idx="9">
                        <c:v>5.0454440000000007</c:v>
                      </c:pt>
                      <c:pt idx="10">
                        <c:v>5.7814080000000008</c:v>
                      </c:pt>
                      <c:pt idx="11">
                        <c:v>6.2548540000000008</c:v>
                      </c:pt>
                      <c:pt idx="12">
                        <c:v>6.7497270000000009</c:v>
                      </c:pt>
                      <c:pt idx="13">
                        <c:v>7.8516980000000007</c:v>
                      </c:pt>
                      <c:pt idx="14">
                        <c:v>8.4533149999999999</c:v>
                      </c:pt>
                      <c:pt idx="15">
                        <c:v>10.180047000000002</c:v>
                      </c:pt>
                      <c:pt idx="16">
                        <c:v>11.466507000000002</c:v>
                      </c:pt>
                      <c:pt idx="17">
                        <c:v>12.991437000000001</c:v>
                      </c:pt>
                      <c:pt idx="18">
                        <c:v>13.804287000000002</c:v>
                      </c:pt>
                      <c:pt idx="19">
                        <c:v>13.963954000000003</c:v>
                      </c:pt>
                      <c:pt idx="20">
                        <c:v>14.718591000000004</c:v>
                      </c:pt>
                      <c:pt idx="21">
                        <c:v>15.463309000000004</c:v>
                      </c:pt>
                      <c:pt idx="22">
                        <c:v>15.726870000000003</c:v>
                      </c:pt>
                      <c:pt idx="23">
                        <c:v>16.566236000000004</c:v>
                      </c:pt>
                      <c:pt idx="24">
                        <c:v>17.090023000000006</c:v>
                      </c:pt>
                      <c:pt idx="25">
                        <c:v>17.306031000000004</c:v>
                      </c:pt>
                      <c:pt idx="26">
                        <c:v>17.576272000000003</c:v>
                      </c:pt>
                      <c:pt idx="27">
                        <c:v>19.782577000000003</c:v>
                      </c:pt>
                      <c:pt idx="28">
                        <c:v>19.917710000000003</c:v>
                      </c:pt>
                      <c:pt idx="29">
                        <c:v>20.082813000000002</c:v>
                      </c:pt>
                      <c:pt idx="30">
                        <c:v>20.286834000000002</c:v>
                      </c:pt>
                      <c:pt idx="31">
                        <c:v>21.104515000000003</c:v>
                      </c:pt>
                      <c:pt idx="32">
                        <c:v>21.672799000000001</c:v>
                      </c:pt>
                      <c:pt idx="33">
                        <c:v>21.737051000000001</c:v>
                      </c:pt>
                      <c:pt idx="34">
                        <c:v>21.829613999999999</c:v>
                      </c:pt>
                      <c:pt idx="35">
                        <c:v>22.285423999999999</c:v>
                      </c:pt>
                      <c:pt idx="36">
                        <c:v>22.906914</c:v>
                      </c:pt>
                      <c:pt idx="37">
                        <c:v>23.517669999999999</c:v>
                      </c:pt>
                      <c:pt idx="38">
                        <c:v>24.029695999999998</c:v>
                      </c:pt>
                      <c:pt idx="39">
                        <c:v>25.257321999999998</c:v>
                      </c:pt>
                      <c:pt idx="40">
                        <c:v>26.055198999999998</c:v>
                      </c:pt>
                      <c:pt idx="41">
                        <c:v>26.805924999999998</c:v>
                      </c:pt>
                      <c:pt idx="42">
                        <c:v>27.054205</c:v>
                      </c:pt>
                      <c:pt idx="43">
                        <c:v>27.367999000000001</c:v>
                      </c:pt>
                      <c:pt idx="44">
                        <c:v>27.702087000000002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worksheet!$E$312:$E$356</c15:sqref>
                        </c15:formulaRef>
                      </c:ext>
                    </c:extLst>
                    <c:numCache>
                      <c:formatCode>General</c:formatCode>
                      <c:ptCount val="4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693-4F36-BB4E-D39B7000D70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876597560931285"/>
              <c:y val="0.720332677165354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SR-163 NB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worksheet!$H$149:$H$160</c:f>
              <c:numCache>
                <c:formatCode>0.0</c:formatCode>
                <c:ptCount val="12"/>
                <c:pt idx="0">
                  <c:v>44.789922687283401</c:v>
                </c:pt>
                <c:pt idx="1">
                  <c:v>53.590509197547298</c:v>
                </c:pt>
                <c:pt idx="2">
                  <c:v>63.468141828845603</c:v>
                </c:pt>
                <c:pt idx="3">
                  <c:v>64.3332444681418</c:v>
                </c:pt>
                <c:pt idx="4">
                  <c:v>61.946414289522799</c:v>
                </c:pt>
                <c:pt idx="5">
                  <c:v>67.310583844308198</c:v>
                </c:pt>
                <c:pt idx="6">
                  <c:v>68.442015462543296</c:v>
                </c:pt>
                <c:pt idx="7">
                  <c:v>70.2561983471074</c:v>
                </c:pt>
                <c:pt idx="8">
                  <c:v>68.662490002666004</c:v>
                </c:pt>
                <c:pt idx="9">
                  <c:v>66.725939749400197</c:v>
                </c:pt>
                <c:pt idx="10">
                  <c:v>67.516928818981597</c:v>
                </c:pt>
                <c:pt idx="11">
                  <c:v>67.482804585443901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92BE-4210-AEE0-67949F6B2E05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worksheet!$J$149:$J$160</c:f>
              <c:numCache>
                <c:formatCode>0.0</c:formatCode>
                <c:ptCount val="12"/>
                <c:pt idx="0">
                  <c:v>29.0274687854711</c:v>
                </c:pt>
                <c:pt idx="1">
                  <c:v>46.699659477866099</c:v>
                </c:pt>
                <c:pt idx="2">
                  <c:v>58.743927355278103</c:v>
                </c:pt>
                <c:pt idx="3">
                  <c:v>61.478320090805902</c:v>
                </c:pt>
                <c:pt idx="4">
                  <c:v>63.929852440408602</c:v>
                </c:pt>
                <c:pt idx="5">
                  <c:v>66.056526674233794</c:v>
                </c:pt>
                <c:pt idx="6">
                  <c:v>67.6381384790011</c:v>
                </c:pt>
                <c:pt idx="7">
                  <c:v>70.6372304199773</c:v>
                </c:pt>
                <c:pt idx="8">
                  <c:v>69.872417707151001</c:v>
                </c:pt>
                <c:pt idx="9">
                  <c:v>62.3625425652667</c:v>
                </c:pt>
                <c:pt idx="10">
                  <c:v>61.646992054483498</c:v>
                </c:pt>
                <c:pt idx="11">
                  <c:v>64.401362088535706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92BE-4210-AEE0-67949F6B2E0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worksheet!$M$149:$M$160</c:f>
              <c:numCache>
                <c:formatCode>0.0</c:formatCode>
                <c:ptCount val="12"/>
                <c:pt idx="0">
                  <c:v>52</c:v>
                </c:pt>
                <c:pt idx="1">
                  <c:v>42</c:v>
                </c:pt>
                <c:pt idx="2">
                  <c:v>36</c:v>
                </c:pt>
                <c:pt idx="3">
                  <c:v>44</c:v>
                </c:pt>
                <c:pt idx="4">
                  <c:v>37</c:v>
                </c:pt>
                <c:pt idx="5">
                  <c:v>46</c:v>
                </c:pt>
                <c:pt idx="6">
                  <c:v>50</c:v>
                </c:pt>
                <c:pt idx="7">
                  <c:v>57</c:v>
                </c:pt>
                <c:pt idx="8">
                  <c:v>51</c:v>
                </c:pt>
                <c:pt idx="9">
                  <c:v>54</c:v>
                </c:pt>
                <c:pt idx="10">
                  <c:v>57</c:v>
                </c:pt>
                <c:pt idx="11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92BE-4210-AEE0-67949F6B2E05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worksheet!$C$149:$C$160</c:f>
              <c:numCache>
                <c:formatCode>0.0</c:formatCode>
                <c:ptCount val="12"/>
                <c:pt idx="0">
                  <c:v>0.47905399999999998</c:v>
                </c:pt>
                <c:pt idx="1">
                  <c:v>1.821931</c:v>
                </c:pt>
                <c:pt idx="2">
                  <c:v>2.9322629999999998</c:v>
                </c:pt>
                <c:pt idx="3">
                  <c:v>3.0737619999999999</c:v>
                </c:pt>
                <c:pt idx="4">
                  <c:v>4.9975569999999996</c:v>
                </c:pt>
                <c:pt idx="5">
                  <c:v>5.849321999999999</c:v>
                </c:pt>
                <c:pt idx="6">
                  <c:v>6.0839269999999992</c:v>
                </c:pt>
                <c:pt idx="7">
                  <c:v>6.6410699999999991</c:v>
                </c:pt>
                <c:pt idx="8">
                  <c:v>6.970140999999999</c:v>
                </c:pt>
                <c:pt idx="9">
                  <c:v>7.7718239999999987</c:v>
                </c:pt>
                <c:pt idx="10">
                  <c:v>8.6692989999999988</c:v>
                </c:pt>
                <c:pt idx="11">
                  <c:v>8.902315999999999</c:v>
                </c:pt>
              </c:numCache>
            </c:numRef>
          </c:xVal>
          <c:yVal>
            <c:numRef>
              <c:f>worksheet!$O$149:$O$160</c:f>
              <c:numCache>
                <c:formatCode>0.0</c:formatCode>
                <c:ptCount val="12"/>
                <c:pt idx="0">
                  <c:v>47</c:v>
                </c:pt>
                <c:pt idx="1">
                  <c:v>39</c:v>
                </c:pt>
                <c:pt idx="2">
                  <c:v>37</c:v>
                </c:pt>
                <c:pt idx="3">
                  <c:v>48</c:v>
                </c:pt>
                <c:pt idx="4">
                  <c:v>43</c:v>
                </c:pt>
                <c:pt idx="5">
                  <c:v>45</c:v>
                </c:pt>
                <c:pt idx="6">
                  <c:v>50</c:v>
                </c:pt>
                <c:pt idx="7">
                  <c:v>56</c:v>
                </c:pt>
                <c:pt idx="8">
                  <c:v>55</c:v>
                </c:pt>
                <c:pt idx="9">
                  <c:v>52</c:v>
                </c:pt>
                <c:pt idx="10">
                  <c:v>48</c:v>
                </c:pt>
                <c:pt idx="11">
                  <c:v>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92BE-4210-AEE0-67949F6B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worksheet!$I$149:$I$160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48.065322281331198</c:v>
                      </c:pt>
                      <c:pt idx="1">
                        <c:v>53.669305950760901</c:v>
                      </c:pt>
                      <c:pt idx="2">
                        <c:v>62.365953235185003</c:v>
                      </c:pt>
                      <c:pt idx="3">
                        <c:v>63.751082518866802</c:v>
                      </c:pt>
                      <c:pt idx="4">
                        <c:v>67.247309167388394</c:v>
                      </c:pt>
                      <c:pt idx="5">
                        <c:v>67.732525052579504</c:v>
                      </c:pt>
                      <c:pt idx="6">
                        <c:v>68.602622788568596</c:v>
                      </c:pt>
                      <c:pt idx="7">
                        <c:v>71.081776568105894</c:v>
                      </c:pt>
                      <c:pt idx="8">
                        <c:v>70.380056909563294</c:v>
                      </c:pt>
                      <c:pt idx="9">
                        <c:v>67.471235927254696</c:v>
                      </c:pt>
                      <c:pt idx="10">
                        <c:v>67.485587034516897</c:v>
                      </c:pt>
                      <c:pt idx="11">
                        <c:v>67.976370159594197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05-4A20-9D4F-D1F49EC48B4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worksheet!$N$149:$N$160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52</c:v>
                      </c:pt>
                      <c:pt idx="1">
                        <c:v>44</c:v>
                      </c:pt>
                      <c:pt idx="2">
                        <c:v>43</c:v>
                      </c:pt>
                      <c:pt idx="3">
                        <c:v>51</c:v>
                      </c:pt>
                      <c:pt idx="4">
                        <c:v>49</c:v>
                      </c:pt>
                      <c:pt idx="5">
                        <c:v>52</c:v>
                      </c:pt>
                      <c:pt idx="6">
                        <c:v>52</c:v>
                      </c:pt>
                      <c:pt idx="7">
                        <c:v>58</c:v>
                      </c:pt>
                      <c:pt idx="8">
                        <c:v>57</c:v>
                      </c:pt>
                      <c:pt idx="9">
                        <c:v>57</c:v>
                      </c:pt>
                      <c:pt idx="10">
                        <c:v>57</c:v>
                      </c:pt>
                      <c:pt idx="11">
                        <c:v>57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05-4A20-9D4F-D1F49EC48B4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worksheet!$C$149:$C$160</c15:sqref>
                        </c15:formulaRef>
                      </c:ext>
                    </c:extLst>
                    <c:numCache>
                      <c:formatCode>0.0</c:formatCode>
                      <c:ptCount val="12"/>
                      <c:pt idx="0">
                        <c:v>0.47905399999999998</c:v>
                      </c:pt>
                      <c:pt idx="1">
                        <c:v>1.821931</c:v>
                      </c:pt>
                      <c:pt idx="2">
                        <c:v>2.9322629999999998</c:v>
                      </c:pt>
                      <c:pt idx="3">
                        <c:v>3.0737619999999999</c:v>
                      </c:pt>
                      <c:pt idx="4">
                        <c:v>4.9975569999999996</c:v>
                      </c:pt>
                      <c:pt idx="5">
                        <c:v>5.849321999999999</c:v>
                      </c:pt>
                      <c:pt idx="6">
                        <c:v>6.0839269999999992</c:v>
                      </c:pt>
                      <c:pt idx="7">
                        <c:v>6.6410699999999991</c:v>
                      </c:pt>
                      <c:pt idx="8">
                        <c:v>6.970140999999999</c:v>
                      </c:pt>
                      <c:pt idx="9">
                        <c:v>7.7718239999999987</c:v>
                      </c:pt>
                      <c:pt idx="10">
                        <c:v>8.6692989999999988</c:v>
                      </c:pt>
                      <c:pt idx="11">
                        <c:v>8.902315999999999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worksheet!$E$149:$E$160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E92-424F-967C-9621D2DC010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-SR-163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103669506371164E-2"/>
          <c:y val="5.5884770829097326E-2"/>
          <c:w val="0.88305109202978582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worksheet!$H$357:$H$370</c:f>
              <c:numCache>
                <c:formatCode>0.0</c:formatCode>
                <c:ptCount val="14"/>
                <c:pt idx="0">
                  <c:v>69.667288723007204</c:v>
                </c:pt>
                <c:pt idx="1">
                  <c:v>67.773127166088997</c:v>
                </c:pt>
                <c:pt idx="2">
                  <c:v>66.922687283391099</c:v>
                </c:pt>
                <c:pt idx="3">
                  <c:v>66.446014396161004</c:v>
                </c:pt>
                <c:pt idx="4">
                  <c:v>70.493201812849904</c:v>
                </c:pt>
                <c:pt idx="5">
                  <c:v>67.975739802719303</c:v>
                </c:pt>
                <c:pt idx="6">
                  <c:v>68.448946947480707</c:v>
                </c:pt>
                <c:pt idx="7">
                  <c:v>64.9776059717409</c:v>
                </c:pt>
                <c:pt idx="8">
                  <c:v>64.9776059717409</c:v>
                </c:pt>
                <c:pt idx="9">
                  <c:v>68.213009864036295</c:v>
                </c:pt>
                <c:pt idx="10">
                  <c:v>66.936283657691305</c:v>
                </c:pt>
                <c:pt idx="11">
                  <c:v>66.936283657691305</c:v>
                </c:pt>
                <c:pt idx="12">
                  <c:v>63.607837909890698</c:v>
                </c:pt>
                <c:pt idx="13">
                  <c:v>44.8320447880565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42A-412B-8B4C-4EE55FB188A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worksheet!$J$357:$J$370</c:f>
              <c:numCache>
                <c:formatCode>0.0</c:formatCode>
                <c:ptCount val="14"/>
                <c:pt idx="0">
                  <c:v>42.650170261066997</c:v>
                </c:pt>
                <c:pt idx="1">
                  <c:v>62.045629965947803</c:v>
                </c:pt>
                <c:pt idx="2">
                  <c:v>60.017480136208903</c:v>
                </c:pt>
                <c:pt idx="3">
                  <c:v>56.291032917139603</c:v>
                </c:pt>
                <c:pt idx="4">
                  <c:v>43.402270147559598</c:v>
                </c:pt>
                <c:pt idx="5">
                  <c:v>41.499659477866103</c:v>
                </c:pt>
                <c:pt idx="6">
                  <c:v>53.623836549375703</c:v>
                </c:pt>
                <c:pt idx="7">
                  <c:v>44.463337116912598</c:v>
                </c:pt>
                <c:pt idx="8">
                  <c:v>44.463337116912598</c:v>
                </c:pt>
                <c:pt idx="9">
                  <c:v>39.499205448354097</c:v>
                </c:pt>
                <c:pt idx="10">
                  <c:v>38.987968217934203</c:v>
                </c:pt>
                <c:pt idx="11">
                  <c:v>38.987968217934203</c:v>
                </c:pt>
                <c:pt idx="12">
                  <c:v>36.464245175936398</c:v>
                </c:pt>
                <c:pt idx="13">
                  <c:v>32.798183881952298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542A-412B-8B4C-4EE55FB188A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worksheet!$M$357:$M$370</c:f>
              <c:numCache>
                <c:formatCode>0.0</c:formatCode>
                <c:ptCount val="14"/>
                <c:pt idx="0">
                  <c:v>55</c:v>
                </c:pt>
                <c:pt idx="1">
                  <c:v>51</c:v>
                </c:pt>
                <c:pt idx="2">
                  <c:v>54</c:v>
                </c:pt>
                <c:pt idx="3">
                  <c:v>49</c:v>
                </c:pt>
                <c:pt idx="4">
                  <c:v>58</c:v>
                </c:pt>
                <c:pt idx="5">
                  <c:v>57</c:v>
                </c:pt>
                <c:pt idx="6">
                  <c:v>51</c:v>
                </c:pt>
                <c:pt idx="7">
                  <c:v>48</c:v>
                </c:pt>
                <c:pt idx="8">
                  <c:v>42</c:v>
                </c:pt>
                <c:pt idx="9">
                  <c:v>45</c:v>
                </c:pt>
                <c:pt idx="10">
                  <c:v>41</c:v>
                </c:pt>
                <c:pt idx="11">
                  <c:v>41</c:v>
                </c:pt>
                <c:pt idx="12">
                  <c:v>46</c:v>
                </c:pt>
                <c:pt idx="13">
                  <c:v>45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42A-412B-8B4C-4EE55FB188A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worksheet!$C$357:$C$370</c:f>
              <c:numCache>
                <c:formatCode>0.0</c:formatCode>
                <c:ptCount val="14"/>
                <c:pt idx="0">
                  <c:v>0.69635899999999995</c:v>
                </c:pt>
                <c:pt idx="1">
                  <c:v>2.1064689999999997</c:v>
                </c:pt>
                <c:pt idx="2">
                  <c:v>2.5276039999999997</c:v>
                </c:pt>
                <c:pt idx="3">
                  <c:v>2.6784539999999999</c:v>
                </c:pt>
                <c:pt idx="4">
                  <c:v>4.140771</c:v>
                </c:pt>
                <c:pt idx="5">
                  <c:v>4.5889490000000004</c:v>
                </c:pt>
                <c:pt idx="6">
                  <c:v>4.993652</c:v>
                </c:pt>
                <c:pt idx="7">
                  <c:v>5.3343790000000002</c:v>
                </c:pt>
                <c:pt idx="8">
                  <c:v>5.5566620000000002</c:v>
                </c:pt>
                <c:pt idx="9">
                  <c:v>6.1402520000000003</c:v>
                </c:pt>
                <c:pt idx="10">
                  <c:v>6.8559260000000002</c:v>
                </c:pt>
                <c:pt idx="11">
                  <c:v>7.3786560000000003</c:v>
                </c:pt>
                <c:pt idx="12">
                  <c:v>7.523765</c:v>
                </c:pt>
                <c:pt idx="13">
                  <c:v>8.6511090000000017</c:v>
                </c:pt>
              </c:numCache>
            </c:numRef>
          </c:xVal>
          <c:yVal>
            <c:numRef>
              <c:f>worksheet!$O$357:$O$370</c:f>
              <c:numCache>
                <c:formatCode>0.0</c:formatCode>
                <c:ptCount val="14"/>
                <c:pt idx="0">
                  <c:v>62</c:v>
                </c:pt>
                <c:pt idx="1">
                  <c:v>62</c:v>
                </c:pt>
                <c:pt idx="2">
                  <c:v>62</c:v>
                </c:pt>
                <c:pt idx="3">
                  <c:v>60</c:v>
                </c:pt>
                <c:pt idx="4">
                  <c:v>62</c:v>
                </c:pt>
                <c:pt idx="5">
                  <c:v>59</c:v>
                </c:pt>
                <c:pt idx="6">
                  <c:v>53</c:v>
                </c:pt>
                <c:pt idx="7">
                  <c:v>51</c:v>
                </c:pt>
                <c:pt idx="8">
                  <c:v>49</c:v>
                </c:pt>
                <c:pt idx="9">
                  <c:v>48</c:v>
                </c:pt>
                <c:pt idx="10">
                  <c:v>42</c:v>
                </c:pt>
                <c:pt idx="11">
                  <c:v>42</c:v>
                </c:pt>
                <c:pt idx="12">
                  <c:v>47</c:v>
                </c:pt>
                <c:pt idx="13">
                  <c:v>46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542A-412B-8B4C-4EE55FB18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worksheet!$I$357:$I$370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68.3648397872077</c:v>
                      </c:pt>
                      <c:pt idx="1">
                        <c:v>70.014598540145997</c:v>
                      </c:pt>
                      <c:pt idx="2">
                        <c:v>69.295311146851404</c:v>
                      </c:pt>
                      <c:pt idx="3">
                        <c:v>67.082890016083098</c:v>
                      </c:pt>
                      <c:pt idx="4">
                        <c:v>69.801682543609999</c:v>
                      </c:pt>
                      <c:pt idx="5">
                        <c:v>67.732030186811798</c:v>
                      </c:pt>
                      <c:pt idx="6">
                        <c:v>70.421873066930601</c:v>
                      </c:pt>
                      <c:pt idx="7">
                        <c:v>67.460472596808103</c:v>
                      </c:pt>
                      <c:pt idx="8">
                        <c:v>67.460472596808103</c:v>
                      </c:pt>
                      <c:pt idx="9">
                        <c:v>69.849931955956905</c:v>
                      </c:pt>
                      <c:pt idx="10">
                        <c:v>68.355437337622206</c:v>
                      </c:pt>
                      <c:pt idx="11">
                        <c:v>68.355437337622206</c:v>
                      </c:pt>
                      <c:pt idx="12">
                        <c:v>67.653717679079506</c:v>
                      </c:pt>
                      <c:pt idx="13">
                        <c:v>57.294073982432302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C3-40FF-BF75-4851E00227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worksheet!$N$357:$N$370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62</c:v>
                      </c:pt>
                      <c:pt idx="3">
                        <c:v>59</c:v>
                      </c:pt>
                      <c:pt idx="4">
                        <c:v>62</c:v>
                      </c:pt>
                      <c:pt idx="5">
                        <c:v>61</c:v>
                      </c:pt>
                      <c:pt idx="6">
                        <c:v>53</c:v>
                      </c:pt>
                      <c:pt idx="7">
                        <c:v>52</c:v>
                      </c:pt>
                      <c:pt idx="8">
                        <c:v>50</c:v>
                      </c:pt>
                      <c:pt idx="9">
                        <c:v>51</c:v>
                      </c:pt>
                      <c:pt idx="10">
                        <c:v>49</c:v>
                      </c:pt>
                      <c:pt idx="11">
                        <c:v>49</c:v>
                      </c:pt>
                      <c:pt idx="12">
                        <c:v>52</c:v>
                      </c:pt>
                      <c:pt idx="13">
                        <c:v>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C3-40FF-BF75-4851E00227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worksheet!$C$357:$C$370</c15:sqref>
                        </c15:formulaRef>
                      </c:ext>
                    </c:extLst>
                    <c:numCache>
                      <c:formatCode>0.0</c:formatCode>
                      <c:ptCount val="14"/>
                      <c:pt idx="0">
                        <c:v>0.69635899999999995</c:v>
                      </c:pt>
                      <c:pt idx="1">
                        <c:v>2.1064689999999997</c:v>
                      </c:pt>
                      <c:pt idx="2">
                        <c:v>2.5276039999999997</c:v>
                      </c:pt>
                      <c:pt idx="3">
                        <c:v>2.6784539999999999</c:v>
                      </c:pt>
                      <c:pt idx="4">
                        <c:v>4.140771</c:v>
                      </c:pt>
                      <c:pt idx="5">
                        <c:v>4.5889490000000004</c:v>
                      </c:pt>
                      <c:pt idx="6">
                        <c:v>4.993652</c:v>
                      </c:pt>
                      <c:pt idx="7">
                        <c:v>5.3343790000000002</c:v>
                      </c:pt>
                      <c:pt idx="8">
                        <c:v>5.5566620000000002</c:v>
                      </c:pt>
                      <c:pt idx="9">
                        <c:v>6.1402520000000003</c:v>
                      </c:pt>
                      <c:pt idx="10">
                        <c:v>6.8559260000000002</c:v>
                      </c:pt>
                      <c:pt idx="11">
                        <c:v>7.3786560000000003</c:v>
                      </c:pt>
                      <c:pt idx="12">
                        <c:v>7.523765</c:v>
                      </c:pt>
                      <c:pt idx="13">
                        <c:v>8.6511090000000017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worksheet!$E$357:$E$370</c15:sqref>
                        </c15:formulaRef>
                      </c:ext>
                    </c:extLst>
                    <c:numCache>
                      <c:formatCode>General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5DCC-411C-890C-BB3B678A0767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SR-125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732882027355186E-2"/>
          <c:y val="5.7056867891513569E-2"/>
          <c:w val="0.88305109202978582"/>
          <c:h val="0.6605896137982751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worksheet!$H$161:$H$170</c:f>
              <c:numCache>
                <c:formatCode>0.0</c:formatCode>
                <c:ptCount val="10"/>
                <c:pt idx="0">
                  <c:v>56.980805118634997</c:v>
                </c:pt>
                <c:pt idx="1">
                  <c:v>44.832577979205503</c:v>
                </c:pt>
                <c:pt idx="2">
                  <c:v>60.984004265529201</c:v>
                </c:pt>
                <c:pt idx="3">
                  <c:v>31.706211676886198</c:v>
                </c:pt>
                <c:pt idx="4">
                  <c:v>68.706744868035202</c:v>
                </c:pt>
                <c:pt idx="5">
                  <c:v>68.706744868035202</c:v>
                </c:pt>
                <c:pt idx="6">
                  <c:v>68.2985870434551</c:v>
                </c:pt>
                <c:pt idx="7">
                  <c:v>67.146894161556901</c:v>
                </c:pt>
                <c:pt idx="8">
                  <c:v>67.146894161556901</c:v>
                </c:pt>
                <c:pt idx="9">
                  <c:v>46.378299120234601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0-8AF2-41C8-AABC-5BBCCD8D4A3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worksheet!$J$161:$J$170</c:f>
              <c:numCache>
                <c:formatCode>0.0</c:formatCode>
                <c:ptCount val="10"/>
                <c:pt idx="0">
                  <c:v>67.659250851305302</c:v>
                </c:pt>
                <c:pt idx="1">
                  <c:v>65.691032917139594</c:v>
                </c:pt>
                <c:pt idx="2">
                  <c:v>58.179341657207701</c:v>
                </c:pt>
                <c:pt idx="3">
                  <c:v>34.5457434733258</c:v>
                </c:pt>
                <c:pt idx="4">
                  <c:v>66.838138479001103</c:v>
                </c:pt>
                <c:pt idx="5">
                  <c:v>66.838138479001103</c:v>
                </c:pt>
                <c:pt idx="6">
                  <c:v>67.350283768444996</c:v>
                </c:pt>
                <c:pt idx="7">
                  <c:v>67.258115777525504</c:v>
                </c:pt>
                <c:pt idx="8">
                  <c:v>67.258115777525504</c:v>
                </c:pt>
                <c:pt idx="9">
                  <c:v>60.4229284903519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2-8AF2-41C8-AABC-5BBCCD8D4A3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worksheet!$M$161:$M$170</c:f>
              <c:numCache>
                <c:formatCode>0.0</c:formatCode>
                <c:ptCount val="10"/>
                <c:pt idx="0">
                  <c:v>52</c:v>
                </c:pt>
                <c:pt idx="1">
                  <c:v>52</c:v>
                </c:pt>
                <c:pt idx="2">
                  <c:v>45</c:v>
                </c:pt>
                <c:pt idx="3">
                  <c:v>18</c:v>
                </c:pt>
                <c:pt idx="4">
                  <c:v>56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8AF2-41C8-AABC-5BBCCD8D4A3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worksheet!$C$161:$C$170</c:f>
              <c:numCache>
                <c:formatCode>0.0</c:formatCode>
                <c:ptCount val="10"/>
                <c:pt idx="0">
                  <c:v>11.482304000000001</c:v>
                </c:pt>
                <c:pt idx="1">
                  <c:v>12.399043000000002</c:v>
                </c:pt>
                <c:pt idx="2">
                  <c:v>15.168412000000004</c:v>
                </c:pt>
                <c:pt idx="3">
                  <c:v>15.978786000000005</c:v>
                </c:pt>
                <c:pt idx="4">
                  <c:v>16.980791000000004</c:v>
                </c:pt>
                <c:pt idx="5">
                  <c:v>17.166530000000005</c:v>
                </c:pt>
                <c:pt idx="6">
                  <c:v>17.372181000000005</c:v>
                </c:pt>
                <c:pt idx="7">
                  <c:v>18.872013000000006</c:v>
                </c:pt>
                <c:pt idx="8">
                  <c:v>19.264992000000007</c:v>
                </c:pt>
                <c:pt idx="9">
                  <c:v>21.207134000000003</c:v>
                </c:pt>
              </c:numCache>
            </c:numRef>
          </c:xVal>
          <c:yVal>
            <c:numRef>
              <c:f>worksheet!$O$161:$O$170</c:f>
              <c:numCache>
                <c:formatCode>0.0</c:formatCode>
                <c:ptCount val="10"/>
                <c:pt idx="0">
                  <c:v>56</c:v>
                </c:pt>
                <c:pt idx="1">
                  <c:v>57</c:v>
                </c:pt>
                <c:pt idx="2">
                  <c:v>46</c:v>
                </c:pt>
                <c:pt idx="3">
                  <c:v>29</c:v>
                </c:pt>
                <c:pt idx="4">
                  <c:v>56</c:v>
                </c:pt>
                <c:pt idx="5">
                  <c:v>57</c:v>
                </c:pt>
                <c:pt idx="6">
                  <c:v>57</c:v>
                </c:pt>
                <c:pt idx="7">
                  <c:v>58</c:v>
                </c:pt>
                <c:pt idx="8">
                  <c:v>58</c:v>
                </c:pt>
                <c:pt idx="9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6-8AF2-41C8-AABC-5BBCCD8D4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8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worksheet!$I$161:$I$170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66.632191018186305</c:v>
                      </c:pt>
                      <c:pt idx="1">
                        <c:v>64.213287145861699</c:v>
                      </c:pt>
                      <c:pt idx="2">
                        <c:v>62.401583570456502</c:v>
                      </c:pt>
                      <c:pt idx="3">
                        <c:v>54.936780898181397</c:v>
                      </c:pt>
                      <c:pt idx="4">
                        <c:v>66.091797599901</c:v>
                      </c:pt>
                      <c:pt idx="5">
                        <c:v>66.091797599901</c:v>
                      </c:pt>
                      <c:pt idx="6">
                        <c:v>67.149573178275404</c:v>
                      </c:pt>
                      <c:pt idx="7">
                        <c:v>66.850797971050397</c:v>
                      </c:pt>
                      <c:pt idx="8">
                        <c:v>66.850797971050397</c:v>
                      </c:pt>
                      <c:pt idx="9">
                        <c:v>60.1957194111097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68D-43DD-B3BD-AA5C6B97D29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worksheet!$N$161:$N$170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57</c:v>
                      </c:pt>
                      <c:pt idx="1">
                        <c:v>58</c:v>
                      </c:pt>
                      <c:pt idx="2">
                        <c:v>51</c:v>
                      </c:pt>
                      <c:pt idx="3">
                        <c:v>35</c:v>
                      </c:pt>
                      <c:pt idx="4">
                        <c:v>56</c:v>
                      </c:pt>
                      <c:pt idx="5">
                        <c:v>57</c:v>
                      </c:pt>
                      <c:pt idx="6">
                        <c:v>57</c:v>
                      </c:pt>
                      <c:pt idx="7">
                        <c:v>58</c:v>
                      </c:pt>
                      <c:pt idx="8">
                        <c:v>58</c:v>
                      </c:pt>
                      <c:pt idx="9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68D-43DD-B3BD-AA5C6B97D293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worksheet!$C$161:$C$170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11.482304000000001</c:v>
                      </c:pt>
                      <c:pt idx="1">
                        <c:v>12.399043000000002</c:v>
                      </c:pt>
                      <c:pt idx="2">
                        <c:v>15.168412000000004</c:v>
                      </c:pt>
                      <c:pt idx="3">
                        <c:v>15.978786000000005</c:v>
                      </c:pt>
                      <c:pt idx="4">
                        <c:v>16.980791000000004</c:v>
                      </c:pt>
                      <c:pt idx="5">
                        <c:v>17.166530000000005</c:v>
                      </c:pt>
                      <c:pt idx="6">
                        <c:v>17.372181000000005</c:v>
                      </c:pt>
                      <c:pt idx="7">
                        <c:v>18.872013000000006</c:v>
                      </c:pt>
                      <c:pt idx="8">
                        <c:v>19.264992000000007</c:v>
                      </c:pt>
                      <c:pt idx="9">
                        <c:v>21.207134000000003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worksheet!$E$161:$E$170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F2F-4964-A7BE-CF7C441893BC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5051135849391"/>
              <c:y val="0.701428102737157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sng">
          <a:solidFill>
            <a:schemeClr val="bg1">
              <a:lumMod val="75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-SR-125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776423572418345E-2"/>
          <c:y val="5.70569005841738E-2"/>
          <c:w val="0.88305109202978582"/>
          <c:h val="0.6580487291485243"/>
        </c:manualLayout>
      </c:layout>
      <c:scatterChart>
        <c:scatterStyle val="lineMarker"/>
        <c:varyColors val="0"/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worksheet!$C$371:$C$380</c:f>
              <c:numCache>
                <c:formatCode>0.0</c:formatCode>
                <c:ptCount val="10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5.8266620000000007</c:v>
                </c:pt>
                <c:pt idx="8">
                  <c:v>6.2137270000000004</c:v>
                </c:pt>
                <c:pt idx="9">
                  <c:v>7.7018529999999998</c:v>
                </c:pt>
              </c:numCache>
            </c:numRef>
          </c:xVal>
          <c:yVal>
            <c:numRef>
              <c:f>worksheet!$J$371:$J$380</c:f>
              <c:numCache>
                <c:formatCode>0.0</c:formatCode>
                <c:ptCount val="10"/>
                <c:pt idx="0">
                  <c:v>44.185471055618599</c:v>
                </c:pt>
                <c:pt idx="1">
                  <c:v>59.2118047673099</c:v>
                </c:pt>
                <c:pt idx="2">
                  <c:v>66.177525539160001</c:v>
                </c:pt>
                <c:pt idx="3">
                  <c:v>67.389784335981801</c:v>
                </c:pt>
                <c:pt idx="4">
                  <c:v>67.689216799091895</c:v>
                </c:pt>
                <c:pt idx="5">
                  <c:v>56.043813847900097</c:v>
                </c:pt>
                <c:pt idx="6">
                  <c:v>30.460612939841099</c:v>
                </c:pt>
                <c:pt idx="7">
                  <c:v>49.591373439273603</c:v>
                </c:pt>
                <c:pt idx="8">
                  <c:v>58.179341657207701</c:v>
                </c:pt>
                <c:pt idx="9">
                  <c:v>58.509875141884201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4-371D-4F8A-AAF8-D60850617EF8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worksheet!$C$371:$C$380</c:f>
              <c:numCache>
                <c:formatCode>0.0</c:formatCode>
                <c:ptCount val="10"/>
                <c:pt idx="0">
                  <c:v>0.18527099999999999</c:v>
                </c:pt>
                <c:pt idx="1">
                  <c:v>0.53092399999999995</c:v>
                </c:pt>
                <c:pt idx="2">
                  <c:v>1.8324719999999999</c:v>
                </c:pt>
                <c:pt idx="3">
                  <c:v>2.542894</c:v>
                </c:pt>
                <c:pt idx="4">
                  <c:v>2.7848190000000002</c:v>
                </c:pt>
                <c:pt idx="5">
                  <c:v>3.8395110000000003</c:v>
                </c:pt>
                <c:pt idx="6">
                  <c:v>4.367642</c:v>
                </c:pt>
                <c:pt idx="7">
                  <c:v>5.8266620000000007</c:v>
                </c:pt>
                <c:pt idx="8">
                  <c:v>6.2137270000000004</c:v>
                </c:pt>
                <c:pt idx="9">
                  <c:v>7.7018529999999998</c:v>
                </c:pt>
              </c:numCache>
            </c:numRef>
          </c:xVal>
          <c:yVal>
            <c:numRef>
              <c:f>worksheet!$O$371:$O$380</c:f>
              <c:numCache>
                <c:formatCode>0.0</c:formatCode>
                <c:ptCount val="10"/>
                <c:pt idx="0">
                  <c:v>61</c:v>
                </c:pt>
                <c:pt idx="1">
                  <c:v>62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61</c:v>
                </c:pt>
                <c:pt idx="6">
                  <c:v>60</c:v>
                </c:pt>
                <c:pt idx="7">
                  <c:v>31</c:v>
                </c:pt>
                <c:pt idx="8">
                  <c:v>50</c:v>
                </c:pt>
                <c:pt idx="9">
                  <c:v>48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58-371D-4F8A-AAF8-D60850617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INRIX AM</c:v>
                </c:tx>
                <c:spPr>
                  <a:ln w="19050" cap="rnd">
                    <a:solidFill>
                      <a:srgbClr val="FF66FF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66FF"/>
                    </a:solidFill>
                    <a:ln w="9525">
                      <a:solidFill>
                        <a:srgbClr val="FF66FF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worksheet!$H$371:$H$380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44.4713409757398</c:v>
                      </c:pt>
                      <c:pt idx="1">
                        <c:v>58.069581444948</c:v>
                      </c:pt>
                      <c:pt idx="2">
                        <c:v>64.306318315116002</c:v>
                      </c:pt>
                      <c:pt idx="3">
                        <c:v>65.348440415889101</c:v>
                      </c:pt>
                      <c:pt idx="4">
                        <c:v>66.0050653159158</c:v>
                      </c:pt>
                      <c:pt idx="5">
                        <c:v>60.085577179418799</c:v>
                      </c:pt>
                      <c:pt idx="6">
                        <c:v>37.2450013329779</c:v>
                      </c:pt>
                      <c:pt idx="7">
                        <c:v>62.9042921887497</c:v>
                      </c:pt>
                      <c:pt idx="8">
                        <c:v>60.984004265529201</c:v>
                      </c:pt>
                      <c:pt idx="9">
                        <c:v>63.630231938149798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371D-4F8A-AAF8-D60850617EF8}"/>
                  </c:ext>
                </c:extLst>
              </c15:ser>
            </c15:filteredScatterSeries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worksheet!$I$371:$I$380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43.8947173079302</c:v>
                      </c:pt>
                      <c:pt idx="1">
                        <c:v>58.252505257948798</c:v>
                      </c:pt>
                      <c:pt idx="2">
                        <c:v>64.622788568600797</c:v>
                      </c:pt>
                      <c:pt idx="3">
                        <c:v>65.676234071508105</c:v>
                      </c:pt>
                      <c:pt idx="4">
                        <c:v>66.382036372633905</c:v>
                      </c:pt>
                      <c:pt idx="5">
                        <c:v>64.042805888902606</c:v>
                      </c:pt>
                      <c:pt idx="6">
                        <c:v>61.126067054311498</c:v>
                      </c:pt>
                      <c:pt idx="7">
                        <c:v>62.106767289372797</c:v>
                      </c:pt>
                      <c:pt idx="8">
                        <c:v>62.401583570456502</c:v>
                      </c:pt>
                      <c:pt idx="9">
                        <c:v>64.816775949523702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884-4E15-AF0B-A1801B11399B}"/>
                  </c:ext>
                </c:extLst>
              </c15:ser>
            </c15:filteredScatterSeries>
            <c15:filteredScatterSeries>
              <c15:ser>
                <c:idx val="6"/>
                <c:order val="3"/>
                <c:tx>
                  <c:v>model_AM</c:v>
                </c:tx>
                <c:spPr>
                  <a:ln w="19050" cap="rnd">
                    <a:solidFill>
                      <a:srgbClr val="FF99FF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rgbClr val="FF66FF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worksheet!$M$371:$M$380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62</c:v>
                      </c:pt>
                      <c:pt idx="6">
                        <c:v>61</c:v>
                      </c:pt>
                      <c:pt idx="7">
                        <c:v>32</c:v>
                      </c:pt>
                      <c:pt idx="8">
                        <c:v>49</c:v>
                      </c:pt>
                      <c:pt idx="9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71D-4F8A-AAF8-D60850617EF8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worksheet!$N$371:$N$380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61</c:v>
                      </c:pt>
                      <c:pt idx="1">
                        <c:v>62</c:v>
                      </c:pt>
                      <c:pt idx="2">
                        <c:v>58</c:v>
                      </c:pt>
                      <c:pt idx="3">
                        <c:v>58</c:v>
                      </c:pt>
                      <c:pt idx="4">
                        <c:v>58</c:v>
                      </c:pt>
                      <c:pt idx="5">
                        <c:v>62</c:v>
                      </c:pt>
                      <c:pt idx="6">
                        <c:v>62</c:v>
                      </c:pt>
                      <c:pt idx="7">
                        <c:v>44</c:v>
                      </c:pt>
                      <c:pt idx="8">
                        <c:v>58</c:v>
                      </c:pt>
                      <c:pt idx="9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884-4E15-AF0B-A1801B11399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worksheet!$C$371:$C$380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0.18527099999999999</c:v>
                      </c:pt>
                      <c:pt idx="1">
                        <c:v>0.53092399999999995</c:v>
                      </c:pt>
                      <c:pt idx="2">
                        <c:v>1.8324719999999999</c:v>
                      </c:pt>
                      <c:pt idx="3">
                        <c:v>2.542894</c:v>
                      </c:pt>
                      <c:pt idx="4">
                        <c:v>2.7848190000000002</c:v>
                      </c:pt>
                      <c:pt idx="5">
                        <c:v>3.8395110000000003</c:v>
                      </c:pt>
                      <c:pt idx="6">
                        <c:v>4.367642</c:v>
                      </c:pt>
                      <c:pt idx="7">
                        <c:v>5.8266620000000007</c:v>
                      </c:pt>
                      <c:pt idx="8">
                        <c:v>6.2137270000000004</c:v>
                      </c:pt>
                      <c:pt idx="9">
                        <c:v>7.7018529999999998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worksheet!$E$371:$E$380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B917-4F4B-A908-E97D5DB71F65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660234796948416"/>
              <c:y val="0.7058550277217090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SR-67 NB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126823122996519E-2"/>
          <c:y val="5.4697042742940773E-2"/>
          <c:w val="0.88305109202978582"/>
          <c:h val="0.6604883961546336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worksheet!$H$171:$H$172</c:f>
              <c:numCache>
                <c:formatCode>0.0</c:formatCode>
                <c:ptCount val="2"/>
                <c:pt idx="0">
                  <c:v>65.686750199946701</c:v>
                </c:pt>
                <c:pt idx="1">
                  <c:v>64.718741668888299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906-4531-93F2-A7E9367EF499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worksheet!$J$171:$J$172</c:f>
              <c:numCache>
                <c:formatCode>0.0</c:formatCode>
                <c:ptCount val="2"/>
                <c:pt idx="0">
                  <c:v>61.396594778660599</c:v>
                </c:pt>
                <c:pt idx="1">
                  <c:v>64.139387060158896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906-4531-93F2-A7E9367EF499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worksheet!$M$171:$M$172</c:f>
              <c:numCache>
                <c:formatCode>0.0</c:formatCode>
                <c:ptCount val="2"/>
                <c:pt idx="0">
                  <c:v>56</c:v>
                </c:pt>
                <c:pt idx="1">
                  <c:v>54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906-4531-93F2-A7E9367EF499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worksheet!$C$171:$C$172</c:f>
              <c:numCache>
                <c:formatCode>0.0</c:formatCode>
                <c:ptCount val="2"/>
                <c:pt idx="0">
                  <c:v>0.58069999999999999</c:v>
                </c:pt>
                <c:pt idx="1">
                  <c:v>2.270804</c:v>
                </c:pt>
              </c:numCache>
            </c:numRef>
          </c:xVal>
          <c:yVal>
            <c:numRef>
              <c:f>worksheet!$O$171:$O$172</c:f>
              <c:numCache>
                <c:formatCode>0.0</c:formatCode>
                <c:ptCount val="2"/>
                <c:pt idx="0">
                  <c:v>47</c:v>
                </c:pt>
                <c:pt idx="1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906-4531-93F2-A7E9367EF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worksheet!$I$171:$I$172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63.655202276382497</c:v>
                      </c:pt>
                      <c:pt idx="1">
                        <c:v>64.274650501051596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C97-40CF-A0D2-4FE648F3E38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worksheet!$N$171:$N$172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56</c:v>
                      </c:pt>
                      <c:pt idx="1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C97-40CF-A0D2-4FE648F3E380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worksheet!$C$171:$C$172</c15:sqref>
                        </c15:formulaRef>
                      </c:ext>
                    </c:extLst>
                    <c:numCache>
                      <c:formatCode>0.0</c:formatCode>
                      <c:ptCount val="2"/>
                      <c:pt idx="0">
                        <c:v>0.58069999999999999</c:v>
                      </c:pt>
                      <c:pt idx="1">
                        <c:v>2.270804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worksheet!$E$171:$E$172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934E-4936-860B-0B58B6E7C93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88860595829126"/>
              <c:y val="0.722856606406392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 cmpd="dbl">
          <a:solidFill>
            <a:srgbClr val="FFCC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-SR-67 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334005400769046E-2"/>
          <c:y val="5.7056929114927102E-2"/>
          <c:w val="0.88305109202978582"/>
          <c:h val="0.65875817161522798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worksheet!$H$381:$H$385</c:f>
              <c:numCache>
                <c:formatCode>0.0</c:formatCode>
                <c:ptCount val="5"/>
                <c:pt idx="0">
                  <c:v>49.4241535590509</c:v>
                </c:pt>
                <c:pt idx="1">
                  <c:v>62.644094908024499</c:v>
                </c:pt>
                <c:pt idx="2">
                  <c:v>63.205011996800899</c:v>
                </c:pt>
                <c:pt idx="3">
                  <c:v>63.523327112769898</c:v>
                </c:pt>
                <c:pt idx="4">
                  <c:v>29.477472673953599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5C-4121-A27F-F7E237122DC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worksheet!$J$381:$J$385</c:f>
              <c:numCache>
                <c:formatCode>0.0</c:formatCode>
                <c:ptCount val="5"/>
                <c:pt idx="0">
                  <c:v>54.2744608399546</c:v>
                </c:pt>
                <c:pt idx="1">
                  <c:v>63.609988649262199</c:v>
                </c:pt>
                <c:pt idx="2">
                  <c:v>64.693530079455201</c:v>
                </c:pt>
                <c:pt idx="3">
                  <c:v>65.066515323496006</c:v>
                </c:pt>
                <c:pt idx="4">
                  <c:v>26.813393870601601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C5C-4121-A27F-F7E237122DC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worksheet!$M$381:$M$385</c:f>
              <c:numCache>
                <c:formatCode>0.0</c:formatCode>
                <c:ptCount val="5"/>
                <c:pt idx="0">
                  <c:v>57</c:v>
                </c:pt>
                <c:pt idx="1">
                  <c:v>47</c:v>
                </c:pt>
                <c:pt idx="2">
                  <c:v>51</c:v>
                </c:pt>
                <c:pt idx="3">
                  <c:v>57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5C-4121-A27F-F7E237122DC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worksheet!$C$381:$C$385</c:f>
              <c:numCache>
                <c:formatCode>0.0</c:formatCode>
                <c:ptCount val="5"/>
                <c:pt idx="0">
                  <c:v>5.7482999999999999E-2</c:v>
                </c:pt>
                <c:pt idx="1">
                  <c:v>2.610249</c:v>
                </c:pt>
                <c:pt idx="2">
                  <c:v>3.1731780000000001</c:v>
                </c:pt>
                <c:pt idx="3">
                  <c:v>3.4728129999999999</c:v>
                </c:pt>
                <c:pt idx="4">
                  <c:v>5.4366829999999995</c:v>
                </c:pt>
              </c:numCache>
            </c:numRef>
          </c:xVal>
          <c:yVal>
            <c:numRef>
              <c:f>worksheet!$O$381:$O$385</c:f>
              <c:numCache>
                <c:formatCode>0.0</c:formatCode>
                <c:ptCount val="5"/>
                <c:pt idx="0">
                  <c:v>58</c:v>
                </c:pt>
                <c:pt idx="1">
                  <c:v>55</c:v>
                </c:pt>
                <c:pt idx="2">
                  <c:v>57</c:v>
                </c:pt>
                <c:pt idx="3">
                  <c:v>58</c:v>
                </c:pt>
                <c:pt idx="4">
                  <c:v>39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C5C-4121-A27F-F7E237122D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worksheet!$I$381:$I$385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51.492267722380298</c:v>
                      </c:pt>
                      <c:pt idx="1">
                        <c:v>63.251515526413499</c:v>
                      </c:pt>
                      <c:pt idx="2">
                        <c:v>63.744896696771001</c:v>
                      </c:pt>
                      <c:pt idx="3">
                        <c:v>64.332797228751701</c:v>
                      </c:pt>
                      <c:pt idx="4">
                        <c:v>30.949276258814798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4DCC-42B0-8398-F447C17C18EB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worksheet!$N$381:$N$385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58</c:v>
                      </c:pt>
                      <c:pt idx="1">
                        <c:v>56</c:v>
                      </c:pt>
                      <c:pt idx="2">
                        <c:v>57</c:v>
                      </c:pt>
                      <c:pt idx="3">
                        <c:v>58</c:v>
                      </c:pt>
                      <c:pt idx="4">
                        <c:v>39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4DCC-42B0-8398-F447C17C18EB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worksheet!$C$381:$C$385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5.7482999999999999E-2</c:v>
                      </c:pt>
                      <c:pt idx="1">
                        <c:v>2.610249</c:v>
                      </c:pt>
                      <c:pt idx="2">
                        <c:v>3.1731780000000001</c:v>
                      </c:pt>
                      <c:pt idx="3">
                        <c:v>3.4728129999999999</c:v>
                      </c:pt>
                      <c:pt idx="4">
                        <c:v>5.4366829999999995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worksheet!$E$381:$E$385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 formatCode="General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3F4-4CF4-A237-745D1C1D583A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FF99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SR-75 SB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222587280934485E-2"/>
          <c:y val="5.332254831782391E-2"/>
          <c:w val="0.88305109202978582"/>
          <c:h val="0.644860318249071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2.5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0.5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I-8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827704654983163E-2"/>
          <c:y val="5.2378550897358093E-2"/>
          <c:w val="0.88305109202978582"/>
          <c:h val="0.6618292333284581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worksheet!$H$419:$H$422</c:f>
              <c:numCache>
                <c:formatCode>0.0</c:formatCode>
                <c:ptCount val="4"/>
                <c:pt idx="0">
                  <c:v>66.852306051719495</c:v>
                </c:pt>
                <c:pt idx="1">
                  <c:v>64.575846440949107</c:v>
                </c:pt>
                <c:pt idx="2">
                  <c:v>64.389229538789706</c:v>
                </c:pt>
                <c:pt idx="3">
                  <c:v>59.917355371900797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37A-4CD0-8A75-3A712B43D1EF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worksheet!$J$419:$J$422</c:f>
              <c:numCache>
                <c:formatCode>0.0</c:formatCode>
                <c:ptCount val="4"/>
                <c:pt idx="0">
                  <c:v>65.3037457434733</c:v>
                </c:pt>
                <c:pt idx="1">
                  <c:v>57.224063564131697</c:v>
                </c:pt>
                <c:pt idx="2">
                  <c:v>59.021566401816102</c:v>
                </c:pt>
                <c:pt idx="3">
                  <c:v>55.058796821793401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37A-4CD0-8A75-3A712B43D1EF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worksheet!$M$419:$M$422</c:f>
              <c:numCache>
                <c:formatCode>0.0</c:formatCode>
                <c:ptCount val="4"/>
                <c:pt idx="0">
                  <c:v>57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37A-4CD0-8A75-3A712B43D1EF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worksheet!$C$419:$C$422</c:f>
              <c:numCache>
                <c:formatCode>0.0</c:formatCode>
                <c:ptCount val="4"/>
                <c:pt idx="0">
                  <c:v>16.955283999999995</c:v>
                </c:pt>
                <c:pt idx="1">
                  <c:v>20.385099999999991</c:v>
                </c:pt>
                <c:pt idx="2">
                  <c:v>21.698437999999989</c:v>
                </c:pt>
                <c:pt idx="3">
                  <c:v>77.23304499999999</c:v>
                </c:pt>
              </c:numCache>
            </c:numRef>
          </c:xVal>
          <c:yVal>
            <c:numRef>
              <c:f>worksheet!$O$419:$O$422</c:f>
              <c:numCache>
                <c:formatCode>0.0</c:formatCode>
                <c:ptCount val="4"/>
                <c:pt idx="0">
                  <c:v>53</c:v>
                </c:pt>
                <c:pt idx="1">
                  <c:v>53</c:v>
                </c:pt>
                <c:pt idx="2">
                  <c:v>50</c:v>
                </c:pt>
                <c:pt idx="3">
                  <c:v>58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937A-4CD0-8A75-3A712B43D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worksheet!$I$419:$I$422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65.399480390944007</c:v>
                      </c:pt>
                      <c:pt idx="1">
                        <c:v>62.109365334652999</c:v>
                      </c:pt>
                      <c:pt idx="2">
                        <c:v>61.476060868489398</c:v>
                      </c:pt>
                      <c:pt idx="3">
                        <c:v>55.4921440059384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988-47E6-9985-007C59DF14C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worksheet!$N$419:$N$422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57</c:v>
                      </c:pt>
                      <c:pt idx="1">
                        <c:v>58</c:v>
                      </c:pt>
                      <c:pt idx="2">
                        <c:v>57</c:v>
                      </c:pt>
                      <c:pt idx="3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88-47E6-9985-007C59DF14CA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worksheet!$C$419:$C$422</c15:sqref>
                        </c15:formulaRef>
                      </c:ext>
                    </c:extLst>
                    <c:numCache>
                      <c:formatCode>0.0</c:formatCode>
                      <c:ptCount val="4"/>
                      <c:pt idx="0">
                        <c:v>16.955283999999995</c:v>
                      </c:pt>
                      <c:pt idx="1">
                        <c:v>20.385099999999991</c:v>
                      </c:pt>
                      <c:pt idx="2">
                        <c:v>21.698437999999989</c:v>
                      </c:pt>
                      <c:pt idx="3">
                        <c:v>77.23304499999999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worksheet!$E$419:$E$422</c15:sqref>
                        </c15:formulaRef>
                      </c:ext>
                    </c:extLst>
                    <c:numCache>
                      <c:formatCode>@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DD6-4EF6-AC16-39A871C7A0CB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600377390549016"/>
              <c:y val="0.69554600948734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I-8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7728532311839391"/>
          <c:h val="0.65701818522684652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worksheet!$H$386:$H$390</c:f>
              <c:numCache>
                <c:formatCode>0.0</c:formatCode>
                <c:ptCount val="5"/>
                <c:pt idx="0">
                  <c:v>57.534257531324997</c:v>
                </c:pt>
                <c:pt idx="1">
                  <c:v>63.358037856571599</c:v>
                </c:pt>
                <c:pt idx="2">
                  <c:v>59.7648627032791</c:v>
                </c:pt>
                <c:pt idx="3">
                  <c:v>59.473740335910399</c:v>
                </c:pt>
                <c:pt idx="4">
                  <c:v>66.640095974406805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D14-438F-BD99-D670899ECDE7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worksheet!$J$386:$J$390</c:f>
              <c:numCache>
                <c:formatCode>0.0</c:formatCode>
                <c:ptCount val="5"/>
                <c:pt idx="0">
                  <c:v>59.508740068104402</c:v>
                </c:pt>
                <c:pt idx="1">
                  <c:v>60.073779795686697</c:v>
                </c:pt>
                <c:pt idx="2">
                  <c:v>65.758683314415407</c:v>
                </c:pt>
                <c:pt idx="3">
                  <c:v>65.473779795686696</c:v>
                </c:pt>
                <c:pt idx="4">
                  <c:v>49.228603859250903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D14-438F-BD99-D670899ECDE7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worksheet!$M$386:$M$390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47</c:v>
                </c:pt>
                <c:pt idx="3">
                  <c:v>37</c:v>
                </c:pt>
                <c:pt idx="4">
                  <c:v>49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D14-438F-BD99-D670899ECDE7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worksheet!$C$386:$C$390</c:f>
              <c:numCache>
                <c:formatCode>0.0</c:formatCode>
                <c:ptCount val="5"/>
                <c:pt idx="0">
                  <c:v>0.34193400000000002</c:v>
                </c:pt>
                <c:pt idx="1">
                  <c:v>37.259217999999997</c:v>
                </c:pt>
                <c:pt idx="2">
                  <c:v>56.917981999999995</c:v>
                </c:pt>
                <c:pt idx="3">
                  <c:v>57.184141999999994</c:v>
                </c:pt>
                <c:pt idx="4">
                  <c:v>73.203503999999981</c:v>
                </c:pt>
              </c:numCache>
            </c:numRef>
          </c:xVal>
          <c:yVal>
            <c:numRef>
              <c:f>worksheet!$O$386:$O$390</c:f>
              <c:numCache>
                <c:formatCode>0.0</c:formatCode>
                <c:ptCount val="5"/>
                <c:pt idx="0">
                  <c:v>62</c:v>
                </c:pt>
                <c:pt idx="1">
                  <c:v>62</c:v>
                </c:pt>
                <c:pt idx="2">
                  <c:v>58</c:v>
                </c:pt>
                <c:pt idx="3">
                  <c:v>56</c:v>
                </c:pt>
                <c:pt idx="4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14-438F-BD99-D670899ECD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worksheet!$I$386:$I$390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56.885686007670401</c:v>
                      </c:pt>
                      <c:pt idx="1">
                        <c:v>59.303971297785502</c:v>
                      </c:pt>
                      <c:pt idx="2">
                        <c:v>64.180997154521805</c:v>
                      </c:pt>
                      <c:pt idx="3">
                        <c:v>63.656563157243603</c:v>
                      </c:pt>
                      <c:pt idx="4">
                        <c:v>65.297909192131598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2F5A-4D19-A634-AD7775FD3047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worksheet!$N$386:$N$390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62</c:v>
                      </c:pt>
                      <c:pt idx="1">
                        <c:v>62</c:v>
                      </c:pt>
                      <c:pt idx="2">
                        <c:v>57</c:v>
                      </c:pt>
                      <c:pt idx="3">
                        <c:v>51</c:v>
                      </c:pt>
                      <c:pt idx="4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2F5A-4D19-A634-AD7775FD3047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worksheet!$C$386:$C$390</c15:sqref>
                        </c15:formulaRef>
                      </c:ext>
                    </c:extLst>
                    <c:numCache>
                      <c:formatCode>0.0</c:formatCode>
                      <c:ptCount val="5"/>
                      <c:pt idx="0">
                        <c:v>0.34193400000000002</c:v>
                      </c:pt>
                      <c:pt idx="1">
                        <c:v>37.259217999999997</c:v>
                      </c:pt>
                      <c:pt idx="2">
                        <c:v>56.917981999999995</c:v>
                      </c:pt>
                      <c:pt idx="3">
                        <c:v>57.184141999999994</c:v>
                      </c:pt>
                      <c:pt idx="4">
                        <c:v>73.203503999999981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worksheet!$E$386:$E$390</c15:sqref>
                        </c15:formulaRef>
                      </c:ext>
                    </c:extLst>
                    <c:numCache>
                      <c:formatCode>@</c:formatCode>
                      <c:ptCount val="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6D66-4EAD-B17F-C4D2EFAC6AEF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7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SR-78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14648384469183E-2"/>
          <c:y val="5.2378479394044386E-2"/>
          <c:w val="0.88305109202978582"/>
          <c:h val="0.6617309306768502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worksheet!$H$423:$H$446</c:f>
              <c:numCache>
                <c:formatCode>0.0</c:formatCode>
                <c:ptCount val="24"/>
                <c:pt idx="0">
                  <c:v>64.377232737936595</c:v>
                </c:pt>
                <c:pt idx="1">
                  <c:v>64.7835243934951</c:v>
                </c:pt>
                <c:pt idx="2">
                  <c:v>61.116235670487903</c:v>
                </c:pt>
                <c:pt idx="3">
                  <c:v>55.329778725673201</c:v>
                </c:pt>
                <c:pt idx="4">
                  <c:v>50.573713676353002</c:v>
                </c:pt>
                <c:pt idx="5">
                  <c:v>46.831778192481998</c:v>
                </c:pt>
                <c:pt idx="6">
                  <c:v>46.831778192481998</c:v>
                </c:pt>
                <c:pt idx="7">
                  <c:v>52.721674220207902</c:v>
                </c:pt>
                <c:pt idx="8">
                  <c:v>57.368968275126598</c:v>
                </c:pt>
                <c:pt idx="9">
                  <c:v>57.334044254865397</c:v>
                </c:pt>
                <c:pt idx="10">
                  <c:v>56.193281791522303</c:v>
                </c:pt>
                <c:pt idx="11">
                  <c:v>56.193281791522303</c:v>
                </c:pt>
                <c:pt idx="12">
                  <c:v>56.193281791522303</c:v>
                </c:pt>
                <c:pt idx="13">
                  <c:v>61.044254865369197</c:v>
                </c:pt>
                <c:pt idx="14">
                  <c:v>61.044254865369197</c:v>
                </c:pt>
                <c:pt idx="15">
                  <c:v>61.044254865369197</c:v>
                </c:pt>
                <c:pt idx="16">
                  <c:v>61.044254865369197</c:v>
                </c:pt>
                <c:pt idx="17">
                  <c:v>61.044254865369197</c:v>
                </c:pt>
                <c:pt idx="18">
                  <c:v>61.044254865369197</c:v>
                </c:pt>
                <c:pt idx="19">
                  <c:v>59.8469741402293</c:v>
                </c:pt>
                <c:pt idx="20">
                  <c:v>58.330045321247702</c:v>
                </c:pt>
                <c:pt idx="21">
                  <c:v>42.2711276992802</c:v>
                </c:pt>
                <c:pt idx="22">
                  <c:v>59.252732604638801</c:v>
                </c:pt>
                <c:pt idx="23">
                  <c:v>56.259397494001597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4E-4192-9906-41593C44A003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worksheet!$J$423:$J$446</c:f>
              <c:numCache>
                <c:formatCode>0.0</c:formatCode>
                <c:ptCount val="24"/>
                <c:pt idx="0">
                  <c:v>55.582292849035198</c:v>
                </c:pt>
                <c:pt idx="1">
                  <c:v>63.365266742338299</c:v>
                </c:pt>
                <c:pt idx="2">
                  <c:v>64.491486946651506</c:v>
                </c:pt>
                <c:pt idx="3">
                  <c:v>65.263337116912595</c:v>
                </c:pt>
                <c:pt idx="4">
                  <c:v>64.466515323495997</c:v>
                </c:pt>
                <c:pt idx="5">
                  <c:v>61.943246311010199</c:v>
                </c:pt>
                <c:pt idx="6">
                  <c:v>61.943246311010199</c:v>
                </c:pt>
                <c:pt idx="7">
                  <c:v>62.132349602724197</c:v>
                </c:pt>
                <c:pt idx="8">
                  <c:v>61.548921679909199</c:v>
                </c:pt>
                <c:pt idx="9">
                  <c:v>55.788876276958</c:v>
                </c:pt>
                <c:pt idx="10">
                  <c:v>50.614982973893298</c:v>
                </c:pt>
                <c:pt idx="11">
                  <c:v>50.614982973893298</c:v>
                </c:pt>
                <c:pt idx="12">
                  <c:v>50.614982973893298</c:v>
                </c:pt>
                <c:pt idx="13">
                  <c:v>29.842451759364401</c:v>
                </c:pt>
                <c:pt idx="14">
                  <c:v>29.842451759364401</c:v>
                </c:pt>
                <c:pt idx="15">
                  <c:v>29.842451759364401</c:v>
                </c:pt>
                <c:pt idx="16">
                  <c:v>29.842451759364401</c:v>
                </c:pt>
                <c:pt idx="17">
                  <c:v>29.842451759364401</c:v>
                </c:pt>
                <c:pt idx="18">
                  <c:v>29.842451759364401</c:v>
                </c:pt>
                <c:pt idx="19">
                  <c:v>24.768217934165701</c:v>
                </c:pt>
                <c:pt idx="20">
                  <c:v>37.350056753689003</c:v>
                </c:pt>
                <c:pt idx="21">
                  <c:v>42.671736662883099</c:v>
                </c:pt>
                <c:pt idx="22">
                  <c:v>60.593416572077203</c:v>
                </c:pt>
                <c:pt idx="23">
                  <c:v>55.427695800226999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C4E-4192-9906-41593C44A003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worksheet!$M$423:$M$446</c:f>
              <c:numCache>
                <c:formatCode>0.0</c:formatCode>
                <c:ptCount val="24"/>
                <c:pt idx="0">
                  <c:v>52</c:v>
                </c:pt>
                <c:pt idx="1">
                  <c:v>53</c:v>
                </c:pt>
                <c:pt idx="2">
                  <c:v>48</c:v>
                </c:pt>
                <c:pt idx="3">
                  <c:v>50</c:v>
                </c:pt>
                <c:pt idx="4">
                  <c:v>53</c:v>
                </c:pt>
                <c:pt idx="5">
                  <c:v>54</c:v>
                </c:pt>
                <c:pt idx="6">
                  <c:v>49</c:v>
                </c:pt>
                <c:pt idx="7">
                  <c:v>42</c:v>
                </c:pt>
                <c:pt idx="8">
                  <c:v>38</c:v>
                </c:pt>
                <c:pt idx="9">
                  <c:v>43</c:v>
                </c:pt>
                <c:pt idx="10">
                  <c:v>50</c:v>
                </c:pt>
                <c:pt idx="11">
                  <c:v>36</c:v>
                </c:pt>
                <c:pt idx="12">
                  <c:v>36</c:v>
                </c:pt>
                <c:pt idx="13">
                  <c:v>45</c:v>
                </c:pt>
                <c:pt idx="14">
                  <c:v>41</c:v>
                </c:pt>
                <c:pt idx="15">
                  <c:v>41</c:v>
                </c:pt>
                <c:pt idx="16">
                  <c:v>43</c:v>
                </c:pt>
                <c:pt idx="17">
                  <c:v>43</c:v>
                </c:pt>
                <c:pt idx="18">
                  <c:v>37</c:v>
                </c:pt>
                <c:pt idx="19">
                  <c:v>40</c:v>
                </c:pt>
                <c:pt idx="20">
                  <c:v>34</c:v>
                </c:pt>
                <c:pt idx="21">
                  <c:v>41</c:v>
                </c:pt>
                <c:pt idx="22">
                  <c:v>58</c:v>
                </c:pt>
                <c:pt idx="23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4E-4192-9906-41593C44A003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worksheet!$C$423:$C$446</c:f>
              <c:numCache>
                <c:formatCode>0.0</c:formatCode>
                <c:ptCount val="24"/>
                <c:pt idx="0">
                  <c:v>2.3588100000000001</c:v>
                </c:pt>
                <c:pt idx="1">
                  <c:v>4.172784</c:v>
                </c:pt>
                <c:pt idx="2">
                  <c:v>5.7020030000000004</c:v>
                </c:pt>
                <c:pt idx="3">
                  <c:v>6.0182840000000004</c:v>
                </c:pt>
                <c:pt idx="4">
                  <c:v>6.4567160000000001</c:v>
                </c:pt>
                <c:pt idx="5">
                  <c:v>6.6418490000000006</c:v>
                </c:pt>
                <c:pt idx="6">
                  <c:v>7.1199360000000009</c:v>
                </c:pt>
                <c:pt idx="7">
                  <c:v>7.5685830000000012</c:v>
                </c:pt>
                <c:pt idx="8">
                  <c:v>8.8975640000000009</c:v>
                </c:pt>
                <c:pt idx="9">
                  <c:v>9.3909820000000011</c:v>
                </c:pt>
                <c:pt idx="10">
                  <c:v>9.7053160000000016</c:v>
                </c:pt>
                <c:pt idx="11">
                  <c:v>10.068958000000002</c:v>
                </c:pt>
                <c:pt idx="12">
                  <c:v>10.399952000000003</c:v>
                </c:pt>
                <c:pt idx="13">
                  <c:v>11.170496000000002</c:v>
                </c:pt>
                <c:pt idx="14">
                  <c:v>11.241833000000002</c:v>
                </c:pt>
                <c:pt idx="15">
                  <c:v>11.317510000000002</c:v>
                </c:pt>
                <c:pt idx="16">
                  <c:v>11.376419000000002</c:v>
                </c:pt>
                <c:pt idx="17">
                  <c:v>11.487959000000002</c:v>
                </c:pt>
                <c:pt idx="18">
                  <c:v>11.949366000000001</c:v>
                </c:pt>
                <c:pt idx="19">
                  <c:v>13.182233</c:v>
                </c:pt>
                <c:pt idx="20">
                  <c:v>13.780218</c:v>
                </c:pt>
                <c:pt idx="21">
                  <c:v>15.687458999999999</c:v>
                </c:pt>
                <c:pt idx="22">
                  <c:v>16.352262999999997</c:v>
                </c:pt>
                <c:pt idx="23">
                  <c:v>17.027004999999999</c:v>
                </c:pt>
              </c:numCache>
            </c:numRef>
          </c:xVal>
          <c:yVal>
            <c:numRef>
              <c:f>worksheet!$O$423:$O$446</c:f>
              <c:numCache>
                <c:formatCode>0.0</c:formatCode>
                <c:ptCount val="24"/>
                <c:pt idx="0">
                  <c:v>47</c:v>
                </c:pt>
                <c:pt idx="1">
                  <c:v>51</c:v>
                </c:pt>
                <c:pt idx="2">
                  <c:v>50</c:v>
                </c:pt>
                <c:pt idx="3">
                  <c:v>53</c:v>
                </c:pt>
                <c:pt idx="4">
                  <c:v>56</c:v>
                </c:pt>
                <c:pt idx="5">
                  <c:v>57</c:v>
                </c:pt>
                <c:pt idx="6">
                  <c:v>56</c:v>
                </c:pt>
                <c:pt idx="7">
                  <c:v>53</c:v>
                </c:pt>
                <c:pt idx="8">
                  <c:v>53</c:v>
                </c:pt>
                <c:pt idx="9">
                  <c:v>55</c:v>
                </c:pt>
                <c:pt idx="10">
                  <c:v>56</c:v>
                </c:pt>
                <c:pt idx="11">
                  <c:v>48</c:v>
                </c:pt>
                <c:pt idx="12">
                  <c:v>48</c:v>
                </c:pt>
                <c:pt idx="13">
                  <c:v>52</c:v>
                </c:pt>
                <c:pt idx="14">
                  <c:v>49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43</c:v>
                </c:pt>
                <c:pt idx="19">
                  <c:v>43</c:v>
                </c:pt>
                <c:pt idx="20">
                  <c:v>37</c:v>
                </c:pt>
                <c:pt idx="21">
                  <c:v>41</c:v>
                </c:pt>
                <c:pt idx="22">
                  <c:v>57</c:v>
                </c:pt>
                <c:pt idx="23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C4E-4192-9906-41593C44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worksheet!$I$423:$I$446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62.603365087220098</c:v>
                      </c:pt>
                      <c:pt idx="1">
                        <c:v>63.496721514289199</c:v>
                      </c:pt>
                      <c:pt idx="2">
                        <c:v>64.071879252752694</c:v>
                      </c:pt>
                      <c:pt idx="3">
                        <c:v>63.851169120376099</c:v>
                      </c:pt>
                      <c:pt idx="4">
                        <c:v>63.231720895706999</c:v>
                      </c:pt>
                      <c:pt idx="5">
                        <c:v>61.263763454163097</c:v>
                      </c:pt>
                      <c:pt idx="6">
                        <c:v>61.263763454163097</c:v>
                      </c:pt>
                      <c:pt idx="7">
                        <c:v>61.6054682667327</c:v>
                      </c:pt>
                      <c:pt idx="8">
                        <c:v>64</c:v>
                      </c:pt>
                      <c:pt idx="9">
                        <c:v>63.823951503154802</c:v>
                      </c:pt>
                      <c:pt idx="10">
                        <c:v>62.0121242113077</c:v>
                      </c:pt>
                      <c:pt idx="11">
                        <c:v>62.0121242113077</c:v>
                      </c:pt>
                      <c:pt idx="12">
                        <c:v>62.0121242113077</c:v>
                      </c:pt>
                      <c:pt idx="13">
                        <c:v>59.2771248298899</c:v>
                      </c:pt>
                      <c:pt idx="14">
                        <c:v>59.2771248298899</c:v>
                      </c:pt>
                      <c:pt idx="15">
                        <c:v>59.2771248298899</c:v>
                      </c:pt>
                      <c:pt idx="16">
                        <c:v>59.2771248298899</c:v>
                      </c:pt>
                      <c:pt idx="17">
                        <c:v>59.2771248298899</c:v>
                      </c:pt>
                      <c:pt idx="18">
                        <c:v>59.2771248298899</c:v>
                      </c:pt>
                      <c:pt idx="19">
                        <c:v>56.136459235432397</c:v>
                      </c:pt>
                      <c:pt idx="20">
                        <c:v>58.2339477916615</c:v>
                      </c:pt>
                      <c:pt idx="21">
                        <c:v>58.754794012124201</c:v>
                      </c:pt>
                      <c:pt idx="22">
                        <c:v>62.183471483360101</c:v>
                      </c:pt>
                      <c:pt idx="23">
                        <c:v>58.253989855251803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6CE-4487-92E8-CDE7F6F845B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7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worksheet!$N$423:$N$446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53</c:v>
                      </c:pt>
                      <c:pt idx="1">
                        <c:v>55</c:v>
                      </c:pt>
                      <c:pt idx="2">
                        <c:v>48</c:v>
                      </c:pt>
                      <c:pt idx="3">
                        <c:v>52</c:v>
                      </c:pt>
                      <c:pt idx="4">
                        <c:v>57</c:v>
                      </c:pt>
                      <c:pt idx="5">
                        <c:v>56</c:v>
                      </c:pt>
                      <c:pt idx="6">
                        <c:v>55</c:v>
                      </c:pt>
                      <c:pt idx="7">
                        <c:v>47</c:v>
                      </c:pt>
                      <c:pt idx="8">
                        <c:v>48</c:v>
                      </c:pt>
                      <c:pt idx="9">
                        <c:v>54</c:v>
                      </c:pt>
                      <c:pt idx="10">
                        <c:v>54</c:v>
                      </c:pt>
                      <c:pt idx="11">
                        <c:v>42</c:v>
                      </c:pt>
                      <c:pt idx="12">
                        <c:v>42</c:v>
                      </c:pt>
                      <c:pt idx="13">
                        <c:v>48</c:v>
                      </c:pt>
                      <c:pt idx="14">
                        <c:v>46</c:v>
                      </c:pt>
                      <c:pt idx="15">
                        <c:v>46</c:v>
                      </c:pt>
                      <c:pt idx="16">
                        <c:v>51</c:v>
                      </c:pt>
                      <c:pt idx="17">
                        <c:v>51</c:v>
                      </c:pt>
                      <c:pt idx="18">
                        <c:v>47</c:v>
                      </c:pt>
                      <c:pt idx="19">
                        <c:v>48</c:v>
                      </c:pt>
                      <c:pt idx="20">
                        <c:v>34</c:v>
                      </c:pt>
                      <c:pt idx="21">
                        <c:v>47</c:v>
                      </c:pt>
                      <c:pt idx="22">
                        <c:v>57</c:v>
                      </c:pt>
                      <c:pt idx="23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6CE-4487-92E8-CDE7F6F845B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worksheet!$C$423:$C$446</c15:sqref>
                        </c15:formulaRef>
                      </c:ext>
                    </c:extLst>
                    <c:numCache>
                      <c:formatCode>0.0</c:formatCode>
                      <c:ptCount val="24"/>
                      <c:pt idx="0">
                        <c:v>2.3588100000000001</c:v>
                      </c:pt>
                      <c:pt idx="1">
                        <c:v>4.172784</c:v>
                      </c:pt>
                      <c:pt idx="2">
                        <c:v>5.7020030000000004</c:v>
                      </c:pt>
                      <c:pt idx="3">
                        <c:v>6.0182840000000004</c:v>
                      </c:pt>
                      <c:pt idx="4">
                        <c:v>6.4567160000000001</c:v>
                      </c:pt>
                      <c:pt idx="5">
                        <c:v>6.6418490000000006</c:v>
                      </c:pt>
                      <c:pt idx="6">
                        <c:v>7.1199360000000009</c:v>
                      </c:pt>
                      <c:pt idx="7">
                        <c:v>7.5685830000000012</c:v>
                      </c:pt>
                      <c:pt idx="8">
                        <c:v>8.8975640000000009</c:v>
                      </c:pt>
                      <c:pt idx="9">
                        <c:v>9.3909820000000011</c:v>
                      </c:pt>
                      <c:pt idx="10">
                        <c:v>9.7053160000000016</c:v>
                      </c:pt>
                      <c:pt idx="11">
                        <c:v>10.068958000000002</c:v>
                      </c:pt>
                      <c:pt idx="12">
                        <c:v>10.399952000000003</c:v>
                      </c:pt>
                      <c:pt idx="13">
                        <c:v>11.170496000000002</c:v>
                      </c:pt>
                      <c:pt idx="14">
                        <c:v>11.241833000000002</c:v>
                      </c:pt>
                      <c:pt idx="15">
                        <c:v>11.317510000000002</c:v>
                      </c:pt>
                      <c:pt idx="16">
                        <c:v>11.376419000000002</c:v>
                      </c:pt>
                      <c:pt idx="17">
                        <c:v>11.487959000000002</c:v>
                      </c:pt>
                      <c:pt idx="18">
                        <c:v>11.949366000000001</c:v>
                      </c:pt>
                      <c:pt idx="19">
                        <c:v>13.182233</c:v>
                      </c:pt>
                      <c:pt idx="20">
                        <c:v>13.780218</c:v>
                      </c:pt>
                      <c:pt idx="21">
                        <c:v>15.687458999999999</c:v>
                      </c:pt>
                      <c:pt idx="22">
                        <c:v>16.352262999999997</c:v>
                      </c:pt>
                      <c:pt idx="23">
                        <c:v>17.027004999999999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worksheet!$E$423:$E$446</c15:sqref>
                        </c15:formulaRef>
                      </c:ext>
                    </c:extLst>
                    <c:numCache>
                      <c:formatCode>@</c:formatCode>
                      <c:ptCount val="2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62E-4526-B967-C67B6D386891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105222999789217"/>
              <c:y val="0.721624921852228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SR-78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727965334767725E-2"/>
          <c:y val="5.8234206867449158E-2"/>
          <c:w val="0.88665710659068275"/>
          <c:h val="0.64511342332208466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worksheet!$H$391:$H$406</c:f>
              <c:numCache>
                <c:formatCode>0.0</c:formatCode>
                <c:ptCount val="16"/>
                <c:pt idx="0">
                  <c:v>40.659824046920797</c:v>
                </c:pt>
                <c:pt idx="1">
                  <c:v>42.038922953879002</c:v>
                </c:pt>
                <c:pt idx="2">
                  <c:v>29.225539856038399</c:v>
                </c:pt>
                <c:pt idx="3">
                  <c:v>59.6915489202879</c:v>
                </c:pt>
                <c:pt idx="4">
                  <c:v>63.405758464409502</c:v>
                </c:pt>
                <c:pt idx="5">
                  <c:v>64.209277525993102</c:v>
                </c:pt>
                <c:pt idx="6">
                  <c:v>64.209277525993102</c:v>
                </c:pt>
                <c:pt idx="7">
                  <c:v>64.209277525993102</c:v>
                </c:pt>
                <c:pt idx="8">
                  <c:v>66.102639296187704</c:v>
                </c:pt>
                <c:pt idx="9">
                  <c:v>66.454812050119997</c:v>
                </c:pt>
                <c:pt idx="10">
                  <c:v>65.693148493734995</c:v>
                </c:pt>
                <c:pt idx="11">
                  <c:v>67.9229538789656</c:v>
                </c:pt>
                <c:pt idx="12">
                  <c:v>67.9229538789656</c:v>
                </c:pt>
                <c:pt idx="13">
                  <c:v>67.9229538789656</c:v>
                </c:pt>
                <c:pt idx="14">
                  <c:v>65.709677419354804</c:v>
                </c:pt>
                <c:pt idx="15">
                  <c:v>55.785923753665699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53-4F62-ACD0-92A64FAB995B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worksheet!$J$391:$J$406</c:f>
              <c:numCache>
                <c:formatCode>0.0</c:formatCode>
                <c:ptCount val="16"/>
                <c:pt idx="0">
                  <c:v>52.516912599318999</c:v>
                </c:pt>
                <c:pt idx="1">
                  <c:v>56.505561861521002</c:v>
                </c:pt>
                <c:pt idx="2">
                  <c:v>27.811123723042002</c:v>
                </c:pt>
                <c:pt idx="3">
                  <c:v>48.391600454029501</c:v>
                </c:pt>
                <c:pt idx="4">
                  <c:v>53.801589103291697</c:v>
                </c:pt>
                <c:pt idx="5">
                  <c:v>46.5139614074915</c:v>
                </c:pt>
                <c:pt idx="6">
                  <c:v>46.5139614074915</c:v>
                </c:pt>
                <c:pt idx="7">
                  <c:v>46.5139614074915</c:v>
                </c:pt>
                <c:pt idx="8">
                  <c:v>48.098751418842198</c:v>
                </c:pt>
                <c:pt idx="9">
                  <c:v>61.1214528944381</c:v>
                </c:pt>
                <c:pt idx="10">
                  <c:v>65.323723041997695</c:v>
                </c:pt>
                <c:pt idx="11">
                  <c:v>66.121906923950107</c:v>
                </c:pt>
                <c:pt idx="12">
                  <c:v>66.121906923950107</c:v>
                </c:pt>
                <c:pt idx="13">
                  <c:v>66.121906923950107</c:v>
                </c:pt>
                <c:pt idx="14">
                  <c:v>65.720544835414302</c:v>
                </c:pt>
                <c:pt idx="15">
                  <c:v>60.190692395005698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F53-4F62-ACD0-92A64FAB995B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worksheet!$M$391:$M$406</c:f>
              <c:numCache>
                <c:formatCode>0.0</c:formatCode>
                <c:ptCount val="16"/>
                <c:pt idx="0">
                  <c:v>41</c:v>
                </c:pt>
                <c:pt idx="1">
                  <c:v>49</c:v>
                </c:pt>
                <c:pt idx="2">
                  <c:v>53</c:v>
                </c:pt>
                <c:pt idx="3">
                  <c:v>37</c:v>
                </c:pt>
                <c:pt idx="4">
                  <c:v>40</c:v>
                </c:pt>
                <c:pt idx="5">
                  <c:v>39</c:v>
                </c:pt>
                <c:pt idx="6">
                  <c:v>47</c:v>
                </c:pt>
                <c:pt idx="7">
                  <c:v>47</c:v>
                </c:pt>
                <c:pt idx="8">
                  <c:v>45</c:v>
                </c:pt>
                <c:pt idx="9">
                  <c:v>49</c:v>
                </c:pt>
                <c:pt idx="10">
                  <c:v>52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56</c:v>
                </c:pt>
                <c:pt idx="15">
                  <c:v>56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53-4F62-ACD0-92A64FAB995B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worksheet!$C$391:$C$406</c:f>
              <c:numCache>
                <c:formatCode>0.0</c:formatCode>
                <c:ptCount val="16"/>
                <c:pt idx="0">
                  <c:v>0.454434</c:v>
                </c:pt>
                <c:pt idx="1">
                  <c:v>0.64400000000000002</c:v>
                </c:pt>
                <c:pt idx="2">
                  <c:v>1.7665199999999999</c:v>
                </c:pt>
                <c:pt idx="3">
                  <c:v>3.581658</c:v>
                </c:pt>
                <c:pt idx="4">
                  <c:v>4.7148519999999996</c:v>
                </c:pt>
                <c:pt idx="5">
                  <c:v>6.1671460000000007</c:v>
                </c:pt>
                <c:pt idx="6">
                  <c:v>6.2388320000000004</c:v>
                </c:pt>
                <c:pt idx="7">
                  <c:v>6.295668</c:v>
                </c:pt>
                <c:pt idx="8">
                  <c:v>7.5026640000000011</c:v>
                </c:pt>
                <c:pt idx="9">
                  <c:v>10.393973000000001</c:v>
                </c:pt>
                <c:pt idx="10">
                  <c:v>11.897178999999998</c:v>
                </c:pt>
                <c:pt idx="11">
                  <c:v>15.074977999999998</c:v>
                </c:pt>
                <c:pt idx="12">
                  <c:v>15.276359999999999</c:v>
                </c:pt>
                <c:pt idx="13">
                  <c:v>15.901758999999998</c:v>
                </c:pt>
                <c:pt idx="14">
                  <c:v>16.563086999999999</c:v>
                </c:pt>
                <c:pt idx="15">
                  <c:v>17.277185999999997</c:v>
                </c:pt>
              </c:numCache>
            </c:numRef>
          </c:xVal>
          <c:yVal>
            <c:numRef>
              <c:f>worksheet!$O$391:$O$406</c:f>
              <c:numCache>
                <c:formatCode>0.0</c:formatCode>
                <c:ptCount val="16"/>
                <c:pt idx="0">
                  <c:v>52</c:v>
                </c:pt>
                <c:pt idx="1">
                  <c:v>56</c:v>
                </c:pt>
                <c:pt idx="2">
                  <c:v>54</c:v>
                </c:pt>
                <c:pt idx="3">
                  <c:v>38</c:v>
                </c:pt>
                <c:pt idx="4">
                  <c:v>40</c:v>
                </c:pt>
                <c:pt idx="5">
                  <c:v>37</c:v>
                </c:pt>
                <c:pt idx="6">
                  <c:v>44</c:v>
                </c:pt>
                <c:pt idx="7">
                  <c:v>44</c:v>
                </c:pt>
                <c:pt idx="8">
                  <c:v>39</c:v>
                </c:pt>
                <c:pt idx="9">
                  <c:v>44</c:v>
                </c:pt>
                <c:pt idx="10">
                  <c:v>53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57</c:v>
                </c:pt>
                <c:pt idx="15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F53-4F62-ACD0-92A64FAB9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worksheet!$I$391:$I$406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53.887418037857202</c:v>
                      </c:pt>
                      <c:pt idx="1">
                        <c:v>57.257948781392997</c:v>
                      </c:pt>
                      <c:pt idx="2">
                        <c:v>55.665223308177701</c:v>
                      </c:pt>
                      <c:pt idx="3">
                        <c:v>62.2581962142769</c:v>
                      </c:pt>
                      <c:pt idx="4">
                        <c:v>64.715452183595204</c:v>
                      </c:pt>
                      <c:pt idx="5">
                        <c:v>64.4669058517877</c:v>
                      </c:pt>
                      <c:pt idx="6">
                        <c:v>64.4669058517877</c:v>
                      </c:pt>
                      <c:pt idx="7">
                        <c:v>64.4669058517877</c:v>
                      </c:pt>
                      <c:pt idx="8">
                        <c:v>65.270939007794098</c:v>
                      </c:pt>
                      <c:pt idx="9">
                        <c:v>65.499814425337107</c:v>
                      </c:pt>
                      <c:pt idx="10">
                        <c:v>65.704688853148596</c:v>
                      </c:pt>
                      <c:pt idx="11">
                        <c:v>66.484226153655797</c:v>
                      </c:pt>
                      <c:pt idx="12">
                        <c:v>66.484226153655797</c:v>
                      </c:pt>
                      <c:pt idx="13">
                        <c:v>66.484226153655797</c:v>
                      </c:pt>
                      <c:pt idx="14">
                        <c:v>65.863664481009494</c:v>
                      </c:pt>
                      <c:pt idx="15">
                        <c:v>58.318198688605698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683-4D25-BC02-B68463E88FD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worksheet!$N$391:$N$406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56</c:v>
                      </c:pt>
                      <c:pt idx="1">
                        <c:v>57</c:v>
                      </c:pt>
                      <c:pt idx="2">
                        <c:v>56</c:v>
                      </c:pt>
                      <c:pt idx="3">
                        <c:v>45</c:v>
                      </c:pt>
                      <c:pt idx="4">
                        <c:v>43</c:v>
                      </c:pt>
                      <c:pt idx="5">
                        <c:v>42</c:v>
                      </c:pt>
                      <c:pt idx="6">
                        <c:v>50</c:v>
                      </c:pt>
                      <c:pt idx="7">
                        <c:v>50</c:v>
                      </c:pt>
                      <c:pt idx="8">
                        <c:v>44</c:v>
                      </c:pt>
                      <c:pt idx="9">
                        <c:v>48</c:v>
                      </c:pt>
                      <c:pt idx="10">
                        <c:v>53</c:v>
                      </c:pt>
                      <c:pt idx="11">
                        <c:v>49</c:v>
                      </c:pt>
                      <c:pt idx="12">
                        <c:v>50</c:v>
                      </c:pt>
                      <c:pt idx="13">
                        <c:v>50</c:v>
                      </c:pt>
                      <c:pt idx="14">
                        <c:v>56</c:v>
                      </c:pt>
                      <c:pt idx="15">
                        <c:v>56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683-4D25-BC02-B68463E88FD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worksheet!$C$391:$C$406</c15:sqref>
                        </c15:formulaRef>
                      </c:ext>
                    </c:extLst>
                    <c:numCache>
                      <c:formatCode>0.0</c:formatCode>
                      <c:ptCount val="16"/>
                      <c:pt idx="0">
                        <c:v>0.454434</c:v>
                      </c:pt>
                      <c:pt idx="1">
                        <c:v>0.64400000000000002</c:v>
                      </c:pt>
                      <c:pt idx="2">
                        <c:v>1.7665199999999999</c:v>
                      </c:pt>
                      <c:pt idx="3">
                        <c:v>3.581658</c:v>
                      </c:pt>
                      <c:pt idx="4">
                        <c:v>4.7148519999999996</c:v>
                      </c:pt>
                      <c:pt idx="5">
                        <c:v>6.1671460000000007</c:v>
                      </c:pt>
                      <c:pt idx="6">
                        <c:v>6.2388320000000004</c:v>
                      </c:pt>
                      <c:pt idx="7">
                        <c:v>6.295668</c:v>
                      </c:pt>
                      <c:pt idx="8">
                        <c:v>7.5026640000000011</c:v>
                      </c:pt>
                      <c:pt idx="9">
                        <c:v>10.393973000000001</c:v>
                      </c:pt>
                      <c:pt idx="10">
                        <c:v>11.897178999999998</c:v>
                      </c:pt>
                      <c:pt idx="11">
                        <c:v>15.074977999999998</c:v>
                      </c:pt>
                      <c:pt idx="12">
                        <c:v>15.276359999999999</c:v>
                      </c:pt>
                      <c:pt idx="13">
                        <c:v>15.901758999999998</c:v>
                      </c:pt>
                      <c:pt idx="14">
                        <c:v>16.563086999999999</c:v>
                      </c:pt>
                      <c:pt idx="15">
                        <c:v>17.277185999999997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worksheet!$E$391:$E$406</c15:sqref>
                        </c15:formulaRef>
                      </c:ext>
                    </c:extLst>
                    <c:numCache>
                      <c:formatCode>@</c:formatCode>
                      <c:ptCount val="1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AB5-43E3-B8CE-161BFE73EF6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8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732355958291225"/>
              <c:y val="0.697713629546306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433744720984497E-2"/>
          <c:y val="5.4762079850150892E-2"/>
          <c:w val="0.88305109202978582"/>
          <c:h val="0.64504564242770379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worksheet!$H$447:$H$461</c:f>
              <c:numCache>
                <c:formatCode>0.0</c:formatCode>
                <c:ptCount val="15"/>
                <c:pt idx="0">
                  <c:v>66.772593974939994</c:v>
                </c:pt>
                <c:pt idx="1">
                  <c:v>65.779792055451907</c:v>
                </c:pt>
                <c:pt idx="2">
                  <c:v>65.902159424153595</c:v>
                </c:pt>
                <c:pt idx="3">
                  <c:v>65.129298853639</c:v>
                </c:pt>
                <c:pt idx="4">
                  <c:v>66.243668355105299</c:v>
                </c:pt>
                <c:pt idx="5">
                  <c:v>65.466009064249505</c:v>
                </c:pt>
                <c:pt idx="6">
                  <c:v>66.5795787789923</c:v>
                </c:pt>
                <c:pt idx="7">
                  <c:v>66.5795787789923</c:v>
                </c:pt>
                <c:pt idx="8">
                  <c:v>66.5795787789923</c:v>
                </c:pt>
                <c:pt idx="9">
                  <c:v>65.528125833111204</c:v>
                </c:pt>
                <c:pt idx="10">
                  <c:v>65.528125833111204</c:v>
                </c:pt>
                <c:pt idx="11">
                  <c:v>66.7214076246334</c:v>
                </c:pt>
                <c:pt idx="12">
                  <c:v>67.079178885630498</c:v>
                </c:pt>
                <c:pt idx="13">
                  <c:v>67.079178885630498</c:v>
                </c:pt>
                <c:pt idx="14">
                  <c:v>67.944281524926694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18C-4912-B164-B41486456E12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worksheet!$J$447:$J$461</c:f>
              <c:numCache>
                <c:formatCode>0.0</c:formatCode>
                <c:ptCount val="15"/>
                <c:pt idx="0">
                  <c:v>62.281044267877398</c:v>
                </c:pt>
                <c:pt idx="1">
                  <c:v>63.099886492621998</c:v>
                </c:pt>
                <c:pt idx="2">
                  <c:v>64.214074914869499</c:v>
                </c:pt>
                <c:pt idx="3">
                  <c:v>36.840181611804802</c:v>
                </c:pt>
                <c:pt idx="4">
                  <c:v>29.663337116912601</c:v>
                </c:pt>
                <c:pt idx="5">
                  <c:v>29.496027241770701</c:v>
                </c:pt>
                <c:pt idx="6">
                  <c:v>20.938706015891</c:v>
                </c:pt>
                <c:pt idx="7">
                  <c:v>20.938706015891</c:v>
                </c:pt>
                <c:pt idx="8">
                  <c:v>20.938706015891</c:v>
                </c:pt>
                <c:pt idx="9">
                  <c:v>18.082406356413198</c:v>
                </c:pt>
                <c:pt idx="10">
                  <c:v>18.082406356413198</c:v>
                </c:pt>
                <c:pt idx="11">
                  <c:v>33.924858115777504</c:v>
                </c:pt>
                <c:pt idx="12">
                  <c:v>37.414528944381402</c:v>
                </c:pt>
                <c:pt idx="13">
                  <c:v>37.414528944381402</c:v>
                </c:pt>
                <c:pt idx="14">
                  <c:v>38.675141884222498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18C-4912-B164-B41486456E12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worksheet!$M$447:$M$461</c:f>
              <c:numCache>
                <c:formatCode>0.0</c:formatCode>
                <c:ptCount val="15"/>
                <c:pt idx="0">
                  <c:v>60</c:v>
                </c:pt>
                <c:pt idx="1">
                  <c:v>54</c:v>
                </c:pt>
                <c:pt idx="2">
                  <c:v>38</c:v>
                </c:pt>
                <c:pt idx="3">
                  <c:v>55</c:v>
                </c:pt>
                <c:pt idx="4">
                  <c:v>55</c:v>
                </c:pt>
                <c:pt idx="5">
                  <c:v>60</c:v>
                </c:pt>
                <c:pt idx="6">
                  <c:v>56</c:v>
                </c:pt>
                <c:pt idx="7">
                  <c:v>61</c:v>
                </c:pt>
                <c:pt idx="8">
                  <c:v>60</c:v>
                </c:pt>
                <c:pt idx="9">
                  <c:v>61</c:v>
                </c:pt>
                <c:pt idx="10">
                  <c:v>56</c:v>
                </c:pt>
                <c:pt idx="11">
                  <c:v>57</c:v>
                </c:pt>
                <c:pt idx="12">
                  <c:v>57</c:v>
                </c:pt>
                <c:pt idx="13">
                  <c:v>57</c:v>
                </c:pt>
                <c:pt idx="14">
                  <c:v>55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18C-4912-B164-B41486456E12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worksheet!$C$447:$C$461</c:f>
              <c:numCache>
                <c:formatCode>0.0</c:formatCode>
                <c:ptCount val="15"/>
                <c:pt idx="0">
                  <c:v>1.3227250000000002</c:v>
                </c:pt>
                <c:pt idx="1">
                  <c:v>2.3953880000000005</c:v>
                </c:pt>
                <c:pt idx="2">
                  <c:v>2.9231710000000004</c:v>
                </c:pt>
                <c:pt idx="3">
                  <c:v>4.7752430000000015</c:v>
                </c:pt>
                <c:pt idx="4">
                  <c:v>5.5502590000000014</c:v>
                </c:pt>
                <c:pt idx="5">
                  <c:v>5.971496000000001</c:v>
                </c:pt>
                <c:pt idx="6">
                  <c:v>6.2261760000000006</c:v>
                </c:pt>
                <c:pt idx="7">
                  <c:v>6.3644240000000005</c:v>
                </c:pt>
                <c:pt idx="8">
                  <c:v>6.6480370000000004</c:v>
                </c:pt>
                <c:pt idx="9">
                  <c:v>7.1319600000000003</c:v>
                </c:pt>
                <c:pt idx="10">
                  <c:v>7.2992240000000006</c:v>
                </c:pt>
                <c:pt idx="11">
                  <c:v>8.5815470000000005</c:v>
                </c:pt>
                <c:pt idx="12">
                  <c:v>11.748820000000002</c:v>
                </c:pt>
                <c:pt idx="13">
                  <c:v>12.218698000000002</c:v>
                </c:pt>
                <c:pt idx="14">
                  <c:v>13.175269000000002</c:v>
                </c:pt>
              </c:numCache>
            </c:numRef>
          </c:xVal>
          <c:yVal>
            <c:numRef>
              <c:f>worksheet!$O$447:$O$461</c:f>
              <c:numCache>
                <c:formatCode>0.0</c:formatCode>
                <c:ptCount val="15"/>
                <c:pt idx="0">
                  <c:v>58</c:v>
                </c:pt>
                <c:pt idx="1">
                  <c:v>57</c:v>
                </c:pt>
                <c:pt idx="2">
                  <c:v>43</c:v>
                </c:pt>
                <c:pt idx="3">
                  <c:v>54</c:v>
                </c:pt>
                <c:pt idx="4">
                  <c:v>50</c:v>
                </c:pt>
                <c:pt idx="5">
                  <c:v>53</c:v>
                </c:pt>
                <c:pt idx="6">
                  <c:v>45</c:v>
                </c:pt>
                <c:pt idx="7">
                  <c:v>58</c:v>
                </c:pt>
                <c:pt idx="8">
                  <c:v>57</c:v>
                </c:pt>
                <c:pt idx="9">
                  <c:v>53</c:v>
                </c:pt>
                <c:pt idx="10">
                  <c:v>43</c:v>
                </c:pt>
                <c:pt idx="11">
                  <c:v>45</c:v>
                </c:pt>
                <c:pt idx="12">
                  <c:v>43</c:v>
                </c:pt>
                <c:pt idx="13">
                  <c:v>43</c:v>
                </c:pt>
                <c:pt idx="14">
                  <c:v>26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18C-4912-B164-B4148645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worksheet!$I$447:$I$461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65.025238154150699</c:v>
                      </c:pt>
                      <c:pt idx="1">
                        <c:v>65.075219596684406</c:v>
                      </c:pt>
                      <c:pt idx="2">
                        <c:v>66.157985896325599</c:v>
                      </c:pt>
                      <c:pt idx="3">
                        <c:v>64.975380428058898</c:v>
                      </c:pt>
                      <c:pt idx="4">
                        <c:v>65.760979834219995</c:v>
                      </c:pt>
                      <c:pt idx="5">
                        <c:v>64.504391933687998</c:v>
                      </c:pt>
                      <c:pt idx="6">
                        <c:v>65.838302610416903</c:v>
                      </c:pt>
                      <c:pt idx="7">
                        <c:v>65.838302610416903</c:v>
                      </c:pt>
                      <c:pt idx="8">
                        <c:v>65.838302610416903</c:v>
                      </c:pt>
                      <c:pt idx="9">
                        <c:v>64.047754546579199</c:v>
                      </c:pt>
                      <c:pt idx="10">
                        <c:v>64.047754546579199</c:v>
                      </c:pt>
                      <c:pt idx="11">
                        <c:v>65.748484473586501</c:v>
                      </c:pt>
                      <c:pt idx="12">
                        <c:v>64.848942224421606</c:v>
                      </c:pt>
                      <c:pt idx="13">
                        <c:v>64.848942224421606</c:v>
                      </c:pt>
                      <c:pt idx="14">
                        <c:v>64.489793393542001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9E10-4406-B6B3-C168B3839F5E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25400" cap="rnd">
                    <a:solidFill>
                      <a:schemeClr val="bg1">
                        <a:lumMod val="65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7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worksheet!$N$447:$N$461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61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58</c:v>
                      </c:pt>
                      <c:pt idx="4">
                        <c:v>61</c:v>
                      </c:pt>
                      <c:pt idx="5">
                        <c:v>61</c:v>
                      </c:pt>
                      <c:pt idx="6">
                        <c:v>60</c:v>
                      </c:pt>
                      <c:pt idx="7">
                        <c:v>61</c:v>
                      </c:pt>
                      <c:pt idx="8">
                        <c:v>60</c:v>
                      </c:pt>
                      <c:pt idx="9">
                        <c:v>61</c:v>
                      </c:pt>
                      <c:pt idx="10">
                        <c:v>56</c:v>
                      </c:pt>
                      <c:pt idx="11">
                        <c:v>57</c:v>
                      </c:pt>
                      <c:pt idx="12">
                        <c:v>57</c:v>
                      </c:pt>
                      <c:pt idx="13">
                        <c:v>57</c:v>
                      </c:pt>
                      <c:pt idx="14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E10-4406-B6B3-C168B3839F5E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worksheet!$C$447:$C$461</c15:sqref>
                        </c15:formulaRef>
                      </c:ext>
                    </c:extLst>
                    <c:numCache>
                      <c:formatCode>0.0</c:formatCode>
                      <c:ptCount val="15"/>
                      <c:pt idx="0">
                        <c:v>1.3227250000000002</c:v>
                      </c:pt>
                      <c:pt idx="1">
                        <c:v>2.3953880000000005</c:v>
                      </c:pt>
                      <c:pt idx="2">
                        <c:v>2.9231710000000004</c:v>
                      </c:pt>
                      <c:pt idx="3">
                        <c:v>4.7752430000000015</c:v>
                      </c:pt>
                      <c:pt idx="4">
                        <c:v>5.5502590000000014</c:v>
                      </c:pt>
                      <c:pt idx="5">
                        <c:v>5.971496000000001</c:v>
                      </c:pt>
                      <c:pt idx="6">
                        <c:v>6.2261760000000006</c:v>
                      </c:pt>
                      <c:pt idx="7">
                        <c:v>6.3644240000000005</c:v>
                      </c:pt>
                      <c:pt idx="8">
                        <c:v>6.6480370000000004</c:v>
                      </c:pt>
                      <c:pt idx="9">
                        <c:v>7.1319600000000003</c:v>
                      </c:pt>
                      <c:pt idx="10">
                        <c:v>7.2992240000000006</c:v>
                      </c:pt>
                      <c:pt idx="11">
                        <c:v>8.5815470000000005</c:v>
                      </c:pt>
                      <c:pt idx="12">
                        <c:v>11.748820000000002</c:v>
                      </c:pt>
                      <c:pt idx="13">
                        <c:v>12.218698000000002</c:v>
                      </c:pt>
                      <c:pt idx="14">
                        <c:v>13.175269000000002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worksheet!$E$447:$E$461</c15:sqref>
                        </c15:formulaRef>
                      </c:ext>
                    </c:extLst>
                    <c:numCache>
                      <c:formatCode>@</c:formatCode>
                      <c:ptCount val="1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A91-4CB2-969B-8BA4235003CE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17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697788795782019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SR-52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4868485189351321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worksheet!$H$407:$H$416</c:f>
              <c:numCache>
                <c:formatCode>0.0</c:formatCode>
                <c:ptCount val="10"/>
                <c:pt idx="0">
                  <c:v>53.5459877366036</c:v>
                </c:pt>
                <c:pt idx="1">
                  <c:v>53.5459877366036</c:v>
                </c:pt>
                <c:pt idx="2">
                  <c:v>53.5459877366036</c:v>
                </c:pt>
                <c:pt idx="3">
                  <c:v>53.5459877366036</c:v>
                </c:pt>
                <c:pt idx="4">
                  <c:v>66.331644894694705</c:v>
                </c:pt>
                <c:pt idx="5">
                  <c:v>64.297787256731496</c:v>
                </c:pt>
                <c:pt idx="6">
                  <c:v>50.852572647294103</c:v>
                </c:pt>
                <c:pt idx="7">
                  <c:v>51.8768328445748</c:v>
                </c:pt>
                <c:pt idx="8">
                  <c:v>64.369768061850195</c:v>
                </c:pt>
                <c:pt idx="9">
                  <c:v>51.880831778192501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FB-4B0D-AEC1-543C06F67044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worksheet!$J$407:$J$416</c:f>
              <c:numCache>
                <c:formatCode>0.0</c:formatCode>
                <c:ptCount val="10"/>
                <c:pt idx="0">
                  <c:v>67.814982973893294</c:v>
                </c:pt>
                <c:pt idx="1">
                  <c:v>67.814982973893294</c:v>
                </c:pt>
                <c:pt idx="2">
                  <c:v>67.814982973893294</c:v>
                </c:pt>
                <c:pt idx="3">
                  <c:v>67.814982973893294</c:v>
                </c:pt>
                <c:pt idx="4">
                  <c:v>69.289443813847896</c:v>
                </c:pt>
                <c:pt idx="5">
                  <c:v>67.727128263337093</c:v>
                </c:pt>
                <c:pt idx="6">
                  <c:v>67.195459704880804</c:v>
                </c:pt>
                <c:pt idx="7">
                  <c:v>68.867196367763896</c:v>
                </c:pt>
                <c:pt idx="8">
                  <c:v>66.293984108967095</c:v>
                </c:pt>
                <c:pt idx="9">
                  <c:v>63.896708286038603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4FB-4B0D-AEC1-543C06F67044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worksheet!$M$407:$M$416</c:f>
              <c:numCache>
                <c:formatCode>0.0</c:formatCode>
                <c:ptCount val="10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34</c:v>
                </c:pt>
                <c:pt idx="4">
                  <c:v>39</c:v>
                </c:pt>
                <c:pt idx="5">
                  <c:v>42</c:v>
                </c:pt>
                <c:pt idx="6">
                  <c:v>46</c:v>
                </c:pt>
                <c:pt idx="7">
                  <c:v>45</c:v>
                </c:pt>
                <c:pt idx="8">
                  <c:v>58</c:v>
                </c:pt>
                <c:pt idx="9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FB-4B0D-AEC1-543C06F67044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worksheet!$C$407:$C$416</c:f>
              <c:numCache>
                <c:formatCode>0.0</c:formatCode>
                <c:ptCount val="10"/>
                <c:pt idx="0">
                  <c:v>4.6825919999999996</c:v>
                </c:pt>
                <c:pt idx="1">
                  <c:v>5.1495219999999993</c:v>
                </c:pt>
                <c:pt idx="2">
                  <c:v>7.2396939999999992</c:v>
                </c:pt>
                <c:pt idx="3">
                  <c:v>8.3759329999999999</c:v>
                </c:pt>
                <c:pt idx="4">
                  <c:v>8.7378450000000001</c:v>
                </c:pt>
                <c:pt idx="5">
                  <c:v>9.1098770000000009</c:v>
                </c:pt>
                <c:pt idx="6">
                  <c:v>11.350642000000001</c:v>
                </c:pt>
                <c:pt idx="7">
                  <c:v>11.742244000000001</c:v>
                </c:pt>
                <c:pt idx="8">
                  <c:v>13.721384</c:v>
                </c:pt>
                <c:pt idx="9">
                  <c:v>16.564337999999999</c:v>
                </c:pt>
              </c:numCache>
            </c:numRef>
          </c:xVal>
          <c:yVal>
            <c:numRef>
              <c:f>worksheet!$O$407:$O$416</c:f>
              <c:numCache>
                <c:formatCode>0.0</c:formatCode>
                <c:ptCount val="10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56</c:v>
                </c:pt>
                <c:pt idx="4">
                  <c:v>57</c:v>
                </c:pt>
                <c:pt idx="5">
                  <c:v>57</c:v>
                </c:pt>
                <c:pt idx="6">
                  <c:v>60</c:v>
                </c:pt>
                <c:pt idx="7">
                  <c:v>59</c:v>
                </c:pt>
                <c:pt idx="8">
                  <c:v>62</c:v>
                </c:pt>
                <c:pt idx="9">
                  <c:v>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4FB-4B0D-AEC1-543C06F670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75000"/>
                      </a:schemeClr>
                    </a:solidFill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worksheet!$I$407:$I$416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66.244958554991996</c:v>
                      </c:pt>
                      <c:pt idx="1">
                        <c:v>66.244958554991996</c:v>
                      </c:pt>
                      <c:pt idx="2">
                        <c:v>66.244958554991996</c:v>
                      </c:pt>
                      <c:pt idx="3">
                        <c:v>66.244958554991996</c:v>
                      </c:pt>
                      <c:pt idx="4">
                        <c:v>68.144624520598796</c:v>
                      </c:pt>
                      <c:pt idx="5">
                        <c:v>66.318817270815302</c:v>
                      </c:pt>
                      <c:pt idx="6">
                        <c:v>63.7413089199555</c:v>
                      </c:pt>
                      <c:pt idx="7">
                        <c:v>64.750587653099103</c:v>
                      </c:pt>
                      <c:pt idx="8">
                        <c:v>68.207967338859305</c:v>
                      </c:pt>
                      <c:pt idx="9">
                        <c:v>61.531485834467397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012-472C-ABEE-D89D557AA8BD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worksheet!$N$407:$N$416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56</c:v>
                      </c:pt>
                      <c:pt idx="1">
                        <c:v>56</c:v>
                      </c:pt>
                      <c:pt idx="2">
                        <c:v>56</c:v>
                      </c:pt>
                      <c:pt idx="3">
                        <c:v>56</c:v>
                      </c:pt>
                      <c:pt idx="4">
                        <c:v>57</c:v>
                      </c:pt>
                      <c:pt idx="5">
                        <c:v>57</c:v>
                      </c:pt>
                      <c:pt idx="6">
                        <c:v>60</c:v>
                      </c:pt>
                      <c:pt idx="7">
                        <c:v>61</c:v>
                      </c:pt>
                      <c:pt idx="8">
                        <c:v>62</c:v>
                      </c:pt>
                      <c:pt idx="9">
                        <c:v>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012-472C-ABEE-D89D557AA8BD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worksheet!$C$407:$C$416</c15:sqref>
                        </c15:formulaRef>
                      </c:ext>
                    </c:extLst>
                    <c:numCache>
                      <c:formatCode>0.0</c:formatCode>
                      <c:ptCount val="10"/>
                      <c:pt idx="0">
                        <c:v>4.6825919999999996</c:v>
                      </c:pt>
                      <c:pt idx="1">
                        <c:v>5.1495219999999993</c:v>
                      </c:pt>
                      <c:pt idx="2">
                        <c:v>7.2396939999999992</c:v>
                      </c:pt>
                      <c:pt idx="3">
                        <c:v>8.3759329999999999</c:v>
                      </c:pt>
                      <c:pt idx="4">
                        <c:v>8.7378450000000001</c:v>
                      </c:pt>
                      <c:pt idx="5">
                        <c:v>9.1098770000000009</c:v>
                      </c:pt>
                      <c:pt idx="6">
                        <c:v>11.350642000000001</c:v>
                      </c:pt>
                      <c:pt idx="7">
                        <c:v>11.742244000000001</c:v>
                      </c:pt>
                      <c:pt idx="8">
                        <c:v>13.721384</c:v>
                      </c:pt>
                      <c:pt idx="9">
                        <c:v>16.564337999999999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worksheet!$E$407:$E$416</c15:sqref>
                        </c15:formulaRef>
                      </c:ext>
                    </c:extLst>
                    <c:numCache>
                      <c:formatCode>@</c:formatCode>
                      <c:ptCount val="1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EB3B-4622-A5B8-EC9951FE4580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4309322368851456"/>
              <c:y val="0.7012850581177352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1106496641782909E-2"/>
          <c:y val="3.7157102035901779E-2"/>
          <c:w val="0.88305109202978582"/>
          <c:h val="0.66238620172478435"/>
        </c:manualLayout>
      </c:layout>
      <c:scatterChart>
        <c:scatterStyle val="lineMarker"/>
        <c:varyColors val="0"/>
        <c:ser>
          <c:idx val="6"/>
          <c:order val="3"/>
          <c:tx>
            <c:v>model_AM</c:v>
          </c:tx>
          <c:spPr>
            <a:ln w="19050" cap="rnd">
              <a:solidFill>
                <a:srgbClr val="FF99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worksheet!$M$462</c:f>
              <c:numCache>
                <c:formatCode>0.0</c:formatCode>
                <c:ptCount val="1"/>
                <c:pt idx="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DE31-4B04-8344-6C8CAE5E1BCA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worksheet!$O$462</c:f>
              <c:numCache>
                <c:formatCode>0.0</c:formatCode>
                <c:ptCount val="1"/>
                <c:pt idx="0">
                  <c:v>52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E31-4B04-8344-6C8CAE5E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scatterChart>
        <c:scatterStyle val="lineMarker"/>
        <c:varyColors val="0"/>
        <c:ser>
          <c:idx val="0"/>
          <c:order val="0"/>
          <c:tx>
            <c:v>INRIX_AM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CCFF"/>
              </a:solidFill>
              <a:ln w="9525">
                <a:solidFill>
                  <a:srgbClr val="FF00FF"/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worksheet!$H$462</c:f>
              <c:numCache>
                <c:formatCode>0.0</c:formatCode>
                <c:ptCount val="1"/>
                <c:pt idx="0">
                  <c:v>66.179685417222103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E4-4B17-93C6-DC3BCAE3AC05}"/>
            </c:ext>
          </c:extLst>
        </c:ser>
        <c:ser>
          <c:idx val="1"/>
          <c:order val="2"/>
          <c:tx>
            <c:v>INRIX_PM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worksheet!$C$462</c:f>
              <c:numCache>
                <c:formatCode>0.0</c:formatCode>
                <c:ptCount val="1"/>
                <c:pt idx="0">
                  <c:v>3.8975789999999999</c:v>
                </c:pt>
              </c:numCache>
            </c:numRef>
          </c:xVal>
          <c:yVal>
            <c:numRef>
              <c:f>worksheet!$J$462</c:f>
              <c:numCache>
                <c:formatCode>0.0</c:formatCode>
                <c:ptCount val="1"/>
                <c:pt idx="0">
                  <c:v>64.453121452894393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E4-4B17-93C6-DC3BCAE3A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620664"/>
        <c:axId val="6136039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65.927007299270102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E0F7-4CD4-8B00-4B40D9EC7722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v>model_md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bg1">
                          <a:lumMod val="5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E0F7-4CD4-8B00-4B40D9EC7722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worksheet!$C$462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3.8975789999999999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worksheet!$E$462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C06B-452A-8BBD-3BD6FB885CB8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inMax"/>
          <c:max val="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816739794509096"/>
              <c:y val="0.720475721784777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valAx>
        <c:axId val="613603936"/>
        <c:scaling>
          <c:orientation val="minMax"/>
        </c:scaling>
        <c:delete val="1"/>
        <c:axPos val="r"/>
        <c:numFmt formatCode="0.0" sourceLinked="1"/>
        <c:majorTickMark val="out"/>
        <c:minorTickMark val="none"/>
        <c:tickLblPos val="nextTo"/>
        <c:crossAx val="613620664"/>
        <c:crosses val="max"/>
        <c:crossBetween val="midCat"/>
      </c:valAx>
      <c:valAx>
        <c:axId val="613620664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613603936"/>
        <c:crosses val="autoZero"/>
        <c:crossBetween val="midCat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SR-54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74179056603668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6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2753011126"/>
              <c:y val="0.7214766498869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SR-56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552662495547818E-2"/>
          <c:y val="4.7700131233595802E-2"/>
          <c:w val="0.88305109202978582"/>
          <c:h val="0.66654199475065612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SR-56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9218833505540313E-2"/>
          <c:y val="5.7056910569105689E-2"/>
          <c:w val="0.88305109202978582"/>
          <c:h val="0.6562567290243277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66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worksheet!$H$417</c:f>
              <c:numCache>
                <c:formatCode>0.0</c:formatCode>
                <c:ptCount val="1"/>
                <c:pt idx="0">
                  <c:v>45.433484404158897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4D5-4287-BDB5-C22DBE883D0D}"/>
            </c:ext>
          </c:extLst>
        </c:ser>
        <c:ser>
          <c:idx val="3"/>
          <c:order val="2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worksheet!$J$417</c:f>
              <c:numCache>
                <c:formatCode>0.0</c:formatCode>
                <c:ptCount val="1"/>
                <c:pt idx="0">
                  <c:v>70.429738933030606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D5-4287-BDB5-C22DBE883D0D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66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worksheet!$M$417</c:f>
              <c:numCache>
                <c:formatCode>0.0</c:formatCode>
                <c:ptCount val="1"/>
                <c:pt idx="0">
                  <c:v>36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4D5-4287-BDB5-C22DBE883D0D}"/>
            </c:ext>
          </c:extLst>
        </c:ser>
        <c:ser>
          <c:idx val="8"/>
          <c:order val="5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worksheet!$C$417</c:f>
              <c:numCache>
                <c:formatCode>0.0</c:formatCode>
                <c:ptCount val="1"/>
                <c:pt idx="0">
                  <c:v>6.1981380000000001</c:v>
                </c:pt>
              </c:numCache>
            </c:numRef>
          </c:xVal>
          <c:yVal>
            <c:numRef>
              <c:f>worksheet!$O$417</c:f>
              <c:numCache>
                <c:formatCode>0.0</c:formatCode>
                <c:ptCount val="1"/>
                <c:pt idx="0">
                  <c:v>57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D5-4287-BDB5-C22DBE883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INRIX_MD</c:v>
                </c:tx>
                <c:spPr>
                  <a:ln w="19050" cap="rnd">
                    <a:solidFill>
                      <a:schemeClr val="bg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1">
                        <a:lumMod val="65000"/>
                      </a:schemeClr>
                    </a:solidFill>
                    <a:ln w="9525">
                      <a:solidFill>
                        <a:schemeClr val="bg1">
                          <a:lumMod val="65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worksheet!$I$417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66.415068662625302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BC00-400E-B329-2431D2F10B0C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v>model_md</c:v>
                </c:tx>
                <c:spPr>
                  <a:ln w="19050" cap="rnd">
                    <a:solidFill>
                      <a:schemeClr val="accent3"/>
                    </a:solidFill>
                    <a:prstDash val="sysDot"/>
                    <a:round/>
                  </a:ln>
                  <a:effectLst/>
                </c:spPr>
                <c:marker>
                  <c:symbol val="triangle"/>
                  <c:size val="5"/>
                  <c:spPr>
                    <a:noFill/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worksheet!$N$417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55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BC00-400E-B329-2431D2F10B0C}"/>
                  </c:ext>
                </c:extLst>
              </c15:ser>
            </c15:filteredScatterSeries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worksheet!$C$417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6.1981380000000001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worksheet!$E$417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2569-4147-B4FE-7AAC3938CCC3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0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rgbClr val="66FFFF"/>
          </a:solidFill>
          <a:prstDash val="sysDot"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SR-905 EB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158702561549139E-2"/>
          <c:y val="4.7700119303268916E-2"/>
          <c:w val="0.88088744248508077"/>
          <c:h val="0.66946408971605809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384015629268057"/>
              <c:y val="0.758570917665314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9050">
          <a:solidFill>
            <a:schemeClr val="accent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SR-905 WB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546085532771693E-2"/>
          <c:y val="7.2814507277499399E-2"/>
          <c:w val="0.88160865049828097"/>
          <c:h val="0.6815853018372704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/>
      </c:scatterChart>
      <c:valAx>
        <c:axId val="451694376"/>
        <c:scaling>
          <c:orientation val="maxMin"/>
          <c:max val="9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Average Speed</a:t>
            </a:r>
            <a:r>
              <a:rPr lang="en-US" sz="1600" b="1" baseline="0"/>
              <a:t> by Time Period - Modeled vs INRIX along Corridor - SR-94 EB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521029744208521E-2"/>
          <c:y val="4.6835313767597232E-2"/>
          <c:w val="0.88232985851148127"/>
          <c:h val="0.67310045335242175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</c:scatterChart>
      <c:valAx>
        <c:axId val="451694376"/>
        <c:scaling>
          <c:orientation val="minMax"/>
          <c:max val="1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2456135787908977"/>
              <c:y val="0.7222073013600572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autoZero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Average Speed</a:t>
            </a:r>
            <a:r>
              <a:rPr lang="en-US" b="1" baseline="0"/>
              <a:t> by Time Period - Modeled vs INRIX along Corridor - SR-94 WB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2006757321567457E-2"/>
          <c:y val="5.4632662067684017E-2"/>
          <c:w val="0.88232985851148127"/>
          <c:h val="0.68643378668575505"/>
        </c:manualLayout>
      </c:layout>
      <c:scatterChart>
        <c:scatterStyle val="lineMarker"/>
        <c:varyColors val="0"/>
        <c:ser>
          <c:idx val="1"/>
          <c:order val="0"/>
          <c:tx>
            <c:v>INRIX AM</c:v>
          </c:tx>
          <c:spPr>
            <a:ln w="19050" cap="rnd">
              <a:solidFill>
                <a:srgbClr val="FF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66FF"/>
              </a:solidFill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worksheet!$H$418</c:f>
              <c:numCache>
                <c:formatCode>0.0</c:formatCode>
                <c:ptCount val="1"/>
                <c:pt idx="0">
                  <c:v>64.388429752066102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769-4281-B9D5-71DE115610B9}"/>
            </c:ext>
          </c:extLst>
        </c:ser>
        <c:ser>
          <c:idx val="3"/>
          <c:order val="1"/>
          <c:tx>
            <c:v>INRIX PM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40000"/>
                  <a:lumOff val="6000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worksheet!$J$418</c:f>
              <c:numCache>
                <c:formatCode>0.0</c:formatCode>
                <c:ptCount val="1"/>
                <c:pt idx="0">
                  <c:v>59.489897843359799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9769-4281-B9D5-71DE115610B9}"/>
            </c:ext>
          </c:extLst>
        </c:ser>
        <c:ser>
          <c:idx val="0"/>
          <c:order val="2"/>
          <c:tx>
            <c:v>INRIX_MD</c:v>
          </c:tx>
          <c:spPr>
            <a:ln w="1905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>
                  <a:lumMod val="75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worksheet!$I$418</c:f>
              <c:numCache>
                <c:formatCode>0.0</c:formatCode>
                <c:ptCount val="1"/>
                <c:pt idx="0">
                  <c:v>65.688234566373893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31-475C-A8FA-DC3DEAB2B2D5}"/>
            </c:ext>
          </c:extLst>
        </c:ser>
        <c:ser>
          <c:idx val="6"/>
          <c:order val="3"/>
          <c:tx>
            <c:v>model_AM</c:v>
          </c:tx>
          <c:spPr>
            <a:ln w="19050" cap="rnd">
              <a:solidFill>
                <a:srgbClr val="FFCCFF"/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rgbClr val="FF66FF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worksheet!$M$418</c:f>
              <c:numCache>
                <c:formatCode>0.0</c:formatCode>
                <c:ptCount val="1"/>
                <c:pt idx="0">
                  <c:v>42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769-4281-B9D5-71DE115610B9}"/>
            </c:ext>
          </c:extLst>
        </c:ser>
        <c:ser>
          <c:idx val="8"/>
          <c:order val="4"/>
          <c:tx>
            <c:v>model_PM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worksheet!$O$418</c:f>
              <c:numCache>
                <c:formatCode>0.0</c:formatCode>
                <c:ptCount val="1"/>
                <c:pt idx="0">
                  <c:v>53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9769-4281-B9D5-71DE115610B9}"/>
            </c:ext>
          </c:extLst>
        </c:ser>
        <c:ser>
          <c:idx val="2"/>
          <c:order val="5"/>
          <c:tx>
            <c:v>model_md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sysDot"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worksheet!$C$418</c:f>
              <c:numCache>
                <c:formatCode>0.0</c:formatCode>
                <c:ptCount val="1"/>
                <c:pt idx="0">
                  <c:v>7.3933569999999991</c:v>
                </c:pt>
              </c:numCache>
            </c:numRef>
          </c:xVal>
          <c:yVal>
            <c:numRef>
              <c:f>worksheet!$N$418</c:f>
              <c:numCache>
                <c:formatCode>0.0</c:formatCode>
                <c:ptCount val="1"/>
                <c:pt idx="0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31-475C-A8FA-DC3DEAB2B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694376"/>
        <c:axId val="451695360"/>
        <c:extLst>
          <c:ext xmlns:c15="http://schemas.microsoft.com/office/drawing/2012/chart" uri="{02D57815-91ED-43cb-92C2-25804820EDAC}">
            <c15:filteredScatterSeries>
              <c15:ser>
                <c:idx val="11"/>
                <c:order val="6"/>
                <c:tx>
                  <c:v>road</c:v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>
                        <a:lumMod val="60000"/>
                      </a:schemeClr>
                    </a:solidFill>
                    <a:ln w="9525">
                      <a:solidFill>
                        <a:schemeClr val="accent6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worksheet!$C$418</c15:sqref>
                        </c15:formulaRef>
                      </c:ext>
                    </c:extLst>
                    <c:numCache>
                      <c:formatCode>0.0</c:formatCode>
                      <c:ptCount val="1"/>
                      <c:pt idx="0">
                        <c:v>7.3933569999999991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worksheet!$E$418</c15:sqref>
                        </c15:formulaRef>
                      </c:ext>
                    </c:extLst>
                    <c:numCache>
                      <c:formatCode>@</c:formatCode>
                      <c:ptCount val="1"/>
                      <c:pt idx="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081A-437A-924C-314E38FF4176}"/>
                  </c:ext>
                </c:extLst>
              </c15:ser>
            </c15:filteredScatterSeries>
          </c:ext>
        </c:extLst>
      </c:scatterChart>
      <c:valAx>
        <c:axId val="451694376"/>
        <c:scaling>
          <c:orientation val="maxMin"/>
          <c:max val="12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Mile Stone</a:t>
                </a:r>
              </a:p>
            </c:rich>
          </c:tx>
          <c:layout>
            <c:manualLayout>
              <c:xMode val="edge"/>
              <c:yMode val="edge"/>
              <c:x val="0.93443871228176889"/>
              <c:y val="0.763189855309656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cross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5360"/>
        <c:crosses val="max"/>
        <c:crossBetween val="midCat"/>
        <c:minorUnit val="1"/>
      </c:valAx>
      <c:valAx>
        <c:axId val="451695360"/>
        <c:scaling>
          <c:orientation val="minMax"/>
          <c:max val="75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Average</a:t>
                </a:r>
                <a:r>
                  <a:rPr lang="en-US" b="1" baseline="0"/>
                  <a:t> Speed by Time Period</a:t>
                </a:r>
                <a:endParaRPr lang="en-US" b="1"/>
              </a:p>
            </c:rich>
          </c:tx>
          <c:layout>
            <c:manualLayout>
              <c:xMode val="edge"/>
              <c:yMode val="edge"/>
              <c:x val="0.93814432436614748"/>
              <c:y val="6.321543525304143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94376"/>
        <c:crossesAt val="0"/>
        <c:crossBetween val="midCat"/>
        <c:majorUnit val="5"/>
      </c:valAx>
      <c:spPr>
        <a:solidFill>
          <a:schemeClr val="bg1"/>
        </a:solidFill>
        <a:ln w="12700">
          <a:solidFill>
            <a:schemeClr val="bg1">
              <a:lumMod val="50000"/>
            </a:schemeClr>
          </a:soli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12700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g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g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g"/><Relationship Id="rId1" Type="http://schemas.openxmlformats.org/officeDocument/2006/relationships/chart" Target="../charts/chart1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g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g"/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jpg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g"/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jp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jp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0</xdr:row>
      <xdr:rowOff>177800</xdr:rowOff>
    </xdr:from>
    <xdr:to>
      <xdr:col>21</xdr:col>
      <xdr:colOff>571500</xdr:colOff>
      <xdr:row>42</xdr:row>
      <xdr:rowOff>168275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31750</xdr:colOff>
      <xdr:row>43</xdr:row>
      <xdr:rowOff>154781</xdr:rowOff>
    </xdr:from>
    <xdr:to>
      <xdr:col>21</xdr:col>
      <xdr:colOff>555625</xdr:colOff>
      <xdr:row>85</xdr:row>
      <xdr:rowOff>145256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87</xdr:row>
      <xdr:rowOff>31750</xdr:rowOff>
    </xdr:from>
    <xdr:to>
      <xdr:col>21</xdr:col>
      <xdr:colOff>539750</xdr:colOff>
      <xdr:row>128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31750</xdr:colOff>
      <xdr:row>130</xdr:row>
      <xdr:rowOff>0</xdr:rowOff>
    </xdr:from>
    <xdr:to>
      <xdr:col>21</xdr:col>
      <xdr:colOff>555625</xdr:colOff>
      <xdr:row>171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172</xdr:row>
      <xdr:rowOff>79375</xdr:rowOff>
    </xdr:from>
    <xdr:to>
      <xdr:col>21</xdr:col>
      <xdr:colOff>587375</xdr:colOff>
      <xdr:row>214</xdr:row>
      <xdr:rowOff>127000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601927</xdr:colOff>
      <xdr:row>59</xdr:row>
      <xdr:rowOff>0</xdr:rowOff>
    </xdr:from>
    <xdr:to>
      <xdr:col>30</xdr:col>
      <xdr:colOff>0</xdr:colOff>
      <xdr:row>115</xdr:row>
      <xdr:rowOff>154781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7937</xdr:colOff>
      <xdr:row>0</xdr:row>
      <xdr:rowOff>185206</xdr:rowOff>
    </xdr:from>
    <xdr:to>
      <xdr:col>30</xdr:col>
      <xdr:colOff>0</xdr:colOff>
      <xdr:row>57</xdr:row>
      <xdr:rowOff>130970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0.73684</cdr:y>
    </cdr:from>
    <cdr:to>
      <cdr:x>0.92675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A9E6B705-9E79-4B91-8588-B8A8B40EEA9F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846" y="8001000"/>
          <a:ext cx="15633518" cy="2767266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0.03922</cdr:x>
      <cdr:y>0.74328</cdr:y>
    </cdr:from>
    <cdr:to>
      <cdr:x>0.93037</cdr:x>
      <cdr:y>0.99169</cdr:y>
    </cdr:to>
    <cdr:pic>
      <cdr:nvPicPr>
        <cdr:cNvPr id="2" name="Picture 1">
          <a:extLst xmlns:a="http://schemas.openxmlformats.org/drawingml/2006/main">
            <a:ext uri="{FF2B5EF4-FFF2-40B4-BE49-F238E27FC236}">
              <a16:creationId xmlns:a16="http://schemas.microsoft.com/office/drawing/2014/main" id="{B8B60F16-8165-439E-86C2-4E75610DD036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947" t="31376" r="3409" b="45270"/>
        <a:stretch xmlns:a="http://schemas.openxmlformats.org/drawingml/2006/main"/>
      </cdr:blipFill>
      <cdr:spPr>
        <a:xfrm xmlns:a="http://schemas.openxmlformats.org/drawingml/2006/main">
          <a:off x="690793" y="7933247"/>
          <a:ext cx="15696175" cy="265135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11906</xdr:colOff>
      <xdr:row>59</xdr:row>
      <xdr:rowOff>0</xdr:rowOff>
    </xdr:from>
    <xdr:to>
      <xdr:col>30</xdr:col>
      <xdr:colOff>11906</xdr:colOff>
      <xdr:row>115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71436</xdr:colOff>
      <xdr:row>100</xdr:row>
      <xdr:rowOff>178594</xdr:rowOff>
    </xdr:from>
    <xdr:to>
      <xdr:col>27</xdr:col>
      <xdr:colOff>452438</xdr:colOff>
      <xdr:row>115</xdr:row>
      <xdr:rowOff>107156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11" t="31125" r="903" b="40961"/>
        <a:stretch/>
      </xdr:blipFill>
      <xdr:spPr>
        <a:xfrm>
          <a:off x="1285874" y="19228594"/>
          <a:ext cx="15561470" cy="2786062"/>
        </a:xfrm>
        <a:prstGeom prst="rect">
          <a:avLst/>
        </a:prstGeom>
      </xdr:spPr>
    </xdr:pic>
    <xdr:clientData/>
  </xdr:twoCellAnchor>
  <xdr:twoCellAnchor editAs="oneCell">
    <xdr:from>
      <xdr:col>2</xdr:col>
      <xdr:colOff>71437</xdr:colOff>
      <xdr:row>42</xdr:row>
      <xdr:rowOff>178592</xdr:rowOff>
    </xdr:from>
    <xdr:to>
      <xdr:col>27</xdr:col>
      <xdr:colOff>440532</xdr:colOff>
      <xdr:row>57</xdr:row>
      <xdr:rowOff>95249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71" t="31927" r="2140" b="41442"/>
        <a:stretch/>
      </xdr:blipFill>
      <xdr:spPr>
        <a:xfrm>
          <a:off x="1285875" y="8179592"/>
          <a:ext cx="15549563" cy="2774157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59</xdr:row>
      <xdr:rowOff>35718</xdr:rowOff>
    </xdr:from>
    <xdr:to>
      <xdr:col>29</xdr:col>
      <xdr:colOff>595313</xdr:colOff>
      <xdr:row>115</xdr:row>
      <xdr:rowOff>142876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610621</xdr:colOff>
      <xdr:row>0</xdr:row>
      <xdr:rowOff>0</xdr:rowOff>
    </xdr:from>
    <xdr:to>
      <xdr:col>29</xdr:col>
      <xdr:colOff>610621</xdr:colOff>
      <xdr:row>56</xdr:row>
      <xdr:rowOff>154781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35718</xdr:colOff>
      <xdr:row>42</xdr:row>
      <xdr:rowOff>79942</xdr:rowOff>
    </xdr:from>
    <xdr:to>
      <xdr:col>27</xdr:col>
      <xdr:colOff>428624</xdr:colOff>
      <xdr:row>56</xdr:row>
      <xdr:rowOff>139472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" t="35806" r="9146" b="34356"/>
        <a:stretch/>
      </xdr:blipFill>
      <xdr:spPr>
        <a:xfrm>
          <a:off x="1260361" y="8080942"/>
          <a:ext cx="15700942" cy="272653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95250</xdr:colOff>
      <xdr:row>101</xdr:row>
      <xdr:rowOff>23813</xdr:rowOff>
    </xdr:from>
    <xdr:to>
      <xdr:col>27</xdr:col>
      <xdr:colOff>464344</xdr:colOff>
      <xdr:row>115</xdr:row>
      <xdr:rowOff>35717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05" t="35806" r="8083" b="34356"/>
        <a:stretch/>
      </xdr:blipFill>
      <xdr:spPr>
        <a:xfrm>
          <a:off x="1309688" y="19264313"/>
          <a:ext cx="15549562" cy="2678904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59</xdr:row>
      <xdr:rowOff>47625</xdr:rowOff>
    </xdr:from>
    <xdr:to>
      <xdr:col>30</xdr:col>
      <xdr:colOff>11907</xdr:colOff>
      <xdr:row>115</xdr:row>
      <xdr:rowOff>154781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59531</xdr:colOff>
      <xdr:row>43</xdr:row>
      <xdr:rowOff>11905</xdr:rowOff>
    </xdr:from>
    <xdr:to>
      <xdr:col>27</xdr:col>
      <xdr:colOff>440531</xdr:colOff>
      <xdr:row>57</xdr:row>
      <xdr:rowOff>83344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600" t="24367" r="12061" b="43970"/>
        <a:stretch/>
      </xdr:blipFill>
      <xdr:spPr>
        <a:xfrm>
          <a:off x="1273969" y="8203405"/>
          <a:ext cx="15561468" cy="2738439"/>
        </a:xfrm>
        <a:prstGeom prst="rect">
          <a:avLst/>
        </a:prstGeom>
      </xdr:spPr>
    </xdr:pic>
    <xdr:clientData/>
  </xdr:twoCellAnchor>
  <xdr:twoCellAnchor editAs="oneCell">
    <xdr:from>
      <xdr:col>2</xdr:col>
      <xdr:colOff>119061</xdr:colOff>
      <xdr:row>101</xdr:row>
      <xdr:rowOff>71438</xdr:rowOff>
    </xdr:from>
    <xdr:to>
      <xdr:col>27</xdr:col>
      <xdr:colOff>488157</xdr:colOff>
      <xdr:row>115</xdr:row>
      <xdr:rowOff>83344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67" t="24367" r="6167" b="43970"/>
        <a:stretch/>
      </xdr:blipFill>
      <xdr:spPr>
        <a:xfrm>
          <a:off x="1333499" y="19311938"/>
          <a:ext cx="15549564" cy="2678906"/>
        </a:xfrm>
        <a:prstGeom prst="rect">
          <a:avLst/>
        </a:prstGeom>
      </xdr:spPr>
    </xdr:pic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58</xdr:row>
      <xdr:rowOff>190499</xdr:rowOff>
    </xdr:from>
    <xdr:to>
      <xdr:col>29</xdr:col>
      <xdr:colOff>595313</xdr:colOff>
      <xdr:row>115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23812</xdr:rowOff>
    </xdr:from>
    <xdr:to>
      <xdr:col>30</xdr:col>
      <xdr:colOff>-1</xdr:colOff>
      <xdr:row>57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95251</xdr:colOff>
      <xdr:row>101</xdr:row>
      <xdr:rowOff>42864</xdr:rowOff>
    </xdr:from>
    <xdr:to>
      <xdr:col>27</xdr:col>
      <xdr:colOff>464345</xdr:colOff>
      <xdr:row>115</xdr:row>
      <xdr:rowOff>33338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02" t="26578" r="14862" b="43831"/>
        <a:stretch/>
      </xdr:blipFill>
      <xdr:spPr>
        <a:xfrm>
          <a:off x="1309689" y="19283364"/>
          <a:ext cx="15549562" cy="2657474"/>
        </a:xfrm>
        <a:prstGeom prst="rect">
          <a:avLst/>
        </a:prstGeom>
      </xdr:spPr>
    </xdr:pic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0.03854</cdr:x>
      <cdr:y>0.74274</cdr:y>
    </cdr:from>
    <cdr:to>
      <cdr:x>0.92089</cdr:x>
      <cdr:y>0.99268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BAF10D7E-0CB9-4A39-A25E-575D40B96C6C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8308" t="26578" r="16474" b="43831"/>
        <a:stretch xmlns:a="http://schemas.openxmlformats.org/drawingml/2006/main"/>
      </cdr:blipFill>
      <cdr:spPr>
        <a:xfrm xmlns:a="http://schemas.openxmlformats.org/drawingml/2006/main">
          <a:off x="678656" y="7897020"/>
          <a:ext cx="15537655" cy="265743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23813</xdr:colOff>
      <xdr:row>59</xdr:row>
      <xdr:rowOff>47624</xdr:rowOff>
    </xdr:from>
    <xdr:to>
      <xdr:col>30</xdr:col>
      <xdr:colOff>23813</xdr:colOff>
      <xdr:row>115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1</xdr:row>
      <xdr:rowOff>11905</xdr:rowOff>
    </xdr:from>
    <xdr:to>
      <xdr:col>30</xdr:col>
      <xdr:colOff>0</xdr:colOff>
      <xdr:row>57</xdr:row>
      <xdr:rowOff>166686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107155</xdr:colOff>
      <xdr:row>101</xdr:row>
      <xdr:rowOff>83344</xdr:rowOff>
    </xdr:from>
    <xdr:to>
      <xdr:col>27</xdr:col>
      <xdr:colOff>452437</xdr:colOff>
      <xdr:row>115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27" t="16092" r="7671" b="27686"/>
        <a:stretch/>
      </xdr:blipFill>
      <xdr:spPr>
        <a:xfrm>
          <a:off x="1321593" y="19323844"/>
          <a:ext cx="15525750" cy="2643187"/>
        </a:xfrm>
        <a:prstGeom prst="rect">
          <a:avLst/>
        </a:prstGeom>
      </xdr:spPr>
    </xdr:pic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0.81974</cdr:x>
      <cdr:y>0.51616</cdr:y>
    </cdr:from>
    <cdr:to>
      <cdr:x>0.90278</cdr:x>
      <cdr:y>0.5739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804618" y="4257646"/>
          <a:ext cx="1398411" cy="476277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0.03651</cdr:x>
      <cdr:y>0.74078</cdr:y>
    </cdr:from>
    <cdr:to>
      <cdr:x>0.92022</cdr:x>
      <cdr:y>0.99218</cdr:y>
    </cdr:to>
    <cdr:pic>
      <cdr:nvPicPr>
        <cdr:cNvPr id="7" name="Picture 6">
          <a:extLst xmlns:a="http://schemas.openxmlformats.org/drawingml/2006/main">
            <a:ext uri="{FF2B5EF4-FFF2-40B4-BE49-F238E27FC236}">
              <a16:creationId xmlns:a16="http://schemas.microsoft.com/office/drawing/2014/main" id="{54C0482F-B13B-4D26-832A-FAA1205C5B1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5237" t="19756" r="15616" b="26577"/>
        <a:stretch xmlns:a="http://schemas.openxmlformats.org/drawingml/2006/main"/>
      </cdr:blipFill>
      <cdr:spPr>
        <a:xfrm xmlns:a="http://schemas.openxmlformats.org/drawingml/2006/main">
          <a:off x="642937" y="7893844"/>
          <a:ext cx="15561469" cy="2678906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oneCell">
    <xdr:from>
      <xdr:col>2</xdr:col>
      <xdr:colOff>85724</xdr:colOff>
      <xdr:row>42</xdr:row>
      <xdr:rowOff>64295</xdr:rowOff>
    </xdr:from>
    <xdr:to>
      <xdr:col>27</xdr:col>
      <xdr:colOff>404813</xdr:colOff>
      <xdr:row>57</xdr:row>
      <xdr:rowOff>59531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00" t="18508" r="28000" b="29050"/>
        <a:stretch/>
      </xdr:blipFill>
      <xdr:spPr>
        <a:xfrm>
          <a:off x="1300162" y="8065295"/>
          <a:ext cx="15499557" cy="2852736"/>
        </a:xfrm>
        <a:prstGeom prst="rect">
          <a:avLst/>
        </a:prstGeom>
      </xdr:spPr>
    </xdr:pic>
    <xdr:clientData/>
  </xdr:twoCell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178593</xdr:rowOff>
    </xdr:from>
    <xdr:to>
      <xdr:col>30</xdr:col>
      <xdr:colOff>0</xdr:colOff>
      <xdr:row>57</xdr:row>
      <xdr:rowOff>154780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583407</xdr:colOff>
      <xdr:row>59</xdr:row>
      <xdr:rowOff>23811</xdr:rowOff>
    </xdr:from>
    <xdr:to>
      <xdr:col>29</xdr:col>
      <xdr:colOff>595313</xdr:colOff>
      <xdr:row>115</xdr:row>
      <xdr:rowOff>130968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559593</xdr:colOff>
      <xdr:row>43</xdr:row>
      <xdr:rowOff>11905</xdr:rowOff>
    </xdr:from>
    <xdr:to>
      <xdr:col>27</xdr:col>
      <xdr:colOff>321469</xdr:colOff>
      <xdr:row>57</xdr:row>
      <xdr:rowOff>95250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166812" y="8203405"/>
          <a:ext cx="15549563" cy="2750345"/>
        </a:xfrm>
        <a:prstGeom prst="rect">
          <a:avLst/>
        </a:prstGeom>
      </xdr:spPr>
    </xdr:pic>
    <xdr:clientData/>
  </xdr:twoCellAnchor>
  <xdr:twoCellAnchor editAs="oneCell">
    <xdr:from>
      <xdr:col>2</xdr:col>
      <xdr:colOff>59531</xdr:colOff>
      <xdr:row>101</xdr:row>
      <xdr:rowOff>23812</xdr:rowOff>
    </xdr:from>
    <xdr:to>
      <xdr:col>27</xdr:col>
      <xdr:colOff>428626</xdr:colOff>
      <xdr:row>115</xdr:row>
      <xdr:rowOff>71437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09" t="23241" r="1041" b="40265"/>
        <a:stretch/>
      </xdr:blipFill>
      <xdr:spPr>
        <a:xfrm>
          <a:off x="1273969" y="19264312"/>
          <a:ext cx="15549563" cy="2714625"/>
        </a:xfrm>
        <a:prstGeom prst="rect">
          <a:avLst/>
        </a:prstGeom>
      </xdr:spPr>
    </xdr:pic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0.06023</cdr:x>
      <cdr:y>0.54418</cdr:y>
    </cdr:from>
    <cdr:to>
      <cdr:x>0.1461</cdr:x>
      <cdr:y>0.60266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60583" y="5811831"/>
          <a:ext cx="1512114" cy="624561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47625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11906</xdr:colOff>
      <xdr:row>100</xdr:row>
      <xdr:rowOff>93547</xdr:rowOff>
    </xdr:from>
    <xdr:to>
      <xdr:col>27</xdr:col>
      <xdr:colOff>464344</xdr:colOff>
      <xdr:row>115</xdr:row>
      <xdr:rowOff>95249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375" t="25339" r="17743" b="41168"/>
        <a:stretch/>
      </xdr:blipFill>
      <xdr:spPr>
        <a:xfrm>
          <a:off x="1226344" y="19143547"/>
          <a:ext cx="15632906" cy="2859202"/>
        </a:xfrm>
        <a:prstGeom prst="rect">
          <a:avLst/>
        </a:prstGeom>
      </xdr:spPr>
    </xdr:pic>
    <xdr:clientData/>
  </xdr:twoCellAnchor>
  <xdr:twoCellAnchor editAs="oneCell">
    <xdr:from>
      <xdr:col>2</xdr:col>
      <xdr:colOff>35717</xdr:colOff>
      <xdr:row>43</xdr:row>
      <xdr:rowOff>35719</xdr:rowOff>
    </xdr:from>
    <xdr:to>
      <xdr:col>27</xdr:col>
      <xdr:colOff>392906</xdr:colOff>
      <xdr:row>57</xdr:row>
      <xdr:rowOff>59531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258" t="25339" r="16316" b="41168"/>
        <a:stretch/>
      </xdr:blipFill>
      <xdr:spPr>
        <a:xfrm>
          <a:off x="1250155" y="8227219"/>
          <a:ext cx="15537657" cy="2690812"/>
        </a:xfrm>
        <a:prstGeom prst="rect">
          <a:avLst/>
        </a:prstGeom>
      </xdr:spPr>
    </xdr:pic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0.05685</cdr:x>
      <cdr:y>0.54525</cdr:y>
    </cdr:from>
    <cdr:to>
      <cdr:x>0.14272</cdr:x>
      <cdr:y>0.60373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1001052" y="5810196"/>
          <a:ext cx="1512114" cy="623169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595314</xdr:colOff>
      <xdr:row>59</xdr:row>
      <xdr:rowOff>11907</xdr:rowOff>
    </xdr:from>
    <xdr:to>
      <xdr:col>29</xdr:col>
      <xdr:colOff>595314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592932</xdr:colOff>
      <xdr:row>42</xdr:row>
      <xdr:rowOff>35717</xdr:rowOff>
    </xdr:from>
    <xdr:to>
      <xdr:col>27</xdr:col>
      <xdr:colOff>333375</xdr:colOff>
      <xdr:row>57</xdr:row>
      <xdr:rowOff>35719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20" t="27019" r="14956" b="49584"/>
        <a:stretch/>
      </xdr:blipFill>
      <xdr:spPr>
        <a:xfrm>
          <a:off x="1200151" y="8036717"/>
          <a:ext cx="15528130" cy="285750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47624</xdr:colOff>
      <xdr:row>100</xdr:row>
      <xdr:rowOff>107157</xdr:rowOff>
    </xdr:from>
    <xdr:to>
      <xdr:col>27</xdr:col>
      <xdr:colOff>431005</xdr:colOff>
      <xdr:row>115</xdr:row>
      <xdr:rowOff>107159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151" t="27019" r="14955" b="49584"/>
        <a:stretch/>
      </xdr:blipFill>
      <xdr:spPr>
        <a:xfrm>
          <a:off x="1262062" y="19157157"/>
          <a:ext cx="15563849" cy="2857502"/>
        </a:xfrm>
        <a:prstGeom prst="rect">
          <a:avLst/>
        </a:prstGeom>
      </xdr:spPr>
    </xdr:pic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30</xdr:col>
      <xdr:colOff>0</xdr:colOff>
      <xdr:row>57</xdr:row>
      <xdr:rowOff>178594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0</xdr:colOff>
      <xdr:row>59</xdr:row>
      <xdr:rowOff>59531</xdr:rowOff>
    </xdr:from>
    <xdr:to>
      <xdr:col>30</xdr:col>
      <xdr:colOff>0</xdr:colOff>
      <xdr:row>115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0</xdr:colOff>
      <xdr:row>43</xdr:row>
      <xdr:rowOff>35718</xdr:rowOff>
    </xdr:from>
    <xdr:to>
      <xdr:col>27</xdr:col>
      <xdr:colOff>381001</xdr:colOff>
      <xdr:row>57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85" t="36525" r="16796" b="35360"/>
        <a:stretch/>
      </xdr:blipFill>
      <xdr:spPr>
        <a:xfrm>
          <a:off x="1214438" y="8227218"/>
          <a:ext cx="15561469" cy="2750344"/>
        </a:xfrm>
        <a:prstGeom prst="rect">
          <a:avLst/>
        </a:prstGeom>
      </xdr:spPr>
    </xdr:pic>
    <xdr:clientData/>
  </xdr:twoCellAnchor>
  <xdr:twoCellAnchor editAs="oneCell">
    <xdr:from>
      <xdr:col>2</xdr:col>
      <xdr:colOff>95249</xdr:colOff>
      <xdr:row>100</xdr:row>
      <xdr:rowOff>190499</xdr:rowOff>
    </xdr:from>
    <xdr:to>
      <xdr:col>27</xdr:col>
      <xdr:colOff>464345</xdr:colOff>
      <xdr:row>115</xdr:row>
      <xdr:rowOff>83343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97" t="36525" r="20138" b="35360"/>
        <a:stretch/>
      </xdr:blipFill>
      <xdr:spPr>
        <a:xfrm>
          <a:off x="1309687" y="19240499"/>
          <a:ext cx="15549564" cy="2750344"/>
        </a:xfrm>
        <a:prstGeom prst="rect">
          <a:avLst/>
        </a:prstGeom>
      </xdr:spPr>
    </xdr:pic>
    <xdr:clientData/>
  </xdr:twoCell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595313</xdr:colOff>
      <xdr:row>59</xdr:row>
      <xdr:rowOff>23811</xdr:rowOff>
    </xdr:from>
    <xdr:to>
      <xdr:col>29</xdr:col>
      <xdr:colOff>595313</xdr:colOff>
      <xdr:row>115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511968</xdr:colOff>
      <xdr:row>42</xdr:row>
      <xdr:rowOff>95250</xdr:rowOff>
    </xdr:from>
    <xdr:to>
      <xdr:col>27</xdr:col>
      <xdr:colOff>309563</xdr:colOff>
      <xdr:row>56</xdr:row>
      <xdr:rowOff>119062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93" t="30746" r="48885" b="49729"/>
        <a:stretch/>
      </xdr:blipFill>
      <xdr:spPr>
        <a:xfrm>
          <a:off x="1119187" y="8096250"/>
          <a:ext cx="15585282" cy="2690812"/>
        </a:xfrm>
        <a:prstGeom prst="rect">
          <a:avLst/>
        </a:prstGeom>
      </xdr:spPr>
    </xdr:pic>
    <xdr:clientData/>
  </xdr:twoCell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  <cdr:relSizeAnchor xmlns:cdr="http://schemas.openxmlformats.org/drawingml/2006/chartDrawing">
    <cdr:from>
      <cdr:x>0.03922</cdr:x>
      <cdr:y>0.74191</cdr:y>
    </cdr:from>
    <cdr:to>
      <cdr:x>0.92427</cdr:x>
      <cdr:y>0.99471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AD9D03F7-5CF6-4555-A3EB-7B65B72B5ED5}"/>
            </a:ext>
          </a:extLst>
        </cdr:cNvPr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l="6065" t="30746" r="51938" b="49729"/>
        <a:stretch xmlns:a="http://schemas.openxmlformats.org/drawingml/2006/main"/>
      </cdr:blipFill>
      <cdr:spPr>
        <a:xfrm xmlns:a="http://schemas.openxmlformats.org/drawingml/2006/main">
          <a:off x="690562" y="7897019"/>
          <a:ext cx="15585281" cy="2690812"/>
        </a:xfrm>
        <a:prstGeom xmlns:a="http://schemas.openxmlformats.org/drawingml/2006/main" prst="rect">
          <a:avLst/>
        </a:prstGeom>
      </cdr:spPr>
    </cdr:pic>
  </cdr:relSizeAnchor>
</c:userShapes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154780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607218</xdr:colOff>
      <xdr:row>59</xdr:row>
      <xdr:rowOff>23811</xdr:rowOff>
    </xdr:from>
    <xdr:to>
      <xdr:col>30</xdr:col>
      <xdr:colOff>-1</xdr:colOff>
      <xdr:row>115</xdr:row>
      <xdr:rowOff>142874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2</xdr:col>
      <xdr:colOff>142874</xdr:colOff>
      <xdr:row>103</xdr:row>
      <xdr:rowOff>11903</xdr:rowOff>
    </xdr:from>
    <xdr:to>
      <xdr:col>27</xdr:col>
      <xdr:colOff>488154</xdr:colOff>
      <xdr:row>115</xdr:row>
      <xdr:rowOff>71434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179" t="31926" r="13589" b="41726"/>
        <a:stretch/>
      </xdr:blipFill>
      <xdr:spPr>
        <a:xfrm>
          <a:off x="1357312" y="19633403"/>
          <a:ext cx="15525748" cy="2345531"/>
        </a:xfrm>
        <a:prstGeom prst="rect">
          <a:avLst/>
        </a:prstGeom>
      </xdr:spPr>
    </xdr:pic>
    <xdr:clientData/>
  </xdr:twoCellAnchor>
  <xdr:twoCellAnchor editAs="oneCell">
    <xdr:from>
      <xdr:col>1</xdr:col>
      <xdr:colOff>547688</xdr:colOff>
      <xdr:row>43</xdr:row>
      <xdr:rowOff>166688</xdr:rowOff>
    </xdr:from>
    <xdr:to>
      <xdr:col>27</xdr:col>
      <xdr:colOff>285750</xdr:colOff>
      <xdr:row>57</xdr:row>
      <xdr:rowOff>95250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282" t="31926" r="12184" b="41726"/>
        <a:stretch/>
      </xdr:blipFill>
      <xdr:spPr>
        <a:xfrm>
          <a:off x="1154907" y="8358188"/>
          <a:ext cx="15525749" cy="2595562"/>
        </a:xfrm>
        <a:prstGeom prst="rect">
          <a:avLst/>
        </a:prstGeom>
      </xdr:spPr>
    </xdr:pic>
    <xdr:clientData/>
  </xdr:twoCellAnchor>
</xdr:wsDr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190499</xdr:rowOff>
    </xdr:from>
    <xdr:to>
      <xdr:col>30</xdr:col>
      <xdr:colOff>0</xdr:colOff>
      <xdr:row>57</xdr:row>
      <xdr:rowOff>166686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</xdr:colOff>
      <xdr:row>59</xdr:row>
      <xdr:rowOff>35719</xdr:rowOff>
    </xdr:from>
    <xdr:to>
      <xdr:col>30</xdr:col>
      <xdr:colOff>1</xdr:colOff>
      <xdr:row>115</xdr:row>
      <xdr:rowOff>130969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1</xdr:col>
      <xdr:colOff>559592</xdr:colOff>
      <xdr:row>102</xdr:row>
      <xdr:rowOff>130968</xdr:rowOff>
    </xdr:from>
    <xdr:to>
      <xdr:col>27</xdr:col>
      <xdr:colOff>273844</xdr:colOff>
      <xdr:row>115</xdr:row>
      <xdr:rowOff>83344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494" t="26156" r="9954" b="46149"/>
        <a:stretch/>
      </xdr:blipFill>
      <xdr:spPr>
        <a:xfrm>
          <a:off x="1166811" y="19561968"/>
          <a:ext cx="15501939" cy="2428876"/>
        </a:xfrm>
        <a:prstGeom prst="rect">
          <a:avLst/>
        </a:prstGeom>
      </xdr:spPr>
    </xdr:pic>
    <xdr:clientData/>
  </xdr:twoCellAnchor>
  <xdr:twoCellAnchor editAs="oneCell">
    <xdr:from>
      <xdr:col>1</xdr:col>
      <xdr:colOff>595312</xdr:colOff>
      <xdr:row>43</xdr:row>
      <xdr:rowOff>130967</xdr:rowOff>
    </xdr:from>
    <xdr:to>
      <xdr:col>27</xdr:col>
      <xdr:colOff>321468</xdr:colOff>
      <xdr:row>57</xdr:row>
      <xdr:rowOff>83344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11" t="26156" r="9199" b="46149"/>
        <a:stretch/>
      </xdr:blipFill>
      <xdr:spPr>
        <a:xfrm>
          <a:off x="1202531" y="8322467"/>
          <a:ext cx="15513843" cy="2619377"/>
        </a:xfrm>
        <a:prstGeom prst="rect">
          <a:avLst/>
        </a:prstGeom>
      </xdr:spPr>
    </xdr:pic>
    <xdr:clientData/>
  </xdr:twoCell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0.0582</cdr:x>
      <cdr:y>0.56871</cdr:y>
    </cdr:from>
    <cdr:to>
      <cdr:x>0.14407</cdr:x>
      <cdr:y>0.62719</cdr:y>
    </cdr:to>
    <cdr:sp macro="" textlink="">
      <cdr:nvSpPr>
        <cdr:cNvPr id="3" name="Right Arrow 2"/>
        <cdr:cNvSpPr/>
      </cdr:nvSpPr>
      <cdr:spPr>
        <a:xfrm xmlns:a="http://schemas.openxmlformats.org/drawingml/2006/main">
          <a:off x="976311" y="4631531"/>
          <a:ext cx="1440656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0.82257</cdr:x>
      <cdr:y>0.57159</cdr:y>
    </cdr:from>
    <cdr:to>
      <cdr:x>0.90561</cdr:x>
      <cdr:y>0.62933</cdr:y>
    </cdr:to>
    <cdr:sp macro="" textlink="">
      <cdr:nvSpPr>
        <cdr:cNvPr id="3" name="Right Arrow 2"/>
        <cdr:cNvSpPr/>
      </cdr:nvSpPr>
      <cdr:spPr>
        <a:xfrm xmlns:a="http://schemas.openxmlformats.org/drawingml/2006/main" rot="10800000">
          <a:off x="13799342" y="4714875"/>
          <a:ext cx="1393032" cy="476250"/>
        </a:xfrm>
        <a:prstGeom xmlns:a="http://schemas.openxmlformats.org/drawingml/2006/main" prst="rightArrow">
          <a:avLst/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0.77554</cdr:x>
      <cdr:y>0.20356</cdr:y>
    </cdr:from>
    <cdr:to>
      <cdr:x>0.78656</cdr:x>
      <cdr:y>0.31723</cdr:y>
    </cdr:to>
    <cdr:sp macro="" textlink="">
      <cdr:nvSpPr>
        <cdr:cNvPr id="5" name="Rectangle 4"/>
        <cdr:cNvSpPr/>
      </cdr:nvSpPr>
      <cdr:spPr>
        <a:xfrm xmlns:a="http://schemas.openxmlformats.org/drawingml/2006/main">
          <a:off x="13010459" y="1679073"/>
          <a:ext cx="184731" cy="937629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endParaRPr lang="en-US" sz="54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  <sheetName val="source_EMME"/>
    </sheetNames>
    <sheetDataSet>
      <sheetData sheetId="0"/>
      <sheetData sheetId="1"/>
      <sheetData sheetId="2"/>
      <sheetData sheetId="3"/>
      <sheetData sheetId="4">
        <row r="2">
          <cell r="A2">
            <v>58</v>
          </cell>
          <cell r="B2">
            <v>58</v>
          </cell>
          <cell r="C2">
            <v>58</v>
          </cell>
          <cell r="D2">
            <v>58</v>
          </cell>
          <cell r="E2">
            <v>57</v>
          </cell>
          <cell r="F2">
            <v>58</v>
          </cell>
        </row>
        <row r="3">
          <cell r="A3">
            <v>59</v>
          </cell>
          <cell r="B3">
            <v>53</v>
          </cell>
          <cell r="C3">
            <v>37</v>
          </cell>
          <cell r="D3">
            <v>50</v>
          </cell>
          <cell r="E3">
            <v>49</v>
          </cell>
          <cell r="F3">
            <v>53</v>
          </cell>
        </row>
        <row r="4">
          <cell r="A4">
            <v>323</v>
          </cell>
          <cell r="B4">
            <v>58</v>
          </cell>
          <cell r="C4">
            <v>53</v>
          </cell>
          <cell r="D4">
            <v>57</v>
          </cell>
          <cell r="E4">
            <v>57</v>
          </cell>
          <cell r="F4">
            <v>58</v>
          </cell>
        </row>
        <row r="5">
          <cell r="A5">
            <v>442</v>
          </cell>
          <cell r="B5">
            <v>57</v>
          </cell>
          <cell r="C5">
            <v>57</v>
          </cell>
          <cell r="D5">
            <v>57</v>
          </cell>
          <cell r="E5">
            <v>57</v>
          </cell>
          <cell r="F5">
            <v>57</v>
          </cell>
        </row>
        <row r="6">
          <cell r="A6">
            <v>457</v>
          </cell>
          <cell r="B6">
            <v>58</v>
          </cell>
          <cell r="C6">
            <v>29</v>
          </cell>
          <cell r="D6">
            <v>57</v>
          </cell>
          <cell r="E6">
            <v>57</v>
          </cell>
          <cell r="F6">
            <v>58</v>
          </cell>
        </row>
        <row r="7">
          <cell r="A7">
            <v>459</v>
          </cell>
          <cell r="B7">
            <v>58</v>
          </cell>
          <cell r="C7">
            <v>58</v>
          </cell>
          <cell r="D7">
            <v>58</v>
          </cell>
          <cell r="E7">
            <v>56</v>
          </cell>
          <cell r="F7">
            <v>58</v>
          </cell>
        </row>
        <row r="8">
          <cell r="A8">
            <v>460</v>
          </cell>
          <cell r="B8">
            <v>58</v>
          </cell>
          <cell r="C8">
            <v>58</v>
          </cell>
          <cell r="D8">
            <v>58</v>
          </cell>
          <cell r="E8">
            <v>57</v>
          </cell>
          <cell r="F8">
            <v>58</v>
          </cell>
        </row>
        <row r="9">
          <cell r="A9">
            <v>461</v>
          </cell>
          <cell r="B9">
            <v>58</v>
          </cell>
          <cell r="C9">
            <v>58</v>
          </cell>
          <cell r="D9">
            <v>58</v>
          </cell>
          <cell r="E9">
            <v>56</v>
          </cell>
          <cell r="F9">
            <v>58</v>
          </cell>
        </row>
        <row r="10">
          <cell r="A10">
            <v>462</v>
          </cell>
          <cell r="B10">
            <v>58</v>
          </cell>
          <cell r="C10">
            <v>58</v>
          </cell>
          <cell r="D10">
            <v>58</v>
          </cell>
          <cell r="E10">
            <v>57</v>
          </cell>
          <cell r="F10">
            <v>58</v>
          </cell>
        </row>
        <row r="11">
          <cell r="A11">
            <v>463</v>
          </cell>
          <cell r="B11">
            <v>58</v>
          </cell>
          <cell r="C11">
            <v>58</v>
          </cell>
          <cell r="D11">
            <v>58</v>
          </cell>
          <cell r="E11">
            <v>55</v>
          </cell>
          <cell r="F11">
            <v>58</v>
          </cell>
        </row>
        <row r="12">
          <cell r="A12">
            <v>464</v>
          </cell>
          <cell r="B12">
            <v>58</v>
          </cell>
          <cell r="C12">
            <v>58</v>
          </cell>
          <cell r="D12">
            <v>58</v>
          </cell>
          <cell r="E12">
            <v>57</v>
          </cell>
          <cell r="F12">
            <v>58</v>
          </cell>
        </row>
        <row r="13">
          <cell r="A13">
            <v>465</v>
          </cell>
          <cell r="B13">
            <v>58</v>
          </cell>
          <cell r="C13">
            <v>58</v>
          </cell>
          <cell r="D13">
            <v>58</v>
          </cell>
          <cell r="E13">
            <v>55</v>
          </cell>
          <cell r="F13">
            <v>58</v>
          </cell>
        </row>
        <row r="14">
          <cell r="A14">
            <v>468</v>
          </cell>
          <cell r="B14">
            <v>58</v>
          </cell>
          <cell r="C14">
            <v>58</v>
          </cell>
          <cell r="D14">
            <v>58</v>
          </cell>
          <cell r="E14">
            <v>57</v>
          </cell>
          <cell r="F14">
            <v>58</v>
          </cell>
        </row>
        <row r="15">
          <cell r="A15">
            <v>469</v>
          </cell>
          <cell r="B15">
            <v>58</v>
          </cell>
          <cell r="C15">
            <v>58</v>
          </cell>
          <cell r="D15">
            <v>58</v>
          </cell>
          <cell r="E15">
            <v>53</v>
          </cell>
          <cell r="F15">
            <v>58</v>
          </cell>
        </row>
        <row r="16">
          <cell r="A16">
            <v>470</v>
          </cell>
          <cell r="B16">
            <v>58</v>
          </cell>
          <cell r="C16">
            <v>58</v>
          </cell>
          <cell r="D16">
            <v>58</v>
          </cell>
          <cell r="E16">
            <v>56</v>
          </cell>
          <cell r="F16">
            <v>58</v>
          </cell>
        </row>
        <row r="17">
          <cell r="A17">
            <v>473</v>
          </cell>
          <cell r="B17">
            <v>58</v>
          </cell>
          <cell r="C17">
            <v>58</v>
          </cell>
          <cell r="D17">
            <v>58</v>
          </cell>
          <cell r="E17">
            <v>57</v>
          </cell>
          <cell r="F17">
            <v>58</v>
          </cell>
        </row>
        <row r="18">
          <cell r="A18">
            <v>474</v>
          </cell>
          <cell r="B18">
            <v>58</v>
          </cell>
          <cell r="C18">
            <v>41</v>
          </cell>
          <cell r="D18">
            <v>45</v>
          </cell>
          <cell r="E18">
            <v>42</v>
          </cell>
          <cell r="F18">
            <v>58</v>
          </cell>
        </row>
        <row r="19">
          <cell r="A19">
            <v>505</v>
          </cell>
          <cell r="B19">
            <v>57</v>
          </cell>
          <cell r="C19">
            <v>51</v>
          </cell>
          <cell r="D19">
            <v>57</v>
          </cell>
          <cell r="E19">
            <v>57</v>
          </cell>
          <cell r="F19">
            <v>57</v>
          </cell>
        </row>
        <row r="20">
          <cell r="A20">
            <v>510</v>
          </cell>
          <cell r="B20">
            <v>58</v>
          </cell>
          <cell r="C20">
            <v>58</v>
          </cell>
          <cell r="D20">
            <v>58</v>
          </cell>
          <cell r="E20">
            <v>56</v>
          </cell>
          <cell r="F20">
            <v>58</v>
          </cell>
        </row>
        <row r="21">
          <cell r="A21">
            <v>512</v>
          </cell>
          <cell r="B21">
            <v>58</v>
          </cell>
          <cell r="C21">
            <v>58</v>
          </cell>
          <cell r="D21">
            <v>58</v>
          </cell>
          <cell r="E21">
            <v>57</v>
          </cell>
          <cell r="F21">
            <v>58</v>
          </cell>
        </row>
        <row r="22">
          <cell r="A22">
            <v>513</v>
          </cell>
          <cell r="B22">
            <v>58</v>
          </cell>
          <cell r="C22">
            <v>58</v>
          </cell>
          <cell r="D22">
            <v>58</v>
          </cell>
          <cell r="E22">
            <v>58</v>
          </cell>
          <cell r="F22">
            <v>58</v>
          </cell>
        </row>
        <row r="23">
          <cell r="A23">
            <v>514</v>
          </cell>
          <cell r="B23">
            <v>57</v>
          </cell>
          <cell r="C23">
            <v>56</v>
          </cell>
          <cell r="D23">
            <v>57</v>
          </cell>
          <cell r="E23">
            <v>42</v>
          </cell>
          <cell r="F23">
            <v>57</v>
          </cell>
        </row>
        <row r="24">
          <cell r="A24">
            <v>515</v>
          </cell>
          <cell r="B24">
            <v>58</v>
          </cell>
          <cell r="C24">
            <v>57</v>
          </cell>
          <cell r="D24">
            <v>58</v>
          </cell>
          <cell r="E24">
            <v>58</v>
          </cell>
          <cell r="F24">
            <v>58</v>
          </cell>
        </row>
        <row r="25">
          <cell r="A25">
            <v>516</v>
          </cell>
          <cell r="B25">
            <v>58</v>
          </cell>
          <cell r="C25">
            <v>57</v>
          </cell>
          <cell r="D25">
            <v>57</v>
          </cell>
          <cell r="E25">
            <v>46</v>
          </cell>
          <cell r="F25">
            <v>58</v>
          </cell>
        </row>
        <row r="26">
          <cell r="A26">
            <v>517</v>
          </cell>
          <cell r="B26">
            <v>58</v>
          </cell>
          <cell r="C26">
            <v>58</v>
          </cell>
          <cell r="D26">
            <v>58</v>
          </cell>
          <cell r="E26">
            <v>58</v>
          </cell>
          <cell r="F26">
            <v>58</v>
          </cell>
        </row>
        <row r="27">
          <cell r="A27">
            <v>520</v>
          </cell>
          <cell r="B27">
            <v>58</v>
          </cell>
          <cell r="C27">
            <v>58</v>
          </cell>
          <cell r="D27">
            <v>58</v>
          </cell>
          <cell r="E27">
            <v>58</v>
          </cell>
          <cell r="F27">
            <v>58</v>
          </cell>
        </row>
        <row r="28">
          <cell r="A28">
            <v>521</v>
          </cell>
          <cell r="B28">
            <v>58</v>
          </cell>
          <cell r="C28">
            <v>57</v>
          </cell>
          <cell r="D28">
            <v>57</v>
          </cell>
          <cell r="E28">
            <v>54</v>
          </cell>
          <cell r="F28">
            <v>58</v>
          </cell>
        </row>
        <row r="29">
          <cell r="A29">
            <v>522</v>
          </cell>
          <cell r="B29">
            <v>58</v>
          </cell>
          <cell r="C29">
            <v>58</v>
          </cell>
          <cell r="D29">
            <v>58</v>
          </cell>
          <cell r="E29">
            <v>58</v>
          </cell>
          <cell r="F29">
            <v>58</v>
          </cell>
        </row>
        <row r="30">
          <cell r="A30">
            <v>524</v>
          </cell>
          <cell r="B30">
            <v>58</v>
          </cell>
          <cell r="C30">
            <v>57</v>
          </cell>
          <cell r="D30">
            <v>58</v>
          </cell>
          <cell r="E30">
            <v>58</v>
          </cell>
          <cell r="F30">
            <v>58</v>
          </cell>
        </row>
        <row r="31">
          <cell r="A31">
            <v>525</v>
          </cell>
          <cell r="B31">
            <v>58</v>
          </cell>
          <cell r="C31">
            <v>54</v>
          </cell>
          <cell r="D31">
            <v>58</v>
          </cell>
          <cell r="E31">
            <v>58</v>
          </cell>
          <cell r="F31">
            <v>58</v>
          </cell>
        </row>
        <row r="32">
          <cell r="A32">
            <v>526</v>
          </cell>
          <cell r="B32">
            <v>58</v>
          </cell>
          <cell r="C32">
            <v>58</v>
          </cell>
          <cell r="D32">
            <v>58</v>
          </cell>
          <cell r="E32">
            <v>57</v>
          </cell>
          <cell r="F32">
            <v>58</v>
          </cell>
        </row>
        <row r="33">
          <cell r="A33">
            <v>528</v>
          </cell>
          <cell r="B33">
            <v>58</v>
          </cell>
          <cell r="C33">
            <v>57</v>
          </cell>
          <cell r="D33">
            <v>58</v>
          </cell>
          <cell r="E33">
            <v>58</v>
          </cell>
          <cell r="F33">
            <v>58</v>
          </cell>
        </row>
        <row r="34">
          <cell r="A34">
            <v>551</v>
          </cell>
          <cell r="B34">
            <v>53</v>
          </cell>
          <cell r="C34">
            <v>33</v>
          </cell>
          <cell r="D34">
            <v>49</v>
          </cell>
          <cell r="E34">
            <v>48</v>
          </cell>
          <cell r="F34">
            <v>53</v>
          </cell>
        </row>
        <row r="35">
          <cell r="A35">
            <v>552</v>
          </cell>
          <cell r="B35">
            <v>58</v>
          </cell>
          <cell r="C35">
            <v>58</v>
          </cell>
          <cell r="D35">
            <v>58</v>
          </cell>
          <cell r="E35">
            <v>56</v>
          </cell>
          <cell r="F35">
            <v>58</v>
          </cell>
        </row>
        <row r="36">
          <cell r="A36">
            <v>553</v>
          </cell>
          <cell r="B36">
            <v>58</v>
          </cell>
          <cell r="C36">
            <v>57</v>
          </cell>
          <cell r="D36">
            <v>58</v>
          </cell>
          <cell r="E36">
            <v>58</v>
          </cell>
          <cell r="F36">
            <v>58</v>
          </cell>
        </row>
        <row r="37">
          <cell r="A37">
            <v>554</v>
          </cell>
          <cell r="B37">
            <v>58</v>
          </cell>
          <cell r="C37">
            <v>56</v>
          </cell>
          <cell r="D37">
            <v>57</v>
          </cell>
          <cell r="E37">
            <v>42</v>
          </cell>
          <cell r="F37">
            <v>58</v>
          </cell>
        </row>
        <row r="38">
          <cell r="A38">
            <v>556</v>
          </cell>
          <cell r="B38">
            <v>58</v>
          </cell>
          <cell r="C38">
            <v>57</v>
          </cell>
          <cell r="D38">
            <v>57</v>
          </cell>
          <cell r="E38">
            <v>50</v>
          </cell>
          <cell r="F38">
            <v>58</v>
          </cell>
        </row>
        <row r="39">
          <cell r="A39">
            <v>558</v>
          </cell>
          <cell r="B39">
            <v>56</v>
          </cell>
          <cell r="C39">
            <v>56</v>
          </cell>
          <cell r="D39">
            <v>55</v>
          </cell>
          <cell r="E39">
            <v>55</v>
          </cell>
          <cell r="F39">
            <v>56</v>
          </cell>
        </row>
        <row r="40">
          <cell r="A40">
            <v>562</v>
          </cell>
          <cell r="B40">
            <v>57</v>
          </cell>
          <cell r="C40">
            <v>39</v>
          </cell>
          <cell r="D40">
            <v>54</v>
          </cell>
          <cell r="E40">
            <v>54</v>
          </cell>
          <cell r="F40">
            <v>58</v>
          </cell>
        </row>
        <row r="41">
          <cell r="A41">
            <v>564</v>
          </cell>
          <cell r="B41">
            <v>53</v>
          </cell>
          <cell r="C41">
            <v>48</v>
          </cell>
          <cell r="D41">
            <v>53</v>
          </cell>
          <cell r="E41">
            <v>53</v>
          </cell>
          <cell r="F41">
            <v>53</v>
          </cell>
        </row>
        <row r="42">
          <cell r="A42">
            <v>568</v>
          </cell>
          <cell r="B42">
            <v>57</v>
          </cell>
          <cell r="C42">
            <v>44</v>
          </cell>
          <cell r="D42">
            <v>57</v>
          </cell>
          <cell r="E42">
            <v>57</v>
          </cell>
          <cell r="F42">
            <v>58</v>
          </cell>
        </row>
        <row r="43">
          <cell r="A43">
            <v>570</v>
          </cell>
          <cell r="B43">
            <v>57</v>
          </cell>
          <cell r="C43">
            <v>46</v>
          </cell>
          <cell r="D43">
            <v>56</v>
          </cell>
          <cell r="E43">
            <v>56</v>
          </cell>
          <cell r="F43">
            <v>57</v>
          </cell>
        </row>
        <row r="44">
          <cell r="A44">
            <v>573</v>
          </cell>
          <cell r="B44">
            <v>54</v>
          </cell>
          <cell r="C44">
            <v>52</v>
          </cell>
          <cell r="D44">
            <v>53</v>
          </cell>
          <cell r="E44">
            <v>46</v>
          </cell>
          <cell r="F44">
            <v>54</v>
          </cell>
        </row>
        <row r="45">
          <cell r="A45">
            <v>574</v>
          </cell>
          <cell r="B45">
            <v>58</v>
          </cell>
          <cell r="C45">
            <v>52</v>
          </cell>
          <cell r="D45">
            <v>56</v>
          </cell>
          <cell r="E45">
            <v>46</v>
          </cell>
          <cell r="F45">
            <v>58</v>
          </cell>
        </row>
        <row r="46">
          <cell r="A46">
            <v>575</v>
          </cell>
          <cell r="B46">
            <v>58</v>
          </cell>
          <cell r="C46">
            <v>56</v>
          </cell>
          <cell r="D46">
            <v>57</v>
          </cell>
          <cell r="E46">
            <v>45</v>
          </cell>
          <cell r="F46">
            <v>58</v>
          </cell>
        </row>
        <row r="47">
          <cell r="A47">
            <v>578</v>
          </cell>
          <cell r="B47">
            <v>58</v>
          </cell>
          <cell r="C47">
            <v>56</v>
          </cell>
          <cell r="D47">
            <v>57</v>
          </cell>
          <cell r="E47">
            <v>50</v>
          </cell>
          <cell r="F47">
            <v>58</v>
          </cell>
        </row>
        <row r="48">
          <cell r="A48">
            <v>579</v>
          </cell>
          <cell r="B48">
            <v>53</v>
          </cell>
          <cell r="C48">
            <v>52</v>
          </cell>
          <cell r="D48">
            <v>53</v>
          </cell>
          <cell r="E48">
            <v>53</v>
          </cell>
          <cell r="F48">
            <v>53</v>
          </cell>
        </row>
        <row r="49">
          <cell r="A49">
            <v>580</v>
          </cell>
          <cell r="B49">
            <v>57</v>
          </cell>
          <cell r="C49">
            <v>43</v>
          </cell>
          <cell r="D49">
            <v>54</v>
          </cell>
          <cell r="E49">
            <v>56</v>
          </cell>
          <cell r="F49">
            <v>57</v>
          </cell>
        </row>
        <row r="50">
          <cell r="A50">
            <v>589</v>
          </cell>
          <cell r="B50">
            <v>53</v>
          </cell>
          <cell r="C50">
            <v>53</v>
          </cell>
          <cell r="D50">
            <v>53</v>
          </cell>
          <cell r="E50">
            <v>51</v>
          </cell>
          <cell r="F50">
            <v>53</v>
          </cell>
        </row>
        <row r="51">
          <cell r="A51">
            <v>590</v>
          </cell>
          <cell r="B51">
            <v>53</v>
          </cell>
          <cell r="C51">
            <v>51</v>
          </cell>
          <cell r="D51">
            <v>52</v>
          </cell>
          <cell r="E51">
            <v>46</v>
          </cell>
          <cell r="F51">
            <v>53</v>
          </cell>
        </row>
        <row r="52">
          <cell r="A52">
            <v>605</v>
          </cell>
          <cell r="B52">
            <v>58</v>
          </cell>
          <cell r="C52">
            <v>58</v>
          </cell>
          <cell r="D52">
            <v>58</v>
          </cell>
          <cell r="E52">
            <v>58</v>
          </cell>
          <cell r="F52">
            <v>58</v>
          </cell>
        </row>
        <row r="53">
          <cell r="A53">
            <v>610</v>
          </cell>
          <cell r="B53">
            <v>62</v>
          </cell>
          <cell r="C53">
            <v>61</v>
          </cell>
          <cell r="D53">
            <v>61</v>
          </cell>
          <cell r="E53">
            <v>61</v>
          </cell>
          <cell r="F53">
            <v>62</v>
          </cell>
        </row>
        <row r="54">
          <cell r="A54">
            <v>611</v>
          </cell>
          <cell r="B54">
            <v>62</v>
          </cell>
          <cell r="C54">
            <v>61</v>
          </cell>
          <cell r="D54">
            <v>61</v>
          </cell>
          <cell r="E54">
            <v>61</v>
          </cell>
          <cell r="F54">
            <v>62</v>
          </cell>
        </row>
        <row r="55">
          <cell r="A55">
            <v>615</v>
          </cell>
          <cell r="B55">
            <v>58</v>
          </cell>
          <cell r="C55">
            <v>55</v>
          </cell>
          <cell r="D55">
            <v>54</v>
          </cell>
          <cell r="E55">
            <v>36</v>
          </cell>
          <cell r="F55">
            <v>58</v>
          </cell>
        </row>
        <row r="56">
          <cell r="A56">
            <v>617</v>
          </cell>
          <cell r="B56">
            <v>62</v>
          </cell>
          <cell r="C56">
            <v>61</v>
          </cell>
          <cell r="D56">
            <v>62</v>
          </cell>
          <cell r="E56">
            <v>62</v>
          </cell>
          <cell r="F56">
            <v>62</v>
          </cell>
        </row>
        <row r="57">
          <cell r="A57">
            <v>619</v>
          </cell>
          <cell r="B57">
            <v>62</v>
          </cell>
          <cell r="C57">
            <v>62</v>
          </cell>
          <cell r="D57">
            <v>62</v>
          </cell>
          <cell r="E57">
            <v>62</v>
          </cell>
          <cell r="F57">
            <v>62</v>
          </cell>
        </row>
        <row r="58">
          <cell r="A58">
            <v>621</v>
          </cell>
          <cell r="B58">
            <v>57</v>
          </cell>
          <cell r="C58">
            <v>32</v>
          </cell>
          <cell r="D58">
            <v>54</v>
          </cell>
          <cell r="E58">
            <v>56</v>
          </cell>
          <cell r="F58">
            <v>58</v>
          </cell>
        </row>
        <row r="59">
          <cell r="A59">
            <v>637</v>
          </cell>
          <cell r="B59">
            <v>58</v>
          </cell>
          <cell r="C59">
            <v>43</v>
          </cell>
          <cell r="D59">
            <v>56</v>
          </cell>
          <cell r="E59">
            <v>57</v>
          </cell>
          <cell r="F59">
            <v>58</v>
          </cell>
        </row>
        <row r="60">
          <cell r="A60">
            <v>640</v>
          </cell>
          <cell r="B60">
            <v>57</v>
          </cell>
          <cell r="C60">
            <v>49</v>
          </cell>
          <cell r="D60">
            <v>56</v>
          </cell>
          <cell r="E60">
            <v>56</v>
          </cell>
          <cell r="F60">
            <v>57</v>
          </cell>
        </row>
        <row r="61">
          <cell r="A61">
            <v>643</v>
          </cell>
          <cell r="B61">
            <v>57</v>
          </cell>
          <cell r="C61">
            <v>24</v>
          </cell>
          <cell r="D61">
            <v>51</v>
          </cell>
          <cell r="E61">
            <v>53</v>
          </cell>
          <cell r="F61">
            <v>58</v>
          </cell>
        </row>
        <row r="62">
          <cell r="A62">
            <v>651</v>
          </cell>
          <cell r="B62">
            <v>62</v>
          </cell>
          <cell r="C62">
            <v>62</v>
          </cell>
          <cell r="D62">
            <v>62</v>
          </cell>
          <cell r="E62">
            <v>62</v>
          </cell>
          <cell r="F62">
            <v>62</v>
          </cell>
        </row>
        <row r="63">
          <cell r="A63">
            <v>653</v>
          </cell>
          <cell r="B63">
            <v>58</v>
          </cell>
          <cell r="C63">
            <v>58</v>
          </cell>
          <cell r="D63">
            <v>58</v>
          </cell>
          <cell r="E63">
            <v>58</v>
          </cell>
          <cell r="F63">
            <v>58</v>
          </cell>
        </row>
        <row r="64">
          <cell r="A64">
            <v>659</v>
          </cell>
          <cell r="B64">
            <v>58</v>
          </cell>
          <cell r="C64">
            <v>58</v>
          </cell>
          <cell r="D64">
            <v>58</v>
          </cell>
          <cell r="E64">
            <v>58</v>
          </cell>
          <cell r="F64">
            <v>58</v>
          </cell>
        </row>
        <row r="65">
          <cell r="A65">
            <v>660</v>
          </cell>
          <cell r="B65">
            <v>58</v>
          </cell>
          <cell r="C65">
            <v>58</v>
          </cell>
          <cell r="D65">
            <v>58</v>
          </cell>
          <cell r="E65">
            <v>58</v>
          </cell>
          <cell r="F65">
            <v>58</v>
          </cell>
        </row>
        <row r="66">
          <cell r="A66">
            <v>662</v>
          </cell>
          <cell r="B66">
            <v>58</v>
          </cell>
          <cell r="C66">
            <v>58</v>
          </cell>
          <cell r="D66">
            <v>58</v>
          </cell>
          <cell r="E66">
            <v>58</v>
          </cell>
          <cell r="F66">
            <v>58</v>
          </cell>
        </row>
        <row r="67">
          <cell r="A67">
            <v>663</v>
          </cell>
          <cell r="B67">
            <v>58</v>
          </cell>
          <cell r="C67">
            <v>57</v>
          </cell>
          <cell r="D67">
            <v>58</v>
          </cell>
          <cell r="E67">
            <v>57</v>
          </cell>
          <cell r="F67">
            <v>58</v>
          </cell>
        </row>
        <row r="68">
          <cell r="A68">
            <v>664</v>
          </cell>
          <cell r="B68">
            <v>58</v>
          </cell>
          <cell r="C68">
            <v>56</v>
          </cell>
          <cell r="D68">
            <v>58</v>
          </cell>
          <cell r="E68">
            <v>56</v>
          </cell>
          <cell r="F68">
            <v>58</v>
          </cell>
        </row>
        <row r="69">
          <cell r="A69">
            <v>665</v>
          </cell>
          <cell r="B69">
            <v>58</v>
          </cell>
          <cell r="C69">
            <v>58</v>
          </cell>
          <cell r="D69">
            <v>58</v>
          </cell>
          <cell r="E69">
            <v>58</v>
          </cell>
          <cell r="F69">
            <v>58</v>
          </cell>
        </row>
        <row r="70">
          <cell r="A70">
            <v>666</v>
          </cell>
          <cell r="B70">
            <v>58</v>
          </cell>
          <cell r="C70">
            <v>58</v>
          </cell>
          <cell r="D70">
            <v>58</v>
          </cell>
          <cell r="E70">
            <v>58</v>
          </cell>
          <cell r="F70">
            <v>58</v>
          </cell>
        </row>
        <row r="71">
          <cell r="A71">
            <v>668</v>
          </cell>
          <cell r="B71">
            <v>58</v>
          </cell>
          <cell r="C71">
            <v>58</v>
          </cell>
          <cell r="D71">
            <v>58</v>
          </cell>
          <cell r="E71">
            <v>58</v>
          </cell>
          <cell r="F71">
            <v>58</v>
          </cell>
        </row>
        <row r="72">
          <cell r="A72">
            <v>669</v>
          </cell>
          <cell r="B72">
            <v>58</v>
          </cell>
          <cell r="C72">
            <v>57</v>
          </cell>
          <cell r="D72">
            <v>57</v>
          </cell>
          <cell r="E72">
            <v>52</v>
          </cell>
          <cell r="F72">
            <v>58</v>
          </cell>
        </row>
        <row r="73">
          <cell r="A73">
            <v>671</v>
          </cell>
          <cell r="B73">
            <v>58</v>
          </cell>
          <cell r="C73">
            <v>55</v>
          </cell>
          <cell r="D73">
            <v>54</v>
          </cell>
          <cell r="E73">
            <v>39</v>
          </cell>
          <cell r="F73">
            <v>58</v>
          </cell>
        </row>
        <row r="74">
          <cell r="A74">
            <v>672</v>
          </cell>
          <cell r="B74">
            <v>57</v>
          </cell>
          <cell r="C74">
            <v>38</v>
          </cell>
          <cell r="D74">
            <v>51</v>
          </cell>
          <cell r="E74">
            <v>56</v>
          </cell>
          <cell r="F74">
            <v>58</v>
          </cell>
        </row>
        <row r="75">
          <cell r="A75">
            <v>673</v>
          </cell>
          <cell r="B75">
            <v>58</v>
          </cell>
          <cell r="C75">
            <v>56</v>
          </cell>
          <cell r="D75">
            <v>55</v>
          </cell>
          <cell r="E75">
            <v>41</v>
          </cell>
          <cell r="F75">
            <v>58</v>
          </cell>
        </row>
        <row r="76">
          <cell r="A76">
            <v>674</v>
          </cell>
          <cell r="B76">
            <v>57</v>
          </cell>
          <cell r="C76">
            <v>40</v>
          </cell>
          <cell r="D76">
            <v>55</v>
          </cell>
          <cell r="E76">
            <v>57</v>
          </cell>
          <cell r="F76">
            <v>58</v>
          </cell>
        </row>
        <row r="77">
          <cell r="A77">
            <v>675</v>
          </cell>
          <cell r="B77">
            <v>57</v>
          </cell>
          <cell r="C77">
            <v>37</v>
          </cell>
          <cell r="D77">
            <v>49</v>
          </cell>
          <cell r="E77">
            <v>56</v>
          </cell>
          <cell r="F77">
            <v>58</v>
          </cell>
        </row>
        <row r="78">
          <cell r="A78">
            <v>684</v>
          </cell>
          <cell r="B78">
            <v>58</v>
          </cell>
          <cell r="C78">
            <v>58</v>
          </cell>
          <cell r="D78">
            <v>58</v>
          </cell>
          <cell r="E78">
            <v>58</v>
          </cell>
          <cell r="F78">
            <v>58</v>
          </cell>
        </row>
        <row r="79">
          <cell r="A79">
            <v>685</v>
          </cell>
          <cell r="B79">
            <v>58</v>
          </cell>
          <cell r="C79">
            <v>58</v>
          </cell>
          <cell r="D79">
            <v>58</v>
          </cell>
          <cell r="E79">
            <v>58</v>
          </cell>
          <cell r="F79">
            <v>58</v>
          </cell>
        </row>
        <row r="80">
          <cell r="A80">
            <v>686</v>
          </cell>
          <cell r="B80">
            <v>58</v>
          </cell>
          <cell r="C80">
            <v>58</v>
          </cell>
          <cell r="D80">
            <v>58</v>
          </cell>
          <cell r="E80">
            <v>58</v>
          </cell>
          <cell r="F80">
            <v>58</v>
          </cell>
        </row>
        <row r="81">
          <cell r="A81">
            <v>687</v>
          </cell>
          <cell r="B81">
            <v>57</v>
          </cell>
          <cell r="C81">
            <v>57</v>
          </cell>
          <cell r="D81">
            <v>57</v>
          </cell>
          <cell r="E81">
            <v>57</v>
          </cell>
          <cell r="F81">
            <v>57</v>
          </cell>
        </row>
        <row r="82">
          <cell r="A82">
            <v>688</v>
          </cell>
          <cell r="B82">
            <v>58</v>
          </cell>
          <cell r="C82">
            <v>57</v>
          </cell>
          <cell r="D82">
            <v>57</v>
          </cell>
          <cell r="E82">
            <v>57</v>
          </cell>
          <cell r="F82">
            <v>58</v>
          </cell>
        </row>
        <row r="83">
          <cell r="A83">
            <v>689</v>
          </cell>
          <cell r="B83">
            <v>57</v>
          </cell>
          <cell r="C83">
            <v>57</v>
          </cell>
          <cell r="D83">
            <v>57</v>
          </cell>
          <cell r="E83">
            <v>57</v>
          </cell>
          <cell r="F83">
            <v>57</v>
          </cell>
        </row>
        <row r="84">
          <cell r="A84">
            <v>690</v>
          </cell>
          <cell r="B84">
            <v>57</v>
          </cell>
          <cell r="C84">
            <v>57</v>
          </cell>
          <cell r="D84">
            <v>57</v>
          </cell>
          <cell r="E84">
            <v>57</v>
          </cell>
          <cell r="F84">
            <v>57</v>
          </cell>
        </row>
        <row r="85">
          <cell r="A85">
            <v>696</v>
          </cell>
          <cell r="B85">
            <v>58</v>
          </cell>
          <cell r="C85">
            <v>57</v>
          </cell>
          <cell r="D85">
            <v>57</v>
          </cell>
          <cell r="E85">
            <v>57</v>
          </cell>
          <cell r="F85">
            <v>58</v>
          </cell>
        </row>
        <row r="86">
          <cell r="A86">
            <v>698</v>
          </cell>
          <cell r="B86">
            <v>58</v>
          </cell>
          <cell r="C86">
            <v>57</v>
          </cell>
          <cell r="D86">
            <v>58</v>
          </cell>
          <cell r="E86">
            <v>57</v>
          </cell>
          <cell r="F86">
            <v>58</v>
          </cell>
        </row>
        <row r="87">
          <cell r="A87">
            <v>699</v>
          </cell>
          <cell r="B87">
            <v>58</v>
          </cell>
          <cell r="C87">
            <v>57</v>
          </cell>
          <cell r="D87">
            <v>58</v>
          </cell>
          <cell r="E87">
            <v>58</v>
          </cell>
          <cell r="F87">
            <v>58</v>
          </cell>
        </row>
        <row r="88">
          <cell r="A88">
            <v>700</v>
          </cell>
          <cell r="B88">
            <v>58</v>
          </cell>
          <cell r="C88">
            <v>55</v>
          </cell>
          <cell r="D88">
            <v>57</v>
          </cell>
          <cell r="E88">
            <v>57</v>
          </cell>
          <cell r="F88">
            <v>58</v>
          </cell>
        </row>
        <row r="89">
          <cell r="A89">
            <v>702</v>
          </cell>
          <cell r="B89">
            <v>58</v>
          </cell>
          <cell r="C89">
            <v>56</v>
          </cell>
          <cell r="D89">
            <v>57</v>
          </cell>
          <cell r="E89">
            <v>57</v>
          </cell>
          <cell r="F89">
            <v>58</v>
          </cell>
        </row>
        <row r="90">
          <cell r="A90">
            <v>703</v>
          </cell>
          <cell r="B90">
            <v>58</v>
          </cell>
          <cell r="C90">
            <v>57</v>
          </cell>
          <cell r="D90">
            <v>58</v>
          </cell>
          <cell r="E90">
            <v>57</v>
          </cell>
          <cell r="F90">
            <v>58</v>
          </cell>
        </row>
        <row r="91">
          <cell r="A91">
            <v>704</v>
          </cell>
          <cell r="B91">
            <v>58</v>
          </cell>
          <cell r="C91">
            <v>57</v>
          </cell>
          <cell r="D91">
            <v>57</v>
          </cell>
          <cell r="E91">
            <v>57</v>
          </cell>
          <cell r="F91">
            <v>58</v>
          </cell>
        </row>
        <row r="92">
          <cell r="A92">
            <v>705</v>
          </cell>
          <cell r="B92">
            <v>58</v>
          </cell>
          <cell r="C92">
            <v>49</v>
          </cell>
          <cell r="D92">
            <v>53</v>
          </cell>
          <cell r="E92">
            <v>55</v>
          </cell>
          <cell r="F92">
            <v>58</v>
          </cell>
        </row>
        <row r="93">
          <cell r="A93">
            <v>706</v>
          </cell>
          <cell r="B93">
            <v>58</v>
          </cell>
          <cell r="C93">
            <v>54</v>
          </cell>
          <cell r="D93">
            <v>56</v>
          </cell>
          <cell r="E93">
            <v>57</v>
          </cell>
          <cell r="F93">
            <v>58</v>
          </cell>
        </row>
        <row r="94">
          <cell r="A94">
            <v>707</v>
          </cell>
          <cell r="B94">
            <v>58</v>
          </cell>
          <cell r="C94">
            <v>55</v>
          </cell>
          <cell r="D94">
            <v>57</v>
          </cell>
          <cell r="E94">
            <v>57</v>
          </cell>
          <cell r="F94">
            <v>58</v>
          </cell>
        </row>
        <row r="95">
          <cell r="A95">
            <v>708</v>
          </cell>
          <cell r="B95">
            <v>57</v>
          </cell>
          <cell r="C95">
            <v>55</v>
          </cell>
          <cell r="D95">
            <v>56</v>
          </cell>
          <cell r="E95">
            <v>56</v>
          </cell>
          <cell r="F95">
            <v>57</v>
          </cell>
        </row>
        <row r="96">
          <cell r="A96">
            <v>711</v>
          </cell>
          <cell r="B96">
            <v>58</v>
          </cell>
          <cell r="C96">
            <v>52</v>
          </cell>
          <cell r="D96">
            <v>56</v>
          </cell>
          <cell r="E96">
            <v>57</v>
          </cell>
          <cell r="F96">
            <v>58</v>
          </cell>
        </row>
        <row r="97">
          <cell r="A97">
            <v>716</v>
          </cell>
          <cell r="B97">
            <v>57</v>
          </cell>
          <cell r="C97">
            <v>48</v>
          </cell>
          <cell r="D97">
            <v>56</v>
          </cell>
          <cell r="E97">
            <v>56</v>
          </cell>
          <cell r="F97">
            <v>57</v>
          </cell>
        </row>
        <row r="98">
          <cell r="A98">
            <v>717</v>
          </cell>
          <cell r="B98">
            <v>58</v>
          </cell>
          <cell r="C98">
            <v>37</v>
          </cell>
          <cell r="D98">
            <v>51</v>
          </cell>
          <cell r="E98">
            <v>53</v>
          </cell>
          <cell r="F98">
            <v>58</v>
          </cell>
        </row>
        <row r="99">
          <cell r="A99">
            <v>720</v>
          </cell>
          <cell r="B99">
            <v>58</v>
          </cell>
          <cell r="C99">
            <v>35</v>
          </cell>
          <cell r="D99">
            <v>49</v>
          </cell>
          <cell r="E99">
            <v>53</v>
          </cell>
          <cell r="F99">
            <v>58</v>
          </cell>
        </row>
        <row r="100">
          <cell r="A100">
            <v>721</v>
          </cell>
          <cell r="B100">
            <v>58</v>
          </cell>
          <cell r="C100">
            <v>40</v>
          </cell>
          <cell r="D100">
            <v>30</v>
          </cell>
          <cell r="E100">
            <v>20</v>
          </cell>
          <cell r="F100">
            <v>58</v>
          </cell>
        </row>
        <row r="101">
          <cell r="A101">
            <v>722</v>
          </cell>
          <cell r="B101">
            <v>55</v>
          </cell>
          <cell r="C101">
            <v>27</v>
          </cell>
          <cell r="D101">
            <v>48</v>
          </cell>
          <cell r="E101">
            <v>49</v>
          </cell>
          <cell r="F101">
            <v>58</v>
          </cell>
        </row>
        <row r="102">
          <cell r="A102">
            <v>725</v>
          </cell>
          <cell r="B102">
            <v>58</v>
          </cell>
          <cell r="C102">
            <v>45</v>
          </cell>
          <cell r="D102">
            <v>55</v>
          </cell>
          <cell r="E102">
            <v>56</v>
          </cell>
          <cell r="F102">
            <v>58</v>
          </cell>
        </row>
        <row r="103">
          <cell r="A103">
            <v>726</v>
          </cell>
          <cell r="B103">
            <v>58</v>
          </cell>
          <cell r="C103">
            <v>46</v>
          </cell>
          <cell r="D103">
            <v>56</v>
          </cell>
          <cell r="E103">
            <v>57</v>
          </cell>
          <cell r="F103">
            <v>58</v>
          </cell>
        </row>
        <row r="104">
          <cell r="A104">
            <v>727</v>
          </cell>
          <cell r="B104">
            <v>57</v>
          </cell>
          <cell r="C104">
            <v>47</v>
          </cell>
          <cell r="D104">
            <v>55</v>
          </cell>
          <cell r="E104">
            <v>56</v>
          </cell>
          <cell r="F104">
            <v>58</v>
          </cell>
        </row>
        <row r="105">
          <cell r="A105">
            <v>728</v>
          </cell>
          <cell r="B105">
            <v>58</v>
          </cell>
          <cell r="C105">
            <v>40</v>
          </cell>
          <cell r="D105">
            <v>55</v>
          </cell>
          <cell r="E105">
            <v>55</v>
          </cell>
          <cell r="F105">
            <v>58</v>
          </cell>
        </row>
        <row r="106">
          <cell r="A106">
            <v>729</v>
          </cell>
          <cell r="B106">
            <v>50</v>
          </cell>
          <cell r="C106">
            <v>34</v>
          </cell>
          <cell r="D106">
            <v>49</v>
          </cell>
          <cell r="E106">
            <v>49</v>
          </cell>
          <cell r="F106">
            <v>50</v>
          </cell>
        </row>
        <row r="107">
          <cell r="A107">
            <v>730</v>
          </cell>
          <cell r="B107">
            <v>56</v>
          </cell>
          <cell r="C107">
            <v>35</v>
          </cell>
          <cell r="D107">
            <v>55</v>
          </cell>
          <cell r="E107">
            <v>55</v>
          </cell>
          <cell r="F107">
            <v>56</v>
          </cell>
        </row>
        <row r="108">
          <cell r="A108">
            <v>733</v>
          </cell>
          <cell r="B108">
            <v>57</v>
          </cell>
          <cell r="C108">
            <v>35</v>
          </cell>
          <cell r="D108">
            <v>57</v>
          </cell>
          <cell r="E108">
            <v>56</v>
          </cell>
          <cell r="F108">
            <v>57</v>
          </cell>
        </row>
        <row r="109">
          <cell r="A109">
            <v>734</v>
          </cell>
          <cell r="B109">
            <v>58</v>
          </cell>
          <cell r="C109">
            <v>55</v>
          </cell>
          <cell r="D109">
            <v>55</v>
          </cell>
          <cell r="E109">
            <v>41</v>
          </cell>
          <cell r="F109">
            <v>58</v>
          </cell>
        </row>
        <row r="110">
          <cell r="A110">
            <v>735</v>
          </cell>
          <cell r="B110">
            <v>58</v>
          </cell>
          <cell r="C110">
            <v>42</v>
          </cell>
          <cell r="D110">
            <v>55</v>
          </cell>
          <cell r="E110">
            <v>56</v>
          </cell>
          <cell r="F110">
            <v>58</v>
          </cell>
        </row>
        <row r="111">
          <cell r="A111">
            <v>738</v>
          </cell>
          <cell r="B111">
            <v>57</v>
          </cell>
          <cell r="C111">
            <v>42</v>
          </cell>
          <cell r="D111">
            <v>57</v>
          </cell>
          <cell r="E111">
            <v>57</v>
          </cell>
          <cell r="F111">
            <v>57</v>
          </cell>
        </row>
        <row r="112">
          <cell r="A112">
            <v>743</v>
          </cell>
          <cell r="B112">
            <v>53</v>
          </cell>
          <cell r="C112">
            <v>37</v>
          </cell>
          <cell r="D112">
            <v>52</v>
          </cell>
          <cell r="E112">
            <v>52</v>
          </cell>
          <cell r="F112">
            <v>53</v>
          </cell>
        </row>
        <row r="113">
          <cell r="A113">
            <v>744</v>
          </cell>
          <cell r="B113">
            <v>57</v>
          </cell>
          <cell r="C113">
            <v>36</v>
          </cell>
          <cell r="D113">
            <v>56</v>
          </cell>
          <cell r="E113">
            <v>56</v>
          </cell>
          <cell r="F113">
            <v>57</v>
          </cell>
        </row>
        <row r="114">
          <cell r="A114">
            <v>746</v>
          </cell>
          <cell r="B114">
            <v>57</v>
          </cell>
          <cell r="C114">
            <v>40</v>
          </cell>
          <cell r="D114">
            <v>56</v>
          </cell>
          <cell r="E114">
            <v>56</v>
          </cell>
          <cell r="F114">
            <v>57</v>
          </cell>
        </row>
        <row r="115">
          <cell r="A115">
            <v>748</v>
          </cell>
          <cell r="B115">
            <v>58</v>
          </cell>
          <cell r="C115">
            <v>31</v>
          </cell>
          <cell r="D115">
            <v>54</v>
          </cell>
          <cell r="E115">
            <v>56</v>
          </cell>
          <cell r="F115">
            <v>58</v>
          </cell>
        </row>
        <row r="116">
          <cell r="A116">
            <v>749</v>
          </cell>
          <cell r="B116">
            <v>58</v>
          </cell>
          <cell r="C116">
            <v>31</v>
          </cell>
          <cell r="D116">
            <v>54</v>
          </cell>
          <cell r="E116">
            <v>56</v>
          </cell>
          <cell r="F116">
            <v>58</v>
          </cell>
        </row>
        <row r="117">
          <cell r="A117">
            <v>751</v>
          </cell>
          <cell r="B117">
            <v>53</v>
          </cell>
          <cell r="C117">
            <v>29</v>
          </cell>
          <cell r="D117">
            <v>50</v>
          </cell>
          <cell r="E117">
            <v>51</v>
          </cell>
          <cell r="F117">
            <v>53</v>
          </cell>
        </row>
        <row r="118">
          <cell r="A118">
            <v>752</v>
          </cell>
          <cell r="B118">
            <v>53</v>
          </cell>
          <cell r="C118">
            <v>32</v>
          </cell>
          <cell r="D118">
            <v>51</v>
          </cell>
          <cell r="E118">
            <v>52</v>
          </cell>
          <cell r="F118">
            <v>53</v>
          </cell>
        </row>
        <row r="119">
          <cell r="A119">
            <v>753</v>
          </cell>
          <cell r="B119">
            <v>53</v>
          </cell>
          <cell r="C119">
            <v>30</v>
          </cell>
          <cell r="D119">
            <v>51</v>
          </cell>
          <cell r="E119">
            <v>52</v>
          </cell>
          <cell r="F119">
            <v>53</v>
          </cell>
        </row>
        <row r="120">
          <cell r="A120">
            <v>754</v>
          </cell>
          <cell r="B120">
            <v>58</v>
          </cell>
          <cell r="C120">
            <v>38</v>
          </cell>
          <cell r="D120">
            <v>57</v>
          </cell>
          <cell r="E120">
            <v>57</v>
          </cell>
          <cell r="F120">
            <v>58</v>
          </cell>
        </row>
        <row r="121">
          <cell r="A121">
            <v>755</v>
          </cell>
          <cell r="B121">
            <v>48</v>
          </cell>
          <cell r="C121">
            <v>37</v>
          </cell>
          <cell r="D121">
            <v>48</v>
          </cell>
          <cell r="E121">
            <v>48</v>
          </cell>
          <cell r="F121">
            <v>48</v>
          </cell>
        </row>
        <row r="122">
          <cell r="A122">
            <v>756</v>
          </cell>
          <cell r="B122">
            <v>47</v>
          </cell>
          <cell r="C122">
            <v>30</v>
          </cell>
          <cell r="D122">
            <v>45</v>
          </cell>
          <cell r="E122">
            <v>44</v>
          </cell>
          <cell r="F122">
            <v>47</v>
          </cell>
        </row>
        <row r="123">
          <cell r="A123">
            <v>757</v>
          </cell>
          <cell r="B123">
            <v>48</v>
          </cell>
          <cell r="C123">
            <v>32</v>
          </cell>
          <cell r="D123">
            <v>47</v>
          </cell>
          <cell r="E123">
            <v>46</v>
          </cell>
          <cell r="F123">
            <v>48</v>
          </cell>
        </row>
        <row r="124">
          <cell r="A124">
            <v>758</v>
          </cell>
          <cell r="B124">
            <v>49</v>
          </cell>
          <cell r="C124">
            <v>30</v>
          </cell>
          <cell r="D124">
            <v>46</v>
          </cell>
          <cell r="E124">
            <v>45</v>
          </cell>
          <cell r="F124">
            <v>49</v>
          </cell>
        </row>
        <row r="125">
          <cell r="A125">
            <v>759</v>
          </cell>
          <cell r="B125">
            <v>53</v>
          </cell>
          <cell r="C125">
            <v>34</v>
          </cell>
          <cell r="D125">
            <v>52</v>
          </cell>
          <cell r="E125">
            <v>50</v>
          </cell>
          <cell r="F125">
            <v>53</v>
          </cell>
        </row>
        <row r="126">
          <cell r="A126">
            <v>760</v>
          </cell>
          <cell r="B126">
            <v>53</v>
          </cell>
          <cell r="C126">
            <v>36</v>
          </cell>
          <cell r="D126">
            <v>51</v>
          </cell>
          <cell r="E126">
            <v>49</v>
          </cell>
          <cell r="F126">
            <v>53</v>
          </cell>
        </row>
        <row r="127">
          <cell r="A127">
            <v>762</v>
          </cell>
          <cell r="B127">
            <v>53</v>
          </cell>
          <cell r="C127">
            <v>40</v>
          </cell>
          <cell r="D127">
            <v>52</v>
          </cell>
          <cell r="E127">
            <v>51</v>
          </cell>
          <cell r="F127">
            <v>53</v>
          </cell>
        </row>
        <row r="128">
          <cell r="A128">
            <v>763</v>
          </cell>
          <cell r="B128">
            <v>53</v>
          </cell>
          <cell r="C128">
            <v>48</v>
          </cell>
          <cell r="D128">
            <v>52</v>
          </cell>
          <cell r="E128">
            <v>52</v>
          </cell>
          <cell r="F128">
            <v>53</v>
          </cell>
        </row>
        <row r="129">
          <cell r="A129">
            <v>764</v>
          </cell>
          <cell r="B129">
            <v>53</v>
          </cell>
          <cell r="C129">
            <v>34</v>
          </cell>
          <cell r="D129">
            <v>48</v>
          </cell>
          <cell r="E129">
            <v>45</v>
          </cell>
          <cell r="F129">
            <v>53</v>
          </cell>
        </row>
        <row r="130">
          <cell r="A130">
            <v>768</v>
          </cell>
          <cell r="B130">
            <v>53</v>
          </cell>
          <cell r="C130">
            <v>42</v>
          </cell>
          <cell r="D130">
            <v>46</v>
          </cell>
          <cell r="E130">
            <v>36</v>
          </cell>
          <cell r="F130">
            <v>53</v>
          </cell>
        </row>
        <row r="131">
          <cell r="A131">
            <v>769</v>
          </cell>
          <cell r="B131">
            <v>51</v>
          </cell>
          <cell r="C131">
            <v>46</v>
          </cell>
          <cell r="D131">
            <v>49</v>
          </cell>
          <cell r="E131">
            <v>39</v>
          </cell>
          <cell r="F131">
            <v>51</v>
          </cell>
        </row>
        <row r="132">
          <cell r="A132">
            <v>770</v>
          </cell>
          <cell r="B132">
            <v>53</v>
          </cell>
          <cell r="C132">
            <v>47</v>
          </cell>
          <cell r="D132">
            <v>51</v>
          </cell>
          <cell r="E132">
            <v>40</v>
          </cell>
          <cell r="F132">
            <v>53</v>
          </cell>
        </row>
        <row r="133">
          <cell r="A133">
            <v>771</v>
          </cell>
          <cell r="B133">
            <v>53</v>
          </cell>
          <cell r="C133">
            <v>45</v>
          </cell>
          <cell r="D133">
            <v>51</v>
          </cell>
          <cell r="E133">
            <v>41</v>
          </cell>
          <cell r="F133">
            <v>53</v>
          </cell>
        </row>
        <row r="134">
          <cell r="A134">
            <v>772</v>
          </cell>
          <cell r="B134">
            <v>53</v>
          </cell>
          <cell r="C134">
            <v>47</v>
          </cell>
          <cell r="D134">
            <v>51</v>
          </cell>
          <cell r="E134">
            <v>41</v>
          </cell>
          <cell r="F134">
            <v>53</v>
          </cell>
        </row>
        <row r="135">
          <cell r="A135">
            <v>773</v>
          </cell>
          <cell r="B135">
            <v>53</v>
          </cell>
          <cell r="C135">
            <v>49</v>
          </cell>
          <cell r="D135">
            <v>52</v>
          </cell>
          <cell r="E135">
            <v>43</v>
          </cell>
          <cell r="F135">
            <v>53</v>
          </cell>
        </row>
        <row r="136">
          <cell r="A136">
            <v>774</v>
          </cell>
          <cell r="B136">
            <v>53</v>
          </cell>
          <cell r="C136">
            <v>48</v>
          </cell>
          <cell r="D136">
            <v>51</v>
          </cell>
          <cell r="E136">
            <v>41</v>
          </cell>
          <cell r="F136">
            <v>53</v>
          </cell>
        </row>
        <row r="137">
          <cell r="A137">
            <v>776</v>
          </cell>
          <cell r="B137">
            <v>53</v>
          </cell>
          <cell r="C137">
            <v>50</v>
          </cell>
          <cell r="D137">
            <v>52</v>
          </cell>
          <cell r="E137">
            <v>41</v>
          </cell>
          <cell r="F137">
            <v>53</v>
          </cell>
        </row>
        <row r="138">
          <cell r="A138">
            <v>777</v>
          </cell>
          <cell r="B138">
            <v>53</v>
          </cell>
          <cell r="C138">
            <v>52</v>
          </cell>
          <cell r="D138">
            <v>53</v>
          </cell>
          <cell r="E138">
            <v>45</v>
          </cell>
          <cell r="F138">
            <v>53</v>
          </cell>
        </row>
        <row r="139">
          <cell r="A139">
            <v>778</v>
          </cell>
          <cell r="B139">
            <v>52</v>
          </cell>
          <cell r="C139">
            <v>51</v>
          </cell>
          <cell r="D139">
            <v>52</v>
          </cell>
          <cell r="E139">
            <v>43</v>
          </cell>
          <cell r="F139">
            <v>52</v>
          </cell>
        </row>
        <row r="140">
          <cell r="A140">
            <v>779</v>
          </cell>
          <cell r="B140">
            <v>53</v>
          </cell>
          <cell r="C140">
            <v>52</v>
          </cell>
          <cell r="D140">
            <v>53</v>
          </cell>
          <cell r="E140">
            <v>40</v>
          </cell>
          <cell r="F140">
            <v>53</v>
          </cell>
        </row>
        <row r="141">
          <cell r="A141">
            <v>782</v>
          </cell>
          <cell r="B141">
            <v>57</v>
          </cell>
          <cell r="C141">
            <v>30</v>
          </cell>
          <cell r="D141">
            <v>53</v>
          </cell>
          <cell r="E141">
            <v>52</v>
          </cell>
          <cell r="F141">
            <v>58</v>
          </cell>
        </row>
        <row r="142">
          <cell r="A142">
            <v>783</v>
          </cell>
          <cell r="B142">
            <v>58</v>
          </cell>
          <cell r="C142">
            <v>55</v>
          </cell>
          <cell r="D142">
            <v>56</v>
          </cell>
          <cell r="E142">
            <v>45</v>
          </cell>
          <cell r="F142">
            <v>58</v>
          </cell>
        </row>
        <row r="143">
          <cell r="A143">
            <v>786</v>
          </cell>
          <cell r="B143">
            <v>53</v>
          </cell>
          <cell r="C143">
            <v>51</v>
          </cell>
          <cell r="D143">
            <v>52</v>
          </cell>
          <cell r="E143">
            <v>35</v>
          </cell>
          <cell r="F143">
            <v>53</v>
          </cell>
        </row>
        <row r="144">
          <cell r="A144">
            <v>787</v>
          </cell>
          <cell r="B144">
            <v>53</v>
          </cell>
          <cell r="C144">
            <v>52</v>
          </cell>
          <cell r="D144">
            <v>53</v>
          </cell>
          <cell r="E144">
            <v>38</v>
          </cell>
          <cell r="F144">
            <v>53</v>
          </cell>
        </row>
        <row r="145">
          <cell r="A145">
            <v>788</v>
          </cell>
          <cell r="B145">
            <v>53</v>
          </cell>
          <cell r="C145">
            <v>52</v>
          </cell>
          <cell r="D145">
            <v>53</v>
          </cell>
          <cell r="E145">
            <v>41</v>
          </cell>
          <cell r="F145">
            <v>53</v>
          </cell>
        </row>
        <row r="146">
          <cell r="A146">
            <v>789</v>
          </cell>
          <cell r="B146">
            <v>57</v>
          </cell>
          <cell r="C146">
            <v>36</v>
          </cell>
          <cell r="D146">
            <v>53</v>
          </cell>
          <cell r="E146">
            <v>55</v>
          </cell>
          <cell r="F146">
            <v>58</v>
          </cell>
        </row>
        <row r="147">
          <cell r="A147">
            <v>790</v>
          </cell>
          <cell r="B147">
            <v>31</v>
          </cell>
          <cell r="C147">
            <v>30</v>
          </cell>
          <cell r="D147">
            <v>31</v>
          </cell>
          <cell r="E147">
            <v>31</v>
          </cell>
          <cell r="F147">
            <v>31</v>
          </cell>
        </row>
        <row r="148">
          <cell r="A148">
            <v>791</v>
          </cell>
          <cell r="B148">
            <v>53</v>
          </cell>
          <cell r="C148">
            <v>52</v>
          </cell>
          <cell r="D148">
            <v>52</v>
          </cell>
          <cell r="E148">
            <v>42</v>
          </cell>
          <cell r="F148">
            <v>53</v>
          </cell>
        </row>
        <row r="149">
          <cell r="A149">
            <v>792</v>
          </cell>
          <cell r="B149">
            <v>53</v>
          </cell>
          <cell r="C149">
            <v>52</v>
          </cell>
          <cell r="D149">
            <v>52</v>
          </cell>
          <cell r="E149">
            <v>43</v>
          </cell>
          <cell r="F149">
            <v>53</v>
          </cell>
        </row>
        <row r="150">
          <cell r="A150">
            <v>797</v>
          </cell>
          <cell r="B150">
            <v>53</v>
          </cell>
          <cell r="C150">
            <v>53</v>
          </cell>
          <cell r="D150">
            <v>53</v>
          </cell>
          <cell r="E150">
            <v>44</v>
          </cell>
          <cell r="F150">
            <v>53</v>
          </cell>
        </row>
        <row r="151">
          <cell r="A151">
            <v>799</v>
          </cell>
          <cell r="B151">
            <v>53</v>
          </cell>
          <cell r="C151">
            <v>53</v>
          </cell>
          <cell r="D151">
            <v>53</v>
          </cell>
          <cell r="E151">
            <v>45</v>
          </cell>
          <cell r="F151">
            <v>53</v>
          </cell>
        </row>
        <row r="152">
          <cell r="A152">
            <v>800</v>
          </cell>
          <cell r="B152">
            <v>53</v>
          </cell>
          <cell r="C152">
            <v>53</v>
          </cell>
          <cell r="D152">
            <v>52</v>
          </cell>
          <cell r="E152">
            <v>45</v>
          </cell>
          <cell r="F152">
            <v>53</v>
          </cell>
        </row>
        <row r="153">
          <cell r="A153">
            <v>801</v>
          </cell>
          <cell r="B153">
            <v>52</v>
          </cell>
          <cell r="C153">
            <v>52</v>
          </cell>
          <cell r="D153">
            <v>52</v>
          </cell>
          <cell r="E153">
            <v>39</v>
          </cell>
          <cell r="F153">
            <v>52</v>
          </cell>
        </row>
        <row r="154">
          <cell r="A154">
            <v>802</v>
          </cell>
          <cell r="B154">
            <v>62</v>
          </cell>
          <cell r="C154">
            <v>54</v>
          </cell>
          <cell r="D154">
            <v>53</v>
          </cell>
          <cell r="E154">
            <v>26</v>
          </cell>
          <cell r="F154">
            <v>62</v>
          </cell>
        </row>
        <row r="155">
          <cell r="A155">
            <v>803</v>
          </cell>
          <cell r="B155">
            <v>62</v>
          </cell>
          <cell r="C155">
            <v>56</v>
          </cell>
          <cell r="D155">
            <v>56</v>
          </cell>
          <cell r="E155">
            <v>33</v>
          </cell>
          <cell r="F155">
            <v>62</v>
          </cell>
        </row>
        <row r="156">
          <cell r="A156">
            <v>804</v>
          </cell>
          <cell r="B156">
            <v>62</v>
          </cell>
          <cell r="C156">
            <v>60</v>
          </cell>
          <cell r="D156">
            <v>60</v>
          </cell>
          <cell r="E156">
            <v>42</v>
          </cell>
          <cell r="F156">
            <v>62</v>
          </cell>
        </row>
        <row r="157">
          <cell r="A157">
            <v>805</v>
          </cell>
          <cell r="B157">
            <v>61</v>
          </cell>
          <cell r="C157">
            <v>57</v>
          </cell>
          <cell r="D157">
            <v>60</v>
          </cell>
          <cell r="E157">
            <v>41</v>
          </cell>
          <cell r="F157">
            <v>61</v>
          </cell>
        </row>
        <row r="158">
          <cell r="A158">
            <v>806</v>
          </cell>
          <cell r="B158">
            <v>62</v>
          </cell>
          <cell r="C158">
            <v>59</v>
          </cell>
          <cell r="D158">
            <v>61</v>
          </cell>
          <cell r="E158">
            <v>49</v>
          </cell>
          <cell r="F158">
            <v>62</v>
          </cell>
        </row>
        <row r="159">
          <cell r="A159">
            <v>807</v>
          </cell>
          <cell r="B159">
            <v>57</v>
          </cell>
          <cell r="C159">
            <v>54</v>
          </cell>
          <cell r="D159">
            <v>56</v>
          </cell>
          <cell r="E159">
            <v>41</v>
          </cell>
          <cell r="F159">
            <v>57</v>
          </cell>
        </row>
        <row r="160">
          <cell r="A160">
            <v>808</v>
          </cell>
          <cell r="B160">
            <v>57</v>
          </cell>
          <cell r="C160">
            <v>54</v>
          </cell>
          <cell r="D160">
            <v>56</v>
          </cell>
          <cell r="E160">
            <v>45</v>
          </cell>
          <cell r="F160">
            <v>57</v>
          </cell>
        </row>
        <row r="161">
          <cell r="A161">
            <v>809</v>
          </cell>
          <cell r="B161">
            <v>57</v>
          </cell>
          <cell r="C161">
            <v>53</v>
          </cell>
          <cell r="D161">
            <v>56</v>
          </cell>
          <cell r="E161">
            <v>40</v>
          </cell>
          <cell r="F161">
            <v>57</v>
          </cell>
        </row>
        <row r="162">
          <cell r="A162">
            <v>810</v>
          </cell>
          <cell r="B162">
            <v>58</v>
          </cell>
          <cell r="C162">
            <v>52</v>
          </cell>
          <cell r="D162">
            <v>55</v>
          </cell>
          <cell r="E162">
            <v>40</v>
          </cell>
          <cell r="F162">
            <v>58</v>
          </cell>
        </row>
        <row r="163">
          <cell r="A163">
            <v>811</v>
          </cell>
          <cell r="B163">
            <v>58</v>
          </cell>
          <cell r="C163">
            <v>54</v>
          </cell>
          <cell r="D163">
            <v>56</v>
          </cell>
          <cell r="E163">
            <v>43</v>
          </cell>
          <cell r="F163">
            <v>58</v>
          </cell>
        </row>
        <row r="164">
          <cell r="A164">
            <v>813</v>
          </cell>
          <cell r="B164">
            <v>62</v>
          </cell>
          <cell r="C164">
            <v>54</v>
          </cell>
          <cell r="D164">
            <v>55</v>
          </cell>
          <cell r="E164">
            <v>41</v>
          </cell>
          <cell r="F164">
            <v>62</v>
          </cell>
        </row>
        <row r="165">
          <cell r="A165">
            <v>815</v>
          </cell>
          <cell r="B165">
            <v>58</v>
          </cell>
          <cell r="C165">
            <v>55</v>
          </cell>
          <cell r="D165">
            <v>57</v>
          </cell>
          <cell r="E165">
            <v>47</v>
          </cell>
          <cell r="F165">
            <v>58</v>
          </cell>
        </row>
        <row r="166">
          <cell r="A166">
            <v>822</v>
          </cell>
          <cell r="B166">
            <v>58</v>
          </cell>
          <cell r="C166">
            <v>56</v>
          </cell>
          <cell r="D166">
            <v>57</v>
          </cell>
          <cell r="E166">
            <v>50</v>
          </cell>
          <cell r="F166">
            <v>58</v>
          </cell>
        </row>
        <row r="167">
          <cell r="A167">
            <v>823</v>
          </cell>
          <cell r="B167">
            <v>61</v>
          </cell>
          <cell r="C167">
            <v>60</v>
          </cell>
          <cell r="D167">
            <v>60</v>
          </cell>
          <cell r="E167">
            <v>56</v>
          </cell>
          <cell r="F167">
            <v>61</v>
          </cell>
        </row>
        <row r="168">
          <cell r="A168">
            <v>824</v>
          </cell>
          <cell r="B168">
            <v>57</v>
          </cell>
          <cell r="C168">
            <v>56</v>
          </cell>
          <cell r="D168">
            <v>56</v>
          </cell>
          <cell r="E168">
            <v>50</v>
          </cell>
          <cell r="F168">
            <v>57</v>
          </cell>
        </row>
        <row r="169">
          <cell r="A169">
            <v>834</v>
          </cell>
          <cell r="B169">
            <v>58</v>
          </cell>
          <cell r="C169">
            <v>57</v>
          </cell>
          <cell r="D169">
            <v>57</v>
          </cell>
          <cell r="E169">
            <v>52</v>
          </cell>
          <cell r="F169">
            <v>58</v>
          </cell>
        </row>
        <row r="170">
          <cell r="A170">
            <v>835</v>
          </cell>
          <cell r="B170">
            <v>57</v>
          </cell>
          <cell r="C170">
            <v>56</v>
          </cell>
          <cell r="D170">
            <v>55</v>
          </cell>
          <cell r="E170">
            <v>52</v>
          </cell>
          <cell r="F170">
            <v>57</v>
          </cell>
        </row>
        <row r="171">
          <cell r="A171">
            <v>836</v>
          </cell>
          <cell r="B171">
            <v>57</v>
          </cell>
          <cell r="C171">
            <v>56</v>
          </cell>
          <cell r="D171">
            <v>56</v>
          </cell>
          <cell r="E171">
            <v>52</v>
          </cell>
          <cell r="F171">
            <v>57</v>
          </cell>
        </row>
        <row r="172">
          <cell r="A172">
            <v>837</v>
          </cell>
          <cell r="B172">
            <v>57</v>
          </cell>
          <cell r="C172">
            <v>56</v>
          </cell>
          <cell r="D172">
            <v>56</v>
          </cell>
          <cell r="E172">
            <v>53</v>
          </cell>
          <cell r="F172">
            <v>57</v>
          </cell>
        </row>
        <row r="173">
          <cell r="A173">
            <v>839</v>
          </cell>
          <cell r="B173">
            <v>58</v>
          </cell>
          <cell r="C173">
            <v>57</v>
          </cell>
          <cell r="D173">
            <v>57</v>
          </cell>
          <cell r="E173">
            <v>56</v>
          </cell>
          <cell r="F173">
            <v>58</v>
          </cell>
        </row>
        <row r="174">
          <cell r="A174">
            <v>841</v>
          </cell>
          <cell r="B174">
            <v>58</v>
          </cell>
          <cell r="C174">
            <v>56</v>
          </cell>
          <cell r="D174">
            <v>57</v>
          </cell>
          <cell r="E174">
            <v>53</v>
          </cell>
          <cell r="F174">
            <v>58</v>
          </cell>
        </row>
        <row r="175">
          <cell r="A175">
            <v>842</v>
          </cell>
          <cell r="B175">
            <v>58</v>
          </cell>
          <cell r="C175">
            <v>57</v>
          </cell>
          <cell r="D175">
            <v>58</v>
          </cell>
          <cell r="E175">
            <v>57</v>
          </cell>
          <cell r="F175">
            <v>58</v>
          </cell>
        </row>
        <row r="176">
          <cell r="A176">
            <v>843</v>
          </cell>
          <cell r="B176">
            <v>58</v>
          </cell>
          <cell r="C176">
            <v>56</v>
          </cell>
          <cell r="D176">
            <v>58</v>
          </cell>
          <cell r="E176">
            <v>57</v>
          </cell>
          <cell r="F176">
            <v>58</v>
          </cell>
        </row>
        <row r="177">
          <cell r="A177">
            <v>844</v>
          </cell>
          <cell r="B177">
            <v>58</v>
          </cell>
          <cell r="C177">
            <v>57</v>
          </cell>
          <cell r="D177">
            <v>58</v>
          </cell>
          <cell r="E177">
            <v>57</v>
          </cell>
          <cell r="F177">
            <v>58</v>
          </cell>
        </row>
        <row r="178">
          <cell r="A178">
            <v>845</v>
          </cell>
          <cell r="B178">
            <v>58</v>
          </cell>
          <cell r="C178">
            <v>56</v>
          </cell>
          <cell r="D178">
            <v>58</v>
          </cell>
          <cell r="E178">
            <v>57</v>
          </cell>
          <cell r="F178">
            <v>58</v>
          </cell>
        </row>
        <row r="179">
          <cell r="A179">
            <v>851</v>
          </cell>
          <cell r="B179">
            <v>58</v>
          </cell>
          <cell r="C179">
            <v>56</v>
          </cell>
          <cell r="D179">
            <v>58</v>
          </cell>
          <cell r="E179">
            <v>57</v>
          </cell>
          <cell r="F179">
            <v>58</v>
          </cell>
        </row>
        <row r="180">
          <cell r="A180">
            <v>852</v>
          </cell>
          <cell r="B180">
            <v>58</v>
          </cell>
          <cell r="C180">
            <v>56</v>
          </cell>
          <cell r="D180">
            <v>58</v>
          </cell>
          <cell r="E180">
            <v>57</v>
          </cell>
          <cell r="F180">
            <v>58</v>
          </cell>
        </row>
        <row r="181">
          <cell r="A181">
            <v>853</v>
          </cell>
          <cell r="B181">
            <v>58</v>
          </cell>
          <cell r="C181">
            <v>57</v>
          </cell>
          <cell r="D181">
            <v>58</v>
          </cell>
          <cell r="E181">
            <v>57</v>
          </cell>
          <cell r="F181">
            <v>58</v>
          </cell>
        </row>
        <row r="182">
          <cell r="A182">
            <v>854</v>
          </cell>
          <cell r="B182">
            <v>58</v>
          </cell>
          <cell r="C182">
            <v>57</v>
          </cell>
          <cell r="D182">
            <v>57</v>
          </cell>
          <cell r="E182">
            <v>57</v>
          </cell>
          <cell r="F182">
            <v>58</v>
          </cell>
        </row>
        <row r="183">
          <cell r="A183">
            <v>855</v>
          </cell>
          <cell r="B183">
            <v>60</v>
          </cell>
          <cell r="C183">
            <v>60</v>
          </cell>
          <cell r="D183">
            <v>60</v>
          </cell>
          <cell r="E183">
            <v>60</v>
          </cell>
          <cell r="F183">
            <v>60</v>
          </cell>
        </row>
        <row r="184">
          <cell r="A184">
            <v>856</v>
          </cell>
          <cell r="B184">
            <v>62</v>
          </cell>
          <cell r="C184">
            <v>62</v>
          </cell>
          <cell r="D184">
            <v>62</v>
          </cell>
          <cell r="E184">
            <v>62</v>
          </cell>
          <cell r="F184">
            <v>62</v>
          </cell>
        </row>
        <row r="185">
          <cell r="A185">
            <v>857</v>
          </cell>
          <cell r="B185">
            <v>62</v>
          </cell>
          <cell r="C185">
            <v>62</v>
          </cell>
          <cell r="D185">
            <v>62</v>
          </cell>
          <cell r="E185">
            <v>62</v>
          </cell>
          <cell r="F185">
            <v>62</v>
          </cell>
        </row>
        <row r="186">
          <cell r="A186">
            <v>858</v>
          </cell>
          <cell r="B186">
            <v>62</v>
          </cell>
          <cell r="C186">
            <v>62</v>
          </cell>
          <cell r="D186">
            <v>62</v>
          </cell>
          <cell r="E186">
            <v>62</v>
          </cell>
          <cell r="F186">
            <v>62</v>
          </cell>
        </row>
        <row r="187">
          <cell r="A187">
            <v>859</v>
          </cell>
          <cell r="B187">
            <v>62</v>
          </cell>
          <cell r="C187">
            <v>62</v>
          </cell>
          <cell r="D187">
            <v>62</v>
          </cell>
          <cell r="E187">
            <v>62</v>
          </cell>
          <cell r="F187">
            <v>62</v>
          </cell>
        </row>
        <row r="188">
          <cell r="A188">
            <v>860</v>
          </cell>
          <cell r="B188">
            <v>62</v>
          </cell>
          <cell r="C188">
            <v>62</v>
          </cell>
          <cell r="D188">
            <v>62</v>
          </cell>
          <cell r="E188">
            <v>62</v>
          </cell>
          <cell r="F188">
            <v>62</v>
          </cell>
        </row>
        <row r="189">
          <cell r="A189">
            <v>1042</v>
          </cell>
          <cell r="B189">
            <v>45</v>
          </cell>
          <cell r="C189">
            <v>44</v>
          </cell>
          <cell r="D189">
            <v>44</v>
          </cell>
          <cell r="E189">
            <v>44</v>
          </cell>
          <cell r="F189">
            <v>45</v>
          </cell>
        </row>
        <row r="190">
          <cell r="A190">
            <v>1173</v>
          </cell>
          <cell r="B190">
            <v>50</v>
          </cell>
          <cell r="C190">
            <v>43</v>
          </cell>
          <cell r="D190">
            <v>49</v>
          </cell>
          <cell r="E190">
            <v>48</v>
          </cell>
          <cell r="F190">
            <v>50</v>
          </cell>
        </row>
        <row r="191">
          <cell r="A191">
            <v>1250</v>
          </cell>
          <cell r="B191">
            <v>57</v>
          </cell>
          <cell r="C191">
            <v>33</v>
          </cell>
          <cell r="D191">
            <v>52</v>
          </cell>
          <cell r="E191">
            <v>54</v>
          </cell>
          <cell r="F191">
            <v>58</v>
          </cell>
        </row>
        <row r="192">
          <cell r="A192">
            <v>1549</v>
          </cell>
          <cell r="B192">
            <v>58</v>
          </cell>
          <cell r="C192">
            <v>58</v>
          </cell>
          <cell r="D192">
            <v>58</v>
          </cell>
          <cell r="E192">
            <v>57</v>
          </cell>
          <cell r="F192">
            <v>58</v>
          </cell>
        </row>
        <row r="193">
          <cell r="A193">
            <v>1580</v>
          </cell>
          <cell r="B193">
            <v>58</v>
          </cell>
          <cell r="C193">
            <v>55</v>
          </cell>
          <cell r="D193">
            <v>58</v>
          </cell>
          <cell r="E193">
            <v>58</v>
          </cell>
          <cell r="F193">
            <v>58</v>
          </cell>
        </row>
        <row r="194">
          <cell r="A194">
            <v>1768</v>
          </cell>
          <cell r="B194">
            <v>44</v>
          </cell>
          <cell r="C194">
            <v>44</v>
          </cell>
          <cell r="D194">
            <v>44</v>
          </cell>
          <cell r="E194">
            <v>44</v>
          </cell>
          <cell r="F194">
            <v>44</v>
          </cell>
        </row>
        <row r="195">
          <cell r="A195">
            <v>3010</v>
          </cell>
          <cell r="B195">
            <v>58</v>
          </cell>
          <cell r="C195">
            <v>58</v>
          </cell>
          <cell r="D195">
            <v>58</v>
          </cell>
          <cell r="E195">
            <v>58</v>
          </cell>
          <cell r="F195">
            <v>58</v>
          </cell>
        </row>
        <row r="196">
          <cell r="A196">
            <v>3012</v>
          </cell>
          <cell r="B196">
            <v>58</v>
          </cell>
          <cell r="C196">
            <v>58</v>
          </cell>
          <cell r="D196">
            <v>58</v>
          </cell>
          <cell r="E196">
            <v>58</v>
          </cell>
          <cell r="F196">
            <v>58</v>
          </cell>
        </row>
        <row r="197">
          <cell r="A197">
            <v>3098</v>
          </cell>
          <cell r="B197">
            <v>58</v>
          </cell>
          <cell r="C197">
            <v>58</v>
          </cell>
          <cell r="D197">
            <v>58</v>
          </cell>
          <cell r="E197">
            <v>58</v>
          </cell>
          <cell r="F197">
            <v>58</v>
          </cell>
        </row>
        <row r="198">
          <cell r="A198">
            <v>3115</v>
          </cell>
          <cell r="B198">
            <v>58</v>
          </cell>
          <cell r="C198">
            <v>58</v>
          </cell>
          <cell r="D198">
            <v>58</v>
          </cell>
          <cell r="E198">
            <v>58</v>
          </cell>
          <cell r="F198">
            <v>58</v>
          </cell>
        </row>
        <row r="199">
          <cell r="A199">
            <v>3122</v>
          </cell>
          <cell r="B199">
            <v>58</v>
          </cell>
          <cell r="C199">
            <v>58</v>
          </cell>
          <cell r="D199">
            <v>58</v>
          </cell>
          <cell r="E199">
            <v>58</v>
          </cell>
          <cell r="F199">
            <v>58</v>
          </cell>
        </row>
        <row r="200">
          <cell r="A200">
            <v>3125</v>
          </cell>
          <cell r="B200">
            <v>58</v>
          </cell>
          <cell r="C200">
            <v>56</v>
          </cell>
          <cell r="D200">
            <v>57</v>
          </cell>
          <cell r="E200">
            <v>57</v>
          </cell>
          <cell r="F200">
            <v>58</v>
          </cell>
        </row>
        <row r="201">
          <cell r="A201">
            <v>3145</v>
          </cell>
          <cell r="B201">
            <v>58</v>
          </cell>
          <cell r="C201">
            <v>50</v>
          </cell>
          <cell r="D201">
            <v>54</v>
          </cell>
          <cell r="E201">
            <v>56</v>
          </cell>
          <cell r="F201">
            <v>58</v>
          </cell>
        </row>
        <row r="202">
          <cell r="A202">
            <v>3192</v>
          </cell>
          <cell r="B202">
            <v>58</v>
          </cell>
          <cell r="C202">
            <v>36</v>
          </cell>
          <cell r="D202">
            <v>42</v>
          </cell>
          <cell r="E202">
            <v>48</v>
          </cell>
          <cell r="F202">
            <v>58</v>
          </cell>
        </row>
        <row r="203">
          <cell r="A203">
            <v>3197</v>
          </cell>
          <cell r="B203">
            <v>58</v>
          </cell>
          <cell r="C203">
            <v>57</v>
          </cell>
          <cell r="D203">
            <v>57</v>
          </cell>
          <cell r="E203">
            <v>57</v>
          </cell>
          <cell r="F203">
            <v>58</v>
          </cell>
        </row>
        <row r="204">
          <cell r="A204">
            <v>3204</v>
          </cell>
          <cell r="B204">
            <v>57</v>
          </cell>
          <cell r="C204">
            <v>55</v>
          </cell>
          <cell r="D204">
            <v>56</v>
          </cell>
          <cell r="E204">
            <v>57</v>
          </cell>
          <cell r="F204">
            <v>57</v>
          </cell>
        </row>
        <row r="205">
          <cell r="A205">
            <v>3205</v>
          </cell>
          <cell r="B205">
            <v>58</v>
          </cell>
          <cell r="C205">
            <v>40</v>
          </cell>
          <cell r="D205">
            <v>53</v>
          </cell>
          <cell r="E205">
            <v>55</v>
          </cell>
          <cell r="F205">
            <v>58</v>
          </cell>
        </row>
        <row r="206">
          <cell r="A206">
            <v>3206</v>
          </cell>
          <cell r="B206">
            <v>58</v>
          </cell>
          <cell r="C206">
            <v>43</v>
          </cell>
          <cell r="D206">
            <v>57</v>
          </cell>
          <cell r="E206">
            <v>56</v>
          </cell>
          <cell r="F206">
            <v>58</v>
          </cell>
        </row>
        <row r="207">
          <cell r="A207">
            <v>3207</v>
          </cell>
          <cell r="B207">
            <v>58</v>
          </cell>
          <cell r="C207">
            <v>45</v>
          </cell>
          <cell r="D207">
            <v>44</v>
          </cell>
          <cell r="E207">
            <v>39</v>
          </cell>
          <cell r="F207">
            <v>58</v>
          </cell>
        </row>
        <row r="208">
          <cell r="A208">
            <v>3212</v>
          </cell>
          <cell r="B208">
            <v>58</v>
          </cell>
          <cell r="C208">
            <v>45</v>
          </cell>
          <cell r="D208">
            <v>44</v>
          </cell>
          <cell r="E208">
            <v>39</v>
          </cell>
          <cell r="F208">
            <v>58</v>
          </cell>
        </row>
        <row r="209">
          <cell r="A209">
            <v>3221</v>
          </cell>
          <cell r="B209">
            <v>62</v>
          </cell>
          <cell r="C209">
            <v>59</v>
          </cell>
          <cell r="D209">
            <v>61</v>
          </cell>
          <cell r="E209">
            <v>44</v>
          </cell>
          <cell r="F209">
            <v>62</v>
          </cell>
        </row>
        <row r="210">
          <cell r="A210">
            <v>3222</v>
          </cell>
          <cell r="B210">
            <v>58</v>
          </cell>
          <cell r="C210">
            <v>52</v>
          </cell>
          <cell r="D210">
            <v>56</v>
          </cell>
          <cell r="E210">
            <v>41</v>
          </cell>
          <cell r="F210">
            <v>58</v>
          </cell>
        </row>
        <row r="211">
          <cell r="A211">
            <v>3223</v>
          </cell>
          <cell r="B211">
            <v>61</v>
          </cell>
          <cell r="C211">
            <v>60</v>
          </cell>
          <cell r="D211">
            <v>60</v>
          </cell>
          <cell r="E211">
            <v>57</v>
          </cell>
          <cell r="F211">
            <v>61</v>
          </cell>
        </row>
        <row r="212">
          <cell r="A212">
            <v>3419</v>
          </cell>
          <cell r="B212">
            <v>44</v>
          </cell>
          <cell r="C212">
            <v>40</v>
          </cell>
          <cell r="D212">
            <v>44</v>
          </cell>
          <cell r="E212">
            <v>44</v>
          </cell>
          <cell r="F212">
            <v>44</v>
          </cell>
        </row>
        <row r="213">
          <cell r="A213">
            <v>3968</v>
          </cell>
          <cell r="B213">
            <v>58</v>
          </cell>
          <cell r="C213">
            <v>57</v>
          </cell>
          <cell r="D213">
            <v>57</v>
          </cell>
          <cell r="E213">
            <v>48</v>
          </cell>
          <cell r="F213">
            <v>58</v>
          </cell>
        </row>
        <row r="214">
          <cell r="A214">
            <v>4887</v>
          </cell>
          <cell r="B214">
            <v>58</v>
          </cell>
          <cell r="C214">
            <v>58</v>
          </cell>
          <cell r="D214">
            <v>58</v>
          </cell>
          <cell r="E214">
            <v>52</v>
          </cell>
          <cell r="F214">
            <v>58</v>
          </cell>
        </row>
        <row r="215">
          <cell r="A215">
            <v>5127</v>
          </cell>
          <cell r="B215">
            <v>58</v>
          </cell>
          <cell r="C215">
            <v>57</v>
          </cell>
          <cell r="D215">
            <v>57</v>
          </cell>
          <cell r="E215">
            <v>51</v>
          </cell>
          <cell r="F215">
            <v>58</v>
          </cell>
        </row>
        <row r="216">
          <cell r="A216">
            <v>6664</v>
          </cell>
          <cell r="B216">
            <v>58</v>
          </cell>
          <cell r="C216">
            <v>58</v>
          </cell>
          <cell r="D216">
            <v>58</v>
          </cell>
          <cell r="E216">
            <v>58</v>
          </cell>
          <cell r="F216">
            <v>58</v>
          </cell>
        </row>
        <row r="217">
          <cell r="A217">
            <v>6666</v>
          </cell>
          <cell r="B217">
            <v>56</v>
          </cell>
          <cell r="C217">
            <v>56</v>
          </cell>
          <cell r="D217">
            <v>56</v>
          </cell>
          <cell r="E217">
            <v>56</v>
          </cell>
          <cell r="F217">
            <v>56</v>
          </cell>
        </row>
        <row r="218">
          <cell r="A218">
            <v>6852</v>
          </cell>
          <cell r="B218">
            <v>52</v>
          </cell>
          <cell r="C218">
            <v>48</v>
          </cell>
          <cell r="D218">
            <v>52</v>
          </cell>
          <cell r="E218">
            <v>51</v>
          </cell>
          <cell r="F218">
            <v>52</v>
          </cell>
        </row>
        <row r="219">
          <cell r="A219">
            <v>6928</v>
          </cell>
          <cell r="B219">
            <v>61</v>
          </cell>
          <cell r="C219">
            <v>48</v>
          </cell>
          <cell r="D219">
            <v>57</v>
          </cell>
          <cell r="E219">
            <v>46</v>
          </cell>
          <cell r="F219">
            <v>61</v>
          </cell>
        </row>
        <row r="220">
          <cell r="A220">
            <v>7073</v>
          </cell>
          <cell r="B220">
            <v>57</v>
          </cell>
          <cell r="C220">
            <v>57</v>
          </cell>
          <cell r="D220">
            <v>57</v>
          </cell>
          <cell r="E220">
            <v>57</v>
          </cell>
          <cell r="F220">
            <v>57</v>
          </cell>
        </row>
        <row r="221">
          <cell r="A221">
            <v>7074</v>
          </cell>
          <cell r="B221">
            <v>57</v>
          </cell>
          <cell r="C221">
            <v>57</v>
          </cell>
          <cell r="D221">
            <v>57</v>
          </cell>
          <cell r="E221">
            <v>57</v>
          </cell>
          <cell r="F221">
            <v>57</v>
          </cell>
        </row>
        <row r="222">
          <cell r="A222">
            <v>7132</v>
          </cell>
          <cell r="B222">
            <v>57</v>
          </cell>
          <cell r="C222">
            <v>53</v>
          </cell>
          <cell r="D222">
            <v>57</v>
          </cell>
          <cell r="E222">
            <v>57</v>
          </cell>
          <cell r="F222">
            <v>57</v>
          </cell>
        </row>
        <row r="223">
          <cell r="A223">
            <v>7190</v>
          </cell>
          <cell r="B223">
            <v>57</v>
          </cell>
          <cell r="C223">
            <v>55</v>
          </cell>
          <cell r="D223">
            <v>57</v>
          </cell>
          <cell r="E223">
            <v>57</v>
          </cell>
          <cell r="F223">
            <v>57</v>
          </cell>
        </row>
        <row r="224">
          <cell r="A224">
            <v>7215</v>
          </cell>
          <cell r="B224">
            <v>57</v>
          </cell>
          <cell r="C224">
            <v>52</v>
          </cell>
          <cell r="D224">
            <v>57</v>
          </cell>
          <cell r="E224">
            <v>56</v>
          </cell>
          <cell r="F224">
            <v>57</v>
          </cell>
        </row>
        <row r="225">
          <cell r="A225">
            <v>7216</v>
          </cell>
          <cell r="B225">
            <v>57</v>
          </cell>
          <cell r="C225">
            <v>48</v>
          </cell>
          <cell r="D225">
            <v>57</v>
          </cell>
          <cell r="E225">
            <v>56</v>
          </cell>
          <cell r="F225">
            <v>57</v>
          </cell>
        </row>
        <row r="226">
          <cell r="A226">
            <v>7222</v>
          </cell>
          <cell r="B226">
            <v>58</v>
          </cell>
          <cell r="C226">
            <v>52</v>
          </cell>
          <cell r="D226">
            <v>58</v>
          </cell>
          <cell r="E226">
            <v>57</v>
          </cell>
          <cell r="F226">
            <v>58</v>
          </cell>
        </row>
        <row r="227">
          <cell r="A227">
            <v>7223</v>
          </cell>
          <cell r="B227">
            <v>58</v>
          </cell>
          <cell r="C227">
            <v>57</v>
          </cell>
          <cell r="D227">
            <v>58</v>
          </cell>
          <cell r="E227">
            <v>56</v>
          </cell>
          <cell r="F227">
            <v>58</v>
          </cell>
        </row>
        <row r="228">
          <cell r="A228">
            <v>7258</v>
          </cell>
          <cell r="B228">
            <v>58</v>
          </cell>
          <cell r="C228">
            <v>56</v>
          </cell>
          <cell r="D228">
            <v>57</v>
          </cell>
          <cell r="E228">
            <v>53</v>
          </cell>
          <cell r="F228">
            <v>58</v>
          </cell>
        </row>
        <row r="229">
          <cell r="A229">
            <v>7259</v>
          </cell>
          <cell r="B229">
            <v>58</v>
          </cell>
          <cell r="C229">
            <v>57</v>
          </cell>
          <cell r="D229">
            <v>58</v>
          </cell>
          <cell r="E229">
            <v>56</v>
          </cell>
          <cell r="F229">
            <v>58</v>
          </cell>
        </row>
        <row r="230">
          <cell r="A230">
            <v>7260</v>
          </cell>
          <cell r="B230">
            <v>57</v>
          </cell>
          <cell r="C230">
            <v>56</v>
          </cell>
          <cell r="D230">
            <v>57</v>
          </cell>
          <cell r="E230">
            <v>56</v>
          </cell>
          <cell r="F230">
            <v>57</v>
          </cell>
        </row>
        <row r="231">
          <cell r="A231">
            <v>7303</v>
          </cell>
          <cell r="B231">
            <v>57</v>
          </cell>
          <cell r="C231">
            <v>57</v>
          </cell>
          <cell r="D231">
            <v>57</v>
          </cell>
          <cell r="E231">
            <v>57</v>
          </cell>
          <cell r="F231">
            <v>57</v>
          </cell>
        </row>
        <row r="232">
          <cell r="A232">
            <v>7310</v>
          </cell>
          <cell r="B232">
            <v>57</v>
          </cell>
          <cell r="C232">
            <v>57</v>
          </cell>
          <cell r="D232">
            <v>57</v>
          </cell>
          <cell r="E232">
            <v>57</v>
          </cell>
          <cell r="F232">
            <v>57</v>
          </cell>
        </row>
        <row r="233">
          <cell r="A233">
            <v>7373</v>
          </cell>
          <cell r="B233">
            <v>53</v>
          </cell>
          <cell r="C233">
            <v>42</v>
          </cell>
          <cell r="D233">
            <v>50</v>
          </cell>
          <cell r="E233">
            <v>45</v>
          </cell>
          <cell r="F233">
            <v>53</v>
          </cell>
        </row>
        <row r="234">
          <cell r="A234">
            <v>7374</v>
          </cell>
          <cell r="B234">
            <v>62</v>
          </cell>
          <cell r="C234">
            <v>55</v>
          </cell>
          <cell r="D234">
            <v>61</v>
          </cell>
          <cell r="E234">
            <v>62</v>
          </cell>
          <cell r="F234">
            <v>63</v>
          </cell>
        </row>
        <row r="235">
          <cell r="A235">
            <v>7375</v>
          </cell>
          <cell r="B235">
            <v>58</v>
          </cell>
          <cell r="C235">
            <v>57</v>
          </cell>
          <cell r="D235">
            <v>57</v>
          </cell>
          <cell r="E235">
            <v>43</v>
          </cell>
          <cell r="F235">
            <v>58</v>
          </cell>
        </row>
        <row r="236">
          <cell r="A236">
            <v>7376</v>
          </cell>
          <cell r="B236">
            <v>57</v>
          </cell>
          <cell r="C236">
            <v>56</v>
          </cell>
          <cell r="D236">
            <v>56</v>
          </cell>
          <cell r="E236">
            <v>50</v>
          </cell>
          <cell r="F236">
            <v>57</v>
          </cell>
        </row>
        <row r="237">
          <cell r="A237">
            <v>7377</v>
          </cell>
          <cell r="B237">
            <v>57</v>
          </cell>
          <cell r="C237">
            <v>56</v>
          </cell>
          <cell r="D237">
            <v>56</v>
          </cell>
          <cell r="E237">
            <v>47</v>
          </cell>
          <cell r="F237">
            <v>57</v>
          </cell>
        </row>
        <row r="238">
          <cell r="A238">
            <v>7380</v>
          </cell>
          <cell r="B238">
            <v>57</v>
          </cell>
          <cell r="C238">
            <v>57</v>
          </cell>
          <cell r="D238">
            <v>57</v>
          </cell>
          <cell r="E238">
            <v>45</v>
          </cell>
          <cell r="F238">
            <v>57</v>
          </cell>
        </row>
        <row r="239">
          <cell r="A239">
            <v>7430</v>
          </cell>
          <cell r="B239">
            <v>62</v>
          </cell>
          <cell r="C239">
            <v>55</v>
          </cell>
          <cell r="D239">
            <v>61</v>
          </cell>
          <cell r="E239">
            <v>50</v>
          </cell>
          <cell r="F239">
            <v>62</v>
          </cell>
        </row>
        <row r="240">
          <cell r="A240">
            <v>7442</v>
          </cell>
          <cell r="B240">
            <v>58</v>
          </cell>
          <cell r="C240">
            <v>39</v>
          </cell>
          <cell r="D240">
            <v>57</v>
          </cell>
          <cell r="E240">
            <v>57</v>
          </cell>
          <cell r="F240">
            <v>58</v>
          </cell>
        </row>
        <row r="241">
          <cell r="A241">
            <v>7470</v>
          </cell>
          <cell r="B241">
            <v>57</v>
          </cell>
          <cell r="C241">
            <v>57</v>
          </cell>
          <cell r="D241">
            <v>57</v>
          </cell>
          <cell r="E241">
            <v>45</v>
          </cell>
          <cell r="F241">
            <v>57</v>
          </cell>
        </row>
        <row r="242">
          <cell r="A242">
            <v>7492</v>
          </cell>
          <cell r="B242">
            <v>57</v>
          </cell>
          <cell r="C242">
            <v>57</v>
          </cell>
          <cell r="D242">
            <v>57</v>
          </cell>
          <cell r="E242">
            <v>57</v>
          </cell>
          <cell r="F242">
            <v>57</v>
          </cell>
        </row>
        <row r="243">
          <cell r="A243">
            <v>7497</v>
          </cell>
          <cell r="B243">
            <v>62</v>
          </cell>
          <cell r="C243">
            <v>55</v>
          </cell>
          <cell r="D243">
            <v>61</v>
          </cell>
          <cell r="E243">
            <v>50</v>
          </cell>
          <cell r="F243">
            <v>62</v>
          </cell>
        </row>
        <row r="244">
          <cell r="A244">
            <v>7499</v>
          </cell>
          <cell r="B244">
            <v>58</v>
          </cell>
          <cell r="C244">
            <v>54</v>
          </cell>
          <cell r="D244">
            <v>57</v>
          </cell>
          <cell r="E244">
            <v>57</v>
          </cell>
          <cell r="F244">
            <v>58</v>
          </cell>
        </row>
        <row r="245">
          <cell r="A245">
            <v>7501</v>
          </cell>
          <cell r="B245">
            <v>57</v>
          </cell>
          <cell r="C245">
            <v>24</v>
          </cell>
          <cell r="D245">
            <v>50</v>
          </cell>
          <cell r="E245">
            <v>50</v>
          </cell>
          <cell r="F245">
            <v>58</v>
          </cell>
        </row>
        <row r="246">
          <cell r="A246">
            <v>7505</v>
          </cell>
          <cell r="B246">
            <v>61</v>
          </cell>
          <cell r="C246">
            <v>61</v>
          </cell>
          <cell r="D246">
            <v>61</v>
          </cell>
          <cell r="E246">
            <v>58</v>
          </cell>
          <cell r="F246">
            <v>61</v>
          </cell>
        </row>
        <row r="247">
          <cell r="A247">
            <v>7506</v>
          </cell>
          <cell r="B247">
            <v>62</v>
          </cell>
          <cell r="C247">
            <v>43</v>
          </cell>
          <cell r="D247">
            <v>53</v>
          </cell>
          <cell r="E247">
            <v>54</v>
          </cell>
          <cell r="F247">
            <v>62</v>
          </cell>
        </row>
        <row r="248">
          <cell r="A248">
            <v>7514</v>
          </cell>
          <cell r="B248">
            <v>58</v>
          </cell>
          <cell r="C248">
            <v>58</v>
          </cell>
          <cell r="D248">
            <v>58</v>
          </cell>
          <cell r="E248">
            <v>56</v>
          </cell>
          <cell r="F248">
            <v>58</v>
          </cell>
        </row>
        <row r="249">
          <cell r="A249">
            <v>7525</v>
          </cell>
          <cell r="B249">
            <v>57</v>
          </cell>
          <cell r="C249">
            <v>57</v>
          </cell>
          <cell r="D249">
            <v>57</v>
          </cell>
          <cell r="E249">
            <v>56</v>
          </cell>
          <cell r="F249">
            <v>57</v>
          </cell>
        </row>
        <row r="250">
          <cell r="A250">
            <v>7526</v>
          </cell>
          <cell r="B250">
            <v>58</v>
          </cell>
          <cell r="C250">
            <v>57</v>
          </cell>
          <cell r="D250">
            <v>58</v>
          </cell>
          <cell r="E250">
            <v>57</v>
          </cell>
          <cell r="F250">
            <v>58</v>
          </cell>
        </row>
        <row r="251">
          <cell r="A251">
            <v>7545</v>
          </cell>
          <cell r="B251">
            <v>62</v>
          </cell>
          <cell r="C251">
            <v>62</v>
          </cell>
          <cell r="D251">
            <v>62</v>
          </cell>
          <cell r="E251">
            <v>61</v>
          </cell>
          <cell r="F251">
            <v>62</v>
          </cell>
        </row>
        <row r="252">
          <cell r="A252">
            <v>7630</v>
          </cell>
          <cell r="B252">
            <v>56</v>
          </cell>
          <cell r="C252">
            <v>56</v>
          </cell>
          <cell r="D252">
            <v>56</v>
          </cell>
          <cell r="E252">
            <v>56</v>
          </cell>
          <cell r="F252">
            <v>56</v>
          </cell>
        </row>
        <row r="253">
          <cell r="A253">
            <v>7636</v>
          </cell>
          <cell r="B253">
            <v>57</v>
          </cell>
          <cell r="C253">
            <v>57</v>
          </cell>
          <cell r="D253">
            <v>57</v>
          </cell>
          <cell r="E253">
            <v>52</v>
          </cell>
          <cell r="F253">
            <v>57</v>
          </cell>
        </row>
        <row r="254">
          <cell r="A254">
            <v>7664</v>
          </cell>
          <cell r="B254">
            <v>58</v>
          </cell>
          <cell r="C254">
            <v>47</v>
          </cell>
          <cell r="D254">
            <v>57</v>
          </cell>
          <cell r="E254">
            <v>55</v>
          </cell>
          <cell r="F254">
            <v>58</v>
          </cell>
        </row>
        <row r="255">
          <cell r="A255">
            <v>7665</v>
          </cell>
          <cell r="B255">
            <v>58</v>
          </cell>
          <cell r="C255">
            <v>52</v>
          </cell>
          <cell r="D255">
            <v>57</v>
          </cell>
          <cell r="E255">
            <v>57</v>
          </cell>
          <cell r="F255">
            <v>58</v>
          </cell>
        </row>
        <row r="256">
          <cell r="A256">
            <v>7666</v>
          </cell>
          <cell r="B256">
            <v>57</v>
          </cell>
          <cell r="C256">
            <v>39</v>
          </cell>
          <cell r="D256">
            <v>57</v>
          </cell>
          <cell r="E256">
            <v>57</v>
          </cell>
          <cell r="F256">
            <v>57</v>
          </cell>
        </row>
        <row r="257">
          <cell r="A257">
            <v>7699</v>
          </cell>
          <cell r="B257">
            <v>57</v>
          </cell>
          <cell r="C257">
            <v>32</v>
          </cell>
          <cell r="D257">
            <v>56</v>
          </cell>
          <cell r="E257">
            <v>41</v>
          </cell>
          <cell r="F257">
            <v>57</v>
          </cell>
        </row>
        <row r="258">
          <cell r="A258">
            <v>7716</v>
          </cell>
          <cell r="B258">
            <v>58</v>
          </cell>
          <cell r="C258">
            <v>57</v>
          </cell>
          <cell r="D258">
            <v>58</v>
          </cell>
          <cell r="E258">
            <v>58</v>
          </cell>
          <cell r="F258">
            <v>58</v>
          </cell>
        </row>
        <row r="259">
          <cell r="A259">
            <v>7723</v>
          </cell>
          <cell r="B259">
            <v>58</v>
          </cell>
          <cell r="C259">
            <v>47</v>
          </cell>
          <cell r="D259">
            <v>56</v>
          </cell>
          <cell r="E259">
            <v>55</v>
          </cell>
          <cell r="F259">
            <v>58</v>
          </cell>
        </row>
        <row r="260">
          <cell r="A260">
            <v>7724</v>
          </cell>
          <cell r="B260">
            <v>31</v>
          </cell>
          <cell r="C260">
            <v>30</v>
          </cell>
          <cell r="D260">
            <v>31</v>
          </cell>
          <cell r="E260">
            <v>31</v>
          </cell>
          <cell r="F260">
            <v>31</v>
          </cell>
        </row>
        <row r="261">
          <cell r="A261">
            <v>7725</v>
          </cell>
          <cell r="B261">
            <v>31</v>
          </cell>
          <cell r="C261">
            <v>30</v>
          </cell>
          <cell r="D261">
            <v>31</v>
          </cell>
          <cell r="E261">
            <v>31</v>
          </cell>
          <cell r="F261">
            <v>31</v>
          </cell>
        </row>
        <row r="262">
          <cell r="A262">
            <v>7772</v>
          </cell>
          <cell r="B262">
            <v>58</v>
          </cell>
          <cell r="C262">
            <v>57</v>
          </cell>
          <cell r="D262">
            <v>57</v>
          </cell>
          <cell r="E262">
            <v>42</v>
          </cell>
          <cell r="F262">
            <v>58</v>
          </cell>
        </row>
        <row r="263">
          <cell r="A263">
            <v>7872</v>
          </cell>
          <cell r="B263">
            <v>58</v>
          </cell>
          <cell r="C263">
            <v>53</v>
          </cell>
          <cell r="D263">
            <v>57</v>
          </cell>
          <cell r="E263">
            <v>56</v>
          </cell>
          <cell r="F263">
            <v>58</v>
          </cell>
        </row>
        <row r="264">
          <cell r="A264">
            <v>7873</v>
          </cell>
          <cell r="B264">
            <v>58</v>
          </cell>
          <cell r="C264">
            <v>43</v>
          </cell>
          <cell r="D264">
            <v>51</v>
          </cell>
          <cell r="E264">
            <v>55</v>
          </cell>
          <cell r="F264">
            <v>58</v>
          </cell>
        </row>
        <row r="265">
          <cell r="A265">
            <v>7874</v>
          </cell>
          <cell r="B265">
            <v>55</v>
          </cell>
          <cell r="C265">
            <v>54</v>
          </cell>
          <cell r="D265">
            <v>54</v>
          </cell>
          <cell r="E265">
            <v>53</v>
          </cell>
          <cell r="F265">
            <v>55</v>
          </cell>
        </row>
        <row r="266">
          <cell r="A266">
            <v>7963</v>
          </cell>
          <cell r="B266">
            <v>58</v>
          </cell>
          <cell r="C266">
            <v>38</v>
          </cell>
          <cell r="D266">
            <v>39</v>
          </cell>
          <cell r="E266">
            <v>40</v>
          </cell>
          <cell r="F266">
            <v>58</v>
          </cell>
        </row>
        <row r="267">
          <cell r="A267">
            <v>8022</v>
          </cell>
          <cell r="B267">
            <v>58</v>
          </cell>
          <cell r="C267">
            <v>51</v>
          </cell>
          <cell r="D267">
            <v>54</v>
          </cell>
          <cell r="E267">
            <v>52</v>
          </cell>
          <cell r="F267">
            <v>58</v>
          </cell>
        </row>
        <row r="268">
          <cell r="A268">
            <v>8042</v>
          </cell>
          <cell r="B268">
            <v>58</v>
          </cell>
          <cell r="C268">
            <v>41</v>
          </cell>
          <cell r="D268">
            <v>47</v>
          </cell>
          <cell r="E268">
            <v>41</v>
          </cell>
          <cell r="F268">
            <v>58</v>
          </cell>
        </row>
        <row r="269">
          <cell r="A269">
            <v>8054</v>
          </cell>
          <cell r="B269">
            <v>57</v>
          </cell>
          <cell r="C269">
            <v>37</v>
          </cell>
          <cell r="D269">
            <v>48</v>
          </cell>
          <cell r="E269">
            <v>41</v>
          </cell>
          <cell r="F269">
            <v>57</v>
          </cell>
        </row>
        <row r="270">
          <cell r="A270">
            <v>8056</v>
          </cell>
          <cell r="B270">
            <v>58</v>
          </cell>
          <cell r="C270">
            <v>37</v>
          </cell>
          <cell r="D270">
            <v>45</v>
          </cell>
          <cell r="E270">
            <v>38</v>
          </cell>
          <cell r="F270">
            <v>58</v>
          </cell>
        </row>
        <row r="271">
          <cell r="A271">
            <v>8057</v>
          </cell>
          <cell r="B271">
            <v>58</v>
          </cell>
          <cell r="C271">
            <v>41</v>
          </cell>
          <cell r="D271">
            <v>44</v>
          </cell>
          <cell r="E271">
            <v>40</v>
          </cell>
          <cell r="F271">
            <v>58</v>
          </cell>
        </row>
        <row r="272">
          <cell r="A272">
            <v>8058</v>
          </cell>
          <cell r="B272">
            <v>58</v>
          </cell>
          <cell r="C272">
            <v>52</v>
          </cell>
          <cell r="D272">
            <v>51</v>
          </cell>
          <cell r="E272">
            <v>47</v>
          </cell>
          <cell r="F272">
            <v>58</v>
          </cell>
        </row>
        <row r="273">
          <cell r="A273">
            <v>8059</v>
          </cell>
          <cell r="B273">
            <v>58</v>
          </cell>
          <cell r="C273">
            <v>54</v>
          </cell>
          <cell r="D273">
            <v>55</v>
          </cell>
          <cell r="E273">
            <v>52</v>
          </cell>
          <cell r="F273">
            <v>58</v>
          </cell>
        </row>
        <row r="274">
          <cell r="A274">
            <v>8060</v>
          </cell>
          <cell r="B274">
            <v>58</v>
          </cell>
          <cell r="C274">
            <v>46</v>
          </cell>
          <cell r="D274">
            <v>50</v>
          </cell>
          <cell r="E274">
            <v>54</v>
          </cell>
          <cell r="F274">
            <v>58</v>
          </cell>
        </row>
        <row r="275">
          <cell r="A275">
            <v>8102</v>
          </cell>
          <cell r="B275">
            <v>58</v>
          </cell>
          <cell r="C275">
            <v>58</v>
          </cell>
          <cell r="D275">
            <v>58</v>
          </cell>
          <cell r="E275">
            <v>58</v>
          </cell>
          <cell r="F275">
            <v>58</v>
          </cell>
        </row>
        <row r="276">
          <cell r="A276">
            <v>8103</v>
          </cell>
          <cell r="B276">
            <v>58</v>
          </cell>
          <cell r="C276">
            <v>34</v>
          </cell>
          <cell r="D276">
            <v>56</v>
          </cell>
          <cell r="E276">
            <v>56</v>
          </cell>
          <cell r="F276">
            <v>58</v>
          </cell>
        </row>
        <row r="277">
          <cell r="A277">
            <v>8185</v>
          </cell>
          <cell r="B277">
            <v>58</v>
          </cell>
          <cell r="C277">
            <v>58</v>
          </cell>
          <cell r="D277">
            <v>58</v>
          </cell>
          <cell r="E277">
            <v>58</v>
          </cell>
          <cell r="F277">
            <v>58</v>
          </cell>
        </row>
        <row r="278">
          <cell r="A278">
            <v>8218</v>
          </cell>
          <cell r="B278">
            <v>58</v>
          </cell>
          <cell r="C278">
            <v>58</v>
          </cell>
          <cell r="D278">
            <v>58</v>
          </cell>
          <cell r="E278">
            <v>58</v>
          </cell>
          <cell r="F278">
            <v>58</v>
          </cell>
        </row>
        <row r="279">
          <cell r="A279">
            <v>8337</v>
          </cell>
          <cell r="B279">
            <v>58</v>
          </cell>
          <cell r="C279">
            <v>57</v>
          </cell>
          <cell r="D279">
            <v>56</v>
          </cell>
          <cell r="E279">
            <v>51</v>
          </cell>
          <cell r="F279">
            <v>58</v>
          </cell>
        </row>
        <row r="280">
          <cell r="A280">
            <v>8339</v>
          </cell>
          <cell r="B280">
            <v>58</v>
          </cell>
          <cell r="C280">
            <v>53</v>
          </cell>
          <cell r="D280">
            <v>57</v>
          </cell>
          <cell r="E280">
            <v>57</v>
          </cell>
          <cell r="F280">
            <v>58</v>
          </cell>
        </row>
        <row r="281">
          <cell r="A281">
            <v>8353</v>
          </cell>
          <cell r="B281">
            <v>55</v>
          </cell>
          <cell r="C281">
            <v>55</v>
          </cell>
          <cell r="D281">
            <v>55</v>
          </cell>
          <cell r="E281">
            <v>55</v>
          </cell>
          <cell r="F281">
            <v>55</v>
          </cell>
        </row>
        <row r="282">
          <cell r="A282">
            <v>8647</v>
          </cell>
          <cell r="B282">
            <v>58</v>
          </cell>
          <cell r="C282">
            <v>43</v>
          </cell>
          <cell r="D282">
            <v>57</v>
          </cell>
          <cell r="E282">
            <v>58</v>
          </cell>
          <cell r="F282">
            <v>58</v>
          </cell>
        </row>
        <row r="283">
          <cell r="A283">
            <v>8720</v>
          </cell>
          <cell r="B283">
            <v>58</v>
          </cell>
          <cell r="C283">
            <v>58</v>
          </cell>
          <cell r="D283">
            <v>58</v>
          </cell>
          <cell r="E283">
            <v>54</v>
          </cell>
          <cell r="F283">
            <v>58</v>
          </cell>
        </row>
        <row r="284">
          <cell r="A284">
            <v>8768</v>
          </cell>
          <cell r="B284">
            <v>58</v>
          </cell>
          <cell r="C284">
            <v>54</v>
          </cell>
          <cell r="D284">
            <v>44</v>
          </cell>
          <cell r="E284">
            <v>33</v>
          </cell>
          <cell r="F284">
            <v>58</v>
          </cell>
        </row>
        <row r="285">
          <cell r="A285">
            <v>8769</v>
          </cell>
          <cell r="B285">
            <v>57</v>
          </cell>
          <cell r="C285">
            <v>33</v>
          </cell>
          <cell r="D285">
            <v>46</v>
          </cell>
          <cell r="E285">
            <v>55</v>
          </cell>
          <cell r="F285">
            <v>58</v>
          </cell>
        </row>
        <row r="286">
          <cell r="A286">
            <v>8770</v>
          </cell>
          <cell r="B286">
            <v>58</v>
          </cell>
          <cell r="C286">
            <v>52</v>
          </cell>
          <cell r="D286">
            <v>52</v>
          </cell>
          <cell r="E286">
            <v>35</v>
          </cell>
          <cell r="F286">
            <v>58</v>
          </cell>
        </row>
        <row r="287">
          <cell r="A287">
            <v>8771</v>
          </cell>
          <cell r="B287">
            <v>57</v>
          </cell>
          <cell r="C287">
            <v>35</v>
          </cell>
          <cell r="D287">
            <v>47</v>
          </cell>
          <cell r="E287">
            <v>54</v>
          </cell>
          <cell r="F287">
            <v>58</v>
          </cell>
        </row>
        <row r="288">
          <cell r="A288">
            <v>8772</v>
          </cell>
          <cell r="B288">
            <v>57</v>
          </cell>
          <cell r="C288">
            <v>33</v>
          </cell>
          <cell r="D288">
            <v>52</v>
          </cell>
          <cell r="E288">
            <v>54</v>
          </cell>
          <cell r="F288">
            <v>58</v>
          </cell>
        </row>
        <row r="289">
          <cell r="A289">
            <v>8773</v>
          </cell>
          <cell r="B289">
            <v>57</v>
          </cell>
          <cell r="C289">
            <v>35</v>
          </cell>
          <cell r="D289">
            <v>54</v>
          </cell>
          <cell r="E289">
            <v>56</v>
          </cell>
          <cell r="F289">
            <v>58</v>
          </cell>
        </row>
        <row r="290">
          <cell r="A290">
            <v>8774</v>
          </cell>
          <cell r="B290">
            <v>58</v>
          </cell>
          <cell r="C290">
            <v>43</v>
          </cell>
          <cell r="D290">
            <v>57</v>
          </cell>
          <cell r="E290">
            <v>57</v>
          </cell>
          <cell r="F290">
            <v>58</v>
          </cell>
        </row>
        <row r="291">
          <cell r="A291">
            <v>8775</v>
          </cell>
          <cell r="B291">
            <v>58</v>
          </cell>
          <cell r="C291">
            <v>49</v>
          </cell>
          <cell r="D291">
            <v>57</v>
          </cell>
          <cell r="E291">
            <v>57</v>
          </cell>
          <cell r="F291">
            <v>58</v>
          </cell>
        </row>
        <row r="292">
          <cell r="A292">
            <v>8776</v>
          </cell>
          <cell r="B292">
            <v>58</v>
          </cell>
          <cell r="C292">
            <v>50</v>
          </cell>
          <cell r="D292">
            <v>50</v>
          </cell>
          <cell r="E292">
            <v>35</v>
          </cell>
          <cell r="F292">
            <v>58</v>
          </cell>
        </row>
        <row r="293">
          <cell r="A293">
            <v>8777</v>
          </cell>
          <cell r="B293">
            <v>62</v>
          </cell>
          <cell r="C293">
            <v>54</v>
          </cell>
          <cell r="D293">
            <v>62</v>
          </cell>
          <cell r="E293">
            <v>47</v>
          </cell>
          <cell r="F293">
            <v>62</v>
          </cell>
        </row>
        <row r="294">
          <cell r="A294">
            <v>8778</v>
          </cell>
          <cell r="B294">
            <v>62</v>
          </cell>
          <cell r="C294">
            <v>57</v>
          </cell>
          <cell r="D294">
            <v>61</v>
          </cell>
          <cell r="E294">
            <v>51</v>
          </cell>
          <cell r="F294">
            <v>62</v>
          </cell>
        </row>
        <row r="295">
          <cell r="A295">
            <v>8780</v>
          </cell>
          <cell r="B295">
            <v>62</v>
          </cell>
          <cell r="C295">
            <v>57</v>
          </cell>
          <cell r="D295">
            <v>62</v>
          </cell>
          <cell r="E295">
            <v>56</v>
          </cell>
          <cell r="F295">
            <v>62</v>
          </cell>
        </row>
        <row r="296">
          <cell r="A296">
            <v>8781</v>
          </cell>
          <cell r="B296">
            <v>63</v>
          </cell>
          <cell r="C296">
            <v>51</v>
          </cell>
          <cell r="D296">
            <v>62</v>
          </cell>
          <cell r="E296">
            <v>61</v>
          </cell>
          <cell r="F296">
            <v>63</v>
          </cell>
        </row>
        <row r="297">
          <cell r="A297">
            <v>8784</v>
          </cell>
          <cell r="B297">
            <v>62</v>
          </cell>
          <cell r="C297">
            <v>37</v>
          </cell>
          <cell r="D297">
            <v>56</v>
          </cell>
          <cell r="E297">
            <v>48</v>
          </cell>
          <cell r="F297">
            <v>62</v>
          </cell>
        </row>
        <row r="298">
          <cell r="A298">
            <v>8785</v>
          </cell>
          <cell r="B298">
            <v>62</v>
          </cell>
          <cell r="C298">
            <v>43</v>
          </cell>
          <cell r="D298">
            <v>59</v>
          </cell>
          <cell r="E298">
            <v>52</v>
          </cell>
          <cell r="F298">
            <v>62</v>
          </cell>
        </row>
        <row r="299">
          <cell r="A299">
            <v>8786</v>
          </cell>
          <cell r="B299">
            <v>62</v>
          </cell>
          <cell r="C299">
            <v>51</v>
          </cell>
          <cell r="D299">
            <v>60</v>
          </cell>
          <cell r="E299">
            <v>52</v>
          </cell>
          <cell r="F299">
            <v>62</v>
          </cell>
        </row>
        <row r="300">
          <cell r="A300">
            <v>8787</v>
          </cell>
          <cell r="B300">
            <v>62</v>
          </cell>
          <cell r="C300">
            <v>48</v>
          </cell>
          <cell r="D300">
            <v>58</v>
          </cell>
          <cell r="E300">
            <v>48</v>
          </cell>
          <cell r="F300">
            <v>62</v>
          </cell>
        </row>
        <row r="301">
          <cell r="A301">
            <v>8788</v>
          </cell>
          <cell r="B301">
            <v>62</v>
          </cell>
          <cell r="C301">
            <v>52</v>
          </cell>
          <cell r="D301">
            <v>60</v>
          </cell>
          <cell r="E301">
            <v>52</v>
          </cell>
          <cell r="F301">
            <v>62</v>
          </cell>
        </row>
        <row r="302">
          <cell r="A302">
            <v>8789</v>
          </cell>
          <cell r="B302">
            <v>62</v>
          </cell>
          <cell r="C302">
            <v>49</v>
          </cell>
          <cell r="D302">
            <v>60</v>
          </cell>
          <cell r="E302">
            <v>50</v>
          </cell>
          <cell r="F302">
            <v>62</v>
          </cell>
        </row>
        <row r="303">
          <cell r="A303">
            <v>8790</v>
          </cell>
          <cell r="B303">
            <v>62</v>
          </cell>
          <cell r="C303">
            <v>43</v>
          </cell>
          <cell r="D303">
            <v>58</v>
          </cell>
          <cell r="E303">
            <v>50</v>
          </cell>
          <cell r="F303">
            <v>62</v>
          </cell>
        </row>
        <row r="304">
          <cell r="A304">
            <v>8791</v>
          </cell>
          <cell r="B304">
            <v>62</v>
          </cell>
          <cell r="C304">
            <v>47</v>
          </cell>
          <cell r="D304">
            <v>59</v>
          </cell>
          <cell r="E304">
            <v>48</v>
          </cell>
          <cell r="F304">
            <v>62</v>
          </cell>
        </row>
        <row r="305">
          <cell r="A305">
            <v>8792</v>
          </cell>
          <cell r="B305">
            <v>62</v>
          </cell>
          <cell r="C305">
            <v>48</v>
          </cell>
          <cell r="D305">
            <v>61</v>
          </cell>
          <cell r="E305">
            <v>55</v>
          </cell>
          <cell r="F305">
            <v>62</v>
          </cell>
        </row>
        <row r="306">
          <cell r="A306">
            <v>8793</v>
          </cell>
          <cell r="B306">
            <v>62</v>
          </cell>
          <cell r="C306">
            <v>56</v>
          </cell>
          <cell r="D306">
            <v>61</v>
          </cell>
          <cell r="E306">
            <v>56</v>
          </cell>
          <cell r="F306">
            <v>62</v>
          </cell>
        </row>
        <row r="307">
          <cell r="A307">
            <v>8794</v>
          </cell>
          <cell r="B307">
            <v>61</v>
          </cell>
          <cell r="C307">
            <v>52</v>
          </cell>
          <cell r="D307">
            <v>60</v>
          </cell>
          <cell r="E307">
            <v>58</v>
          </cell>
          <cell r="F307">
            <v>61</v>
          </cell>
        </row>
        <row r="308">
          <cell r="A308">
            <v>8797</v>
          </cell>
          <cell r="B308">
            <v>62</v>
          </cell>
          <cell r="C308">
            <v>52</v>
          </cell>
          <cell r="D308">
            <v>59</v>
          </cell>
          <cell r="E308">
            <v>57</v>
          </cell>
          <cell r="F308">
            <v>62</v>
          </cell>
        </row>
        <row r="309">
          <cell r="A309">
            <v>8802</v>
          </cell>
          <cell r="B309">
            <v>53</v>
          </cell>
          <cell r="C309">
            <v>44</v>
          </cell>
          <cell r="D309">
            <v>53</v>
          </cell>
          <cell r="E309">
            <v>50</v>
          </cell>
          <cell r="F309">
            <v>53</v>
          </cell>
        </row>
        <row r="310">
          <cell r="A310">
            <v>8803</v>
          </cell>
          <cell r="B310">
            <v>53</v>
          </cell>
          <cell r="C310">
            <v>46</v>
          </cell>
          <cell r="D310">
            <v>52</v>
          </cell>
          <cell r="E310">
            <v>50</v>
          </cell>
          <cell r="F310">
            <v>53</v>
          </cell>
        </row>
        <row r="311">
          <cell r="A311">
            <v>8804</v>
          </cell>
          <cell r="B311">
            <v>53</v>
          </cell>
          <cell r="C311">
            <v>43</v>
          </cell>
          <cell r="D311">
            <v>48</v>
          </cell>
          <cell r="E311">
            <v>38</v>
          </cell>
          <cell r="F311">
            <v>53</v>
          </cell>
        </row>
        <row r="312">
          <cell r="A312">
            <v>8807</v>
          </cell>
          <cell r="B312">
            <v>58</v>
          </cell>
          <cell r="C312">
            <v>53</v>
          </cell>
          <cell r="D312">
            <v>53</v>
          </cell>
          <cell r="E312">
            <v>37</v>
          </cell>
          <cell r="F312">
            <v>58</v>
          </cell>
        </row>
        <row r="313">
          <cell r="A313">
            <v>8808</v>
          </cell>
          <cell r="B313">
            <v>57</v>
          </cell>
          <cell r="C313">
            <v>39</v>
          </cell>
          <cell r="D313">
            <v>54</v>
          </cell>
          <cell r="E313">
            <v>55</v>
          </cell>
          <cell r="F313">
            <v>58</v>
          </cell>
        </row>
        <row r="314">
          <cell r="A314">
            <v>8809</v>
          </cell>
          <cell r="B314">
            <v>58</v>
          </cell>
          <cell r="C314">
            <v>56</v>
          </cell>
          <cell r="D314">
            <v>57</v>
          </cell>
          <cell r="E314">
            <v>43</v>
          </cell>
          <cell r="F314">
            <v>58</v>
          </cell>
        </row>
        <row r="315">
          <cell r="A315">
            <v>8810</v>
          </cell>
          <cell r="B315">
            <v>57</v>
          </cell>
          <cell r="C315">
            <v>45</v>
          </cell>
          <cell r="D315">
            <v>56</v>
          </cell>
          <cell r="E315">
            <v>57</v>
          </cell>
          <cell r="F315">
            <v>58</v>
          </cell>
        </row>
        <row r="316">
          <cell r="A316">
            <v>8811</v>
          </cell>
          <cell r="B316">
            <v>58</v>
          </cell>
          <cell r="C316">
            <v>47</v>
          </cell>
          <cell r="D316">
            <v>57</v>
          </cell>
          <cell r="E316">
            <v>57</v>
          </cell>
          <cell r="F316">
            <v>58</v>
          </cell>
        </row>
        <row r="317">
          <cell r="A317">
            <v>8812</v>
          </cell>
          <cell r="B317">
            <v>58</v>
          </cell>
          <cell r="C317">
            <v>57</v>
          </cell>
          <cell r="D317">
            <v>57</v>
          </cell>
          <cell r="E317">
            <v>45</v>
          </cell>
          <cell r="F317">
            <v>58</v>
          </cell>
        </row>
        <row r="318">
          <cell r="A318">
            <v>8813</v>
          </cell>
          <cell r="B318">
            <v>58</v>
          </cell>
          <cell r="C318">
            <v>56</v>
          </cell>
          <cell r="D318">
            <v>55</v>
          </cell>
          <cell r="E318">
            <v>41</v>
          </cell>
          <cell r="F318">
            <v>58</v>
          </cell>
        </row>
        <row r="319">
          <cell r="A319">
            <v>8814</v>
          </cell>
          <cell r="B319">
            <v>58</v>
          </cell>
          <cell r="C319">
            <v>44</v>
          </cell>
          <cell r="D319">
            <v>56</v>
          </cell>
          <cell r="E319">
            <v>57</v>
          </cell>
          <cell r="F319">
            <v>58</v>
          </cell>
        </row>
        <row r="320">
          <cell r="A320">
            <v>8815</v>
          </cell>
          <cell r="B320">
            <v>58</v>
          </cell>
          <cell r="C320">
            <v>51</v>
          </cell>
          <cell r="D320">
            <v>56</v>
          </cell>
          <cell r="E320">
            <v>53</v>
          </cell>
          <cell r="F320">
            <v>58</v>
          </cell>
        </row>
        <row r="321">
          <cell r="A321">
            <v>8816</v>
          </cell>
          <cell r="B321">
            <v>58</v>
          </cell>
          <cell r="C321">
            <v>55</v>
          </cell>
          <cell r="D321">
            <v>58</v>
          </cell>
          <cell r="E321">
            <v>57</v>
          </cell>
          <cell r="F321">
            <v>58</v>
          </cell>
        </row>
        <row r="322">
          <cell r="A322">
            <v>8817</v>
          </cell>
          <cell r="B322">
            <v>58</v>
          </cell>
          <cell r="C322">
            <v>49</v>
          </cell>
          <cell r="D322">
            <v>56</v>
          </cell>
          <cell r="E322">
            <v>52</v>
          </cell>
          <cell r="F322">
            <v>58</v>
          </cell>
        </row>
        <row r="323">
          <cell r="A323">
            <v>8820</v>
          </cell>
          <cell r="B323">
            <v>62</v>
          </cell>
          <cell r="C323">
            <v>53</v>
          </cell>
          <cell r="D323">
            <v>61</v>
          </cell>
          <cell r="E323">
            <v>61</v>
          </cell>
          <cell r="F323">
            <v>62</v>
          </cell>
        </row>
        <row r="324">
          <cell r="A324">
            <v>8821</v>
          </cell>
          <cell r="B324">
            <v>57</v>
          </cell>
          <cell r="C324">
            <v>54</v>
          </cell>
          <cell r="D324">
            <v>57</v>
          </cell>
          <cell r="E324">
            <v>52</v>
          </cell>
          <cell r="F324">
            <v>57</v>
          </cell>
        </row>
        <row r="325">
          <cell r="A325">
            <v>8822</v>
          </cell>
          <cell r="B325">
            <v>57</v>
          </cell>
          <cell r="C325">
            <v>55</v>
          </cell>
          <cell r="D325">
            <v>57</v>
          </cell>
          <cell r="E325">
            <v>56</v>
          </cell>
          <cell r="F325">
            <v>57</v>
          </cell>
        </row>
        <row r="326">
          <cell r="A326">
            <v>8823</v>
          </cell>
          <cell r="B326">
            <v>62</v>
          </cell>
          <cell r="C326">
            <v>58</v>
          </cell>
          <cell r="D326">
            <v>62</v>
          </cell>
          <cell r="E326">
            <v>62</v>
          </cell>
          <cell r="F326">
            <v>62</v>
          </cell>
        </row>
        <row r="327">
          <cell r="A327">
            <v>8824</v>
          </cell>
          <cell r="B327">
            <v>61</v>
          </cell>
          <cell r="C327">
            <v>50</v>
          </cell>
          <cell r="D327">
            <v>61</v>
          </cell>
          <cell r="E327">
            <v>61</v>
          </cell>
          <cell r="F327">
            <v>61</v>
          </cell>
        </row>
        <row r="328">
          <cell r="A328">
            <v>8825</v>
          </cell>
          <cell r="B328">
            <v>58</v>
          </cell>
          <cell r="C328">
            <v>57</v>
          </cell>
          <cell r="D328">
            <v>57</v>
          </cell>
          <cell r="E328">
            <v>50</v>
          </cell>
          <cell r="F328">
            <v>58</v>
          </cell>
        </row>
        <row r="329">
          <cell r="A329">
            <v>8826</v>
          </cell>
          <cell r="B329">
            <v>57</v>
          </cell>
          <cell r="C329">
            <v>51</v>
          </cell>
          <cell r="D329">
            <v>57</v>
          </cell>
          <cell r="E329">
            <v>55</v>
          </cell>
          <cell r="F329">
            <v>57</v>
          </cell>
        </row>
        <row r="330">
          <cell r="A330">
            <v>8827</v>
          </cell>
          <cell r="B330">
            <v>53</v>
          </cell>
          <cell r="C330">
            <v>46</v>
          </cell>
          <cell r="D330">
            <v>51</v>
          </cell>
          <cell r="E330">
            <v>45</v>
          </cell>
          <cell r="F330">
            <v>53</v>
          </cell>
        </row>
        <row r="331">
          <cell r="A331">
            <v>8828</v>
          </cell>
          <cell r="B331">
            <v>50</v>
          </cell>
          <cell r="C331">
            <v>44</v>
          </cell>
          <cell r="D331">
            <v>48</v>
          </cell>
          <cell r="E331">
            <v>41</v>
          </cell>
          <cell r="F331">
            <v>50</v>
          </cell>
        </row>
        <row r="332">
          <cell r="A332">
            <v>8829</v>
          </cell>
          <cell r="B332">
            <v>58</v>
          </cell>
          <cell r="C332">
            <v>52</v>
          </cell>
          <cell r="D332">
            <v>53</v>
          </cell>
          <cell r="E332">
            <v>47</v>
          </cell>
          <cell r="F332">
            <v>58</v>
          </cell>
        </row>
        <row r="333">
          <cell r="A333">
            <v>8830</v>
          </cell>
          <cell r="B333">
            <v>58</v>
          </cell>
          <cell r="C333">
            <v>56</v>
          </cell>
          <cell r="D333">
            <v>57</v>
          </cell>
          <cell r="E333">
            <v>55</v>
          </cell>
          <cell r="F333">
            <v>58</v>
          </cell>
        </row>
        <row r="334">
          <cell r="A334">
            <v>8831</v>
          </cell>
          <cell r="B334">
            <v>58</v>
          </cell>
          <cell r="C334">
            <v>55</v>
          </cell>
          <cell r="D334">
            <v>56</v>
          </cell>
          <cell r="E334">
            <v>52</v>
          </cell>
          <cell r="F334">
            <v>58</v>
          </cell>
        </row>
        <row r="335">
          <cell r="A335">
            <v>8832</v>
          </cell>
          <cell r="B335">
            <v>58</v>
          </cell>
          <cell r="C335">
            <v>53</v>
          </cell>
          <cell r="D335">
            <v>55</v>
          </cell>
          <cell r="E335">
            <v>51</v>
          </cell>
          <cell r="F335">
            <v>58</v>
          </cell>
        </row>
        <row r="336">
          <cell r="A336">
            <v>8833</v>
          </cell>
          <cell r="B336">
            <v>58</v>
          </cell>
          <cell r="C336">
            <v>48</v>
          </cell>
          <cell r="D336">
            <v>51</v>
          </cell>
          <cell r="E336">
            <v>55</v>
          </cell>
          <cell r="F336">
            <v>58</v>
          </cell>
        </row>
        <row r="337">
          <cell r="A337">
            <v>8834</v>
          </cell>
          <cell r="B337">
            <v>58</v>
          </cell>
          <cell r="C337">
            <v>55</v>
          </cell>
          <cell r="D337">
            <v>57</v>
          </cell>
          <cell r="E337">
            <v>55</v>
          </cell>
          <cell r="F337">
            <v>58</v>
          </cell>
        </row>
        <row r="338">
          <cell r="A338">
            <v>8835</v>
          </cell>
          <cell r="B338">
            <v>58</v>
          </cell>
          <cell r="C338">
            <v>49</v>
          </cell>
          <cell r="D338">
            <v>48</v>
          </cell>
          <cell r="E338">
            <v>44</v>
          </cell>
          <cell r="F338">
            <v>58</v>
          </cell>
        </row>
        <row r="339">
          <cell r="A339">
            <v>8836</v>
          </cell>
          <cell r="B339">
            <v>58</v>
          </cell>
          <cell r="C339">
            <v>42</v>
          </cell>
          <cell r="D339">
            <v>47</v>
          </cell>
          <cell r="E339">
            <v>53</v>
          </cell>
          <cell r="F339">
            <v>58</v>
          </cell>
        </row>
        <row r="340">
          <cell r="A340">
            <v>8837</v>
          </cell>
          <cell r="B340">
            <v>58</v>
          </cell>
          <cell r="C340">
            <v>49</v>
          </cell>
          <cell r="D340">
            <v>47</v>
          </cell>
          <cell r="E340">
            <v>43</v>
          </cell>
          <cell r="F340">
            <v>58</v>
          </cell>
        </row>
        <row r="341">
          <cell r="A341">
            <v>8838</v>
          </cell>
          <cell r="B341">
            <v>58</v>
          </cell>
          <cell r="C341">
            <v>38</v>
          </cell>
          <cell r="D341">
            <v>48</v>
          </cell>
          <cell r="E341">
            <v>53</v>
          </cell>
          <cell r="F341">
            <v>58</v>
          </cell>
        </row>
        <row r="342">
          <cell r="A342">
            <v>8839</v>
          </cell>
          <cell r="B342">
            <v>58</v>
          </cell>
          <cell r="C342">
            <v>54</v>
          </cell>
          <cell r="D342">
            <v>53</v>
          </cell>
          <cell r="E342">
            <v>47</v>
          </cell>
          <cell r="F342">
            <v>58</v>
          </cell>
        </row>
        <row r="343">
          <cell r="A343">
            <v>8840</v>
          </cell>
          <cell r="B343">
            <v>58</v>
          </cell>
          <cell r="C343">
            <v>43</v>
          </cell>
          <cell r="D343">
            <v>54</v>
          </cell>
          <cell r="E343">
            <v>55</v>
          </cell>
          <cell r="F343">
            <v>58</v>
          </cell>
        </row>
        <row r="344">
          <cell r="A344">
            <v>8841</v>
          </cell>
          <cell r="B344">
            <v>58</v>
          </cell>
          <cell r="C344">
            <v>36</v>
          </cell>
          <cell r="D344">
            <v>42</v>
          </cell>
          <cell r="E344">
            <v>48</v>
          </cell>
          <cell r="F344">
            <v>58</v>
          </cell>
        </row>
        <row r="345">
          <cell r="A345">
            <v>8842</v>
          </cell>
          <cell r="B345">
            <v>58</v>
          </cell>
          <cell r="C345">
            <v>37</v>
          </cell>
          <cell r="D345">
            <v>47</v>
          </cell>
          <cell r="E345">
            <v>43</v>
          </cell>
          <cell r="F345">
            <v>58</v>
          </cell>
        </row>
        <row r="346">
          <cell r="A346">
            <v>8843</v>
          </cell>
          <cell r="B346">
            <v>58</v>
          </cell>
          <cell r="C346">
            <v>43</v>
          </cell>
          <cell r="D346">
            <v>46</v>
          </cell>
          <cell r="E346">
            <v>44</v>
          </cell>
          <cell r="F346">
            <v>58</v>
          </cell>
        </row>
        <row r="347">
          <cell r="A347">
            <v>8844</v>
          </cell>
          <cell r="B347">
            <v>58</v>
          </cell>
          <cell r="C347">
            <v>45</v>
          </cell>
          <cell r="D347">
            <v>51</v>
          </cell>
          <cell r="E347">
            <v>48</v>
          </cell>
          <cell r="F347">
            <v>58</v>
          </cell>
        </row>
        <row r="348">
          <cell r="A348">
            <v>8845</v>
          </cell>
          <cell r="B348">
            <v>58</v>
          </cell>
          <cell r="C348">
            <v>30</v>
          </cell>
          <cell r="D348">
            <v>40</v>
          </cell>
          <cell r="E348">
            <v>34</v>
          </cell>
          <cell r="F348">
            <v>58</v>
          </cell>
        </row>
        <row r="349">
          <cell r="A349">
            <v>8846</v>
          </cell>
          <cell r="B349">
            <v>58</v>
          </cell>
          <cell r="C349">
            <v>47</v>
          </cell>
          <cell r="D349">
            <v>48</v>
          </cell>
          <cell r="E349">
            <v>49</v>
          </cell>
          <cell r="F349">
            <v>58</v>
          </cell>
        </row>
        <row r="350">
          <cell r="A350">
            <v>8879</v>
          </cell>
          <cell r="B350">
            <v>53</v>
          </cell>
          <cell r="C350">
            <v>44</v>
          </cell>
          <cell r="D350">
            <v>51</v>
          </cell>
          <cell r="E350">
            <v>48</v>
          </cell>
          <cell r="F350">
            <v>53</v>
          </cell>
        </row>
        <row r="351">
          <cell r="A351">
            <v>8887</v>
          </cell>
          <cell r="B351">
            <v>52</v>
          </cell>
          <cell r="C351">
            <v>45</v>
          </cell>
          <cell r="D351">
            <v>48</v>
          </cell>
          <cell r="E351">
            <v>46</v>
          </cell>
          <cell r="F351">
            <v>52</v>
          </cell>
        </row>
        <row r="352">
          <cell r="A352">
            <v>8896</v>
          </cell>
          <cell r="B352">
            <v>62</v>
          </cell>
          <cell r="C352">
            <v>62</v>
          </cell>
          <cell r="D352">
            <v>62</v>
          </cell>
          <cell r="E352">
            <v>60</v>
          </cell>
          <cell r="F352">
            <v>62</v>
          </cell>
        </row>
        <row r="353">
          <cell r="A353">
            <v>8899</v>
          </cell>
          <cell r="B353">
            <v>58</v>
          </cell>
          <cell r="C353">
            <v>47</v>
          </cell>
          <cell r="D353">
            <v>56</v>
          </cell>
          <cell r="E353">
            <v>57</v>
          </cell>
          <cell r="F353">
            <v>58</v>
          </cell>
        </row>
        <row r="354">
          <cell r="A354">
            <v>8900</v>
          </cell>
          <cell r="B354">
            <v>57</v>
          </cell>
          <cell r="C354">
            <v>43</v>
          </cell>
          <cell r="D354">
            <v>55</v>
          </cell>
          <cell r="E354">
            <v>56</v>
          </cell>
          <cell r="F354">
            <v>58</v>
          </cell>
        </row>
        <row r="355">
          <cell r="A355">
            <v>8902</v>
          </cell>
          <cell r="B355">
            <v>56</v>
          </cell>
          <cell r="C355">
            <v>24</v>
          </cell>
          <cell r="D355">
            <v>49</v>
          </cell>
          <cell r="E355">
            <v>37</v>
          </cell>
          <cell r="F355">
            <v>56</v>
          </cell>
        </row>
        <row r="356">
          <cell r="A356">
            <v>8921</v>
          </cell>
          <cell r="B356">
            <v>57</v>
          </cell>
          <cell r="C356">
            <v>40</v>
          </cell>
          <cell r="D356">
            <v>52</v>
          </cell>
          <cell r="E356">
            <v>46</v>
          </cell>
          <cell r="F356">
            <v>57</v>
          </cell>
        </row>
        <row r="357">
          <cell r="A357">
            <v>8930</v>
          </cell>
          <cell r="B357">
            <v>52</v>
          </cell>
          <cell r="C357">
            <v>34</v>
          </cell>
          <cell r="D357">
            <v>49</v>
          </cell>
          <cell r="E357">
            <v>37</v>
          </cell>
          <cell r="F357">
            <v>52</v>
          </cell>
        </row>
        <row r="358">
          <cell r="A358">
            <v>8933</v>
          </cell>
          <cell r="B358">
            <v>56</v>
          </cell>
          <cell r="C358">
            <v>55</v>
          </cell>
          <cell r="D358">
            <v>55</v>
          </cell>
          <cell r="E358">
            <v>49</v>
          </cell>
          <cell r="F358">
            <v>56</v>
          </cell>
        </row>
        <row r="359">
          <cell r="A359">
            <v>8938</v>
          </cell>
          <cell r="B359">
            <v>58</v>
          </cell>
          <cell r="C359">
            <v>57</v>
          </cell>
          <cell r="D359">
            <v>57</v>
          </cell>
          <cell r="E359">
            <v>56</v>
          </cell>
          <cell r="F359">
            <v>58</v>
          </cell>
        </row>
        <row r="360">
          <cell r="A360">
            <v>8939</v>
          </cell>
          <cell r="B360">
            <v>57</v>
          </cell>
          <cell r="C360">
            <v>47</v>
          </cell>
          <cell r="D360">
            <v>56</v>
          </cell>
          <cell r="E360">
            <v>53</v>
          </cell>
          <cell r="F360">
            <v>57</v>
          </cell>
        </row>
        <row r="361">
          <cell r="A361">
            <v>8944</v>
          </cell>
          <cell r="B361">
            <v>57</v>
          </cell>
          <cell r="C361">
            <v>56</v>
          </cell>
          <cell r="D361">
            <v>57</v>
          </cell>
          <cell r="E361">
            <v>56</v>
          </cell>
          <cell r="F361">
            <v>57</v>
          </cell>
        </row>
        <row r="362">
          <cell r="A362">
            <v>8954</v>
          </cell>
          <cell r="B362">
            <v>57</v>
          </cell>
          <cell r="C362">
            <v>49</v>
          </cell>
          <cell r="D362">
            <v>56</v>
          </cell>
          <cell r="E362">
            <v>54</v>
          </cell>
          <cell r="F362">
            <v>57</v>
          </cell>
        </row>
        <row r="363">
          <cell r="A363">
            <v>8955</v>
          </cell>
          <cell r="B363">
            <v>58</v>
          </cell>
          <cell r="C363">
            <v>54</v>
          </cell>
          <cell r="D363">
            <v>56</v>
          </cell>
          <cell r="E363">
            <v>52</v>
          </cell>
          <cell r="F363">
            <v>58</v>
          </cell>
        </row>
        <row r="364">
          <cell r="A364">
            <v>8966</v>
          </cell>
          <cell r="B364">
            <v>56</v>
          </cell>
          <cell r="C364">
            <v>50</v>
          </cell>
          <cell r="D364">
            <v>55</v>
          </cell>
          <cell r="E364">
            <v>54</v>
          </cell>
          <cell r="F364">
            <v>56</v>
          </cell>
        </row>
        <row r="365">
          <cell r="A365">
            <v>8968</v>
          </cell>
          <cell r="B365">
            <v>58</v>
          </cell>
          <cell r="C365">
            <v>57</v>
          </cell>
          <cell r="D365">
            <v>57</v>
          </cell>
          <cell r="E365">
            <v>55</v>
          </cell>
          <cell r="F365">
            <v>58</v>
          </cell>
        </row>
        <row r="366">
          <cell r="A366">
            <v>8972</v>
          </cell>
          <cell r="B366">
            <v>58</v>
          </cell>
          <cell r="C366">
            <v>43</v>
          </cell>
          <cell r="D366">
            <v>55</v>
          </cell>
          <cell r="E366">
            <v>53</v>
          </cell>
          <cell r="F366">
            <v>58</v>
          </cell>
        </row>
        <row r="367">
          <cell r="A367">
            <v>8973</v>
          </cell>
          <cell r="B367">
            <v>58</v>
          </cell>
          <cell r="C367">
            <v>57</v>
          </cell>
          <cell r="D367">
            <v>57</v>
          </cell>
          <cell r="E367">
            <v>55</v>
          </cell>
          <cell r="F367">
            <v>58</v>
          </cell>
        </row>
        <row r="368">
          <cell r="A368">
            <v>8976</v>
          </cell>
          <cell r="B368">
            <v>53</v>
          </cell>
          <cell r="C368">
            <v>35</v>
          </cell>
          <cell r="D368">
            <v>49</v>
          </cell>
          <cell r="E368">
            <v>48</v>
          </cell>
          <cell r="F368">
            <v>53</v>
          </cell>
        </row>
        <row r="369">
          <cell r="A369">
            <v>8977</v>
          </cell>
          <cell r="B369">
            <v>53</v>
          </cell>
          <cell r="C369">
            <v>37</v>
          </cell>
          <cell r="D369">
            <v>51</v>
          </cell>
          <cell r="E369">
            <v>49</v>
          </cell>
          <cell r="F369">
            <v>53</v>
          </cell>
        </row>
        <row r="370">
          <cell r="A370">
            <v>8982</v>
          </cell>
          <cell r="B370">
            <v>56</v>
          </cell>
          <cell r="C370">
            <v>18</v>
          </cell>
          <cell r="D370">
            <v>35</v>
          </cell>
          <cell r="E370">
            <v>28</v>
          </cell>
          <cell r="F370">
            <v>56</v>
          </cell>
        </row>
        <row r="371">
          <cell r="A371">
            <v>9012</v>
          </cell>
          <cell r="B371">
            <v>57</v>
          </cell>
          <cell r="C371">
            <v>57</v>
          </cell>
          <cell r="D371">
            <v>57</v>
          </cell>
          <cell r="E371">
            <v>55</v>
          </cell>
          <cell r="F371">
            <v>57</v>
          </cell>
        </row>
        <row r="372">
          <cell r="A372">
            <v>9022</v>
          </cell>
          <cell r="B372">
            <v>58</v>
          </cell>
          <cell r="C372">
            <v>43</v>
          </cell>
          <cell r="D372">
            <v>57</v>
          </cell>
          <cell r="E372">
            <v>57</v>
          </cell>
          <cell r="F372">
            <v>58</v>
          </cell>
        </row>
        <row r="373">
          <cell r="A373">
            <v>9025</v>
          </cell>
          <cell r="B373">
            <v>57</v>
          </cell>
          <cell r="C373">
            <v>44</v>
          </cell>
          <cell r="D373">
            <v>53</v>
          </cell>
          <cell r="E373">
            <v>56</v>
          </cell>
          <cell r="F373">
            <v>57</v>
          </cell>
        </row>
        <row r="374">
          <cell r="A374">
            <v>9027</v>
          </cell>
          <cell r="B374">
            <v>57</v>
          </cell>
          <cell r="C374">
            <v>43</v>
          </cell>
          <cell r="D374">
            <v>56</v>
          </cell>
          <cell r="E374">
            <v>51</v>
          </cell>
          <cell r="F374">
            <v>57</v>
          </cell>
        </row>
        <row r="375">
          <cell r="A375">
            <v>9028</v>
          </cell>
          <cell r="B375">
            <v>57</v>
          </cell>
          <cell r="C375">
            <v>56</v>
          </cell>
          <cell r="D375">
            <v>56</v>
          </cell>
          <cell r="E375">
            <v>40</v>
          </cell>
          <cell r="F375">
            <v>57</v>
          </cell>
        </row>
        <row r="376">
          <cell r="A376">
            <v>9029</v>
          </cell>
          <cell r="B376">
            <v>58</v>
          </cell>
          <cell r="C376">
            <v>42</v>
          </cell>
          <cell r="D376">
            <v>57</v>
          </cell>
          <cell r="E376">
            <v>57</v>
          </cell>
          <cell r="F376">
            <v>58</v>
          </cell>
        </row>
        <row r="377">
          <cell r="A377">
            <v>9031</v>
          </cell>
          <cell r="B377">
            <v>62</v>
          </cell>
          <cell r="C377">
            <v>62</v>
          </cell>
          <cell r="D377">
            <v>62</v>
          </cell>
          <cell r="E377">
            <v>62</v>
          </cell>
          <cell r="F377">
            <v>62</v>
          </cell>
        </row>
        <row r="378">
          <cell r="A378">
            <v>9032</v>
          </cell>
          <cell r="B378">
            <v>58</v>
          </cell>
          <cell r="C378">
            <v>58</v>
          </cell>
          <cell r="D378">
            <v>58</v>
          </cell>
          <cell r="E378">
            <v>58</v>
          </cell>
          <cell r="F378">
            <v>58</v>
          </cell>
        </row>
        <row r="379">
          <cell r="A379">
            <v>9033</v>
          </cell>
          <cell r="B379">
            <v>58</v>
          </cell>
          <cell r="C379">
            <v>51</v>
          </cell>
          <cell r="D379">
            <v>57</v>
          </cell>
          <cell r="E379">
            <v>57</v>
          </cell>
          <cell r="F379">
            <v>58</v>
          </cell>
        </row>
        <row r="380">
          <cell r="A380">
            <v>9034</v>
          </cell>
          <cell r="B380">
            <v>58</v>
          </cell>
          <cell r="C380">
            <v>57</v>
          </cell>
          <cell r="D380">
            <v>58</v>
          </cell>
          <cell r="E380">
            <v>58</v>
          </cell>
          <cell r="F380">
            <v>58</v>
          </cell>
        </row>
        <row r="381">
          <cell r="A381">
            <v>9035</v>
          </cell>
          <cell r="B381">
            <v>58</v>
          </cell>
          <cell r="C381">
            <v>58</v>
          </cell>
          <cell r="D381">
            <v>58</v>
          </cell>
          <cell r="E381">
            <v>57</v>
          </cell>
          <cell r="F381">
            <v>58</v>
          </cell>
        </row>
        <row r="382">
          <cell r="A382">
            <v>9036</v>
          </cell>
          <cell r="B382">
            <v>57</v>
          </cell>
          <cell r="C382">
            <v>56</v>
          </cell>
          <cell r="D382">
            <v>56</v>
          </cell>
          <cell r="E382">
            <v>48</v>
          </cell>
          <cell r="F382">
            <v>57</v>
          </cell>
        </row>
        <row r="383">
          <cell r="A383">
            <v>9037</v>
          </cell>
          <cell r="B383">
            <v>58</v>
          </cell>
          <cell r="C383">
            <v>56</v>
          </cell>
          <cell r="D383">
            <v>56</v>
          </cell>
          <cell r="E383">
            <v>47</v>
          </cell>
          <cell r="F383">
            <v>58</v>
          </cell>
        </row>
        <row r="384">
          <cell r="A384">
            <v>9039</v>
          </cell>
          <cell r="B384">
            <v>58</v>
          </cell>
          <cell r="C384">
            <v>41</v>
          </cell>
          <cell r="D384">
            <v>46</v>
          </cell>
          <cell r="E384">
            <v>49</v>
          </cell>
          <cell r="F384">
            <v>58</v>
          </cell>
        </row>
        <row r="385">
          <cell r="A385">
            <v>9041</v>
          </cell>
          <cell r="B385">
            <v>56</v>
          </cell>
          <cell r="C385">
            <v>54</v>
          </cell>
          <cell r="D385">
            <v>56</v>
          </cell>
          <cell r="E385">
            <v>56</v>
          </cell>
          <cell r="F385">
            <v>56</v>
          </cell>
        </row>
        <row r="386">
          <cell r="A386">
            <v>9042</v>
          </cell>
          <cell r="B386">
            <v>62</v>
          </cell>
          <cell r="C386">
            <v>32</v>
          </cell>
          <cell r="D386">
            <v>45</v>
          </cell>
          <cell r="E386">
            <v>31</v>
          </cell>
          <cell r="F386">
            <v>62</v>
          </cell>
        </row>
        <row r="387">
          <cell r="A387">
            <v>9043</v>
          </cell>
          <cell r="B387">
            <v>62</v>
          </cell>
          <cell r="C387">
            <v>49</v>
          </cell>
          <cell r="D387">
            <v>58</v>
          </cell>
          <cell r="E387">
            <v>50</v>
          </cell>
          <cell r="F387">
            <v>62</v>
          </cell>
        </row>
        <row r="388">
          <cell r="A388">
            <v>9054</v>
          </cell>
          <cell r="B388">
            <v>58</v>
          </cell>
          <cell r="C388">
            <v>41</v>
          </cell>
          <cell r="D388">
            <v>46</v>
          </cell>
          <cell r="E388">
            <v>49</v>
          </cell>
          <cell r="F388">
            <v>58</v>
          </cell>
        </row>
        <row r="389">
          <cell r="A389">
            <v>9132</v>
          </cell>
          <cell r="B389">
            <v>57</v>
          </cell>
          <cell r="C389">
            <v>57</v>
          </cell>
          <cell r="D389">
            <v>57</v>
          </cell>
          <cell r="E389">
            <v>57</v>
          </cell>
          <cell r="F389">
            <v>57</v>
          </cell>
        </row>
        <row r="390">
          <cell r="A390">
            <v>9134</v>
          </cell>
          <cell r="B390">
            <v>57</v>
          </cell>
          <cell r="C390">
            <v>50</v>
          </cell>
          <cell r="D390">
            <v>56</v>
          </cell>
          <cell r="E390">
            <v>57</v>
          </cell>
          <cell r="F390">
            <v>57</v>
          </cell>
        </row>
        <row r="391">
          <cell r="A391">
            <v>9136</v>
          </cell>
          <cell r="B391">
            <v>57</v>
          </cell>
          <cell r="C391">
            <v>57</v>
          </cell>
          <cell r="D391">
            <v>57</v>
          </cell>
          <cell r="E391">
            <v>57</v>
          </cell>
          <cell r="F391">
            <v>57</v>
          </cell>
        </row>
        <row r="392">
          <cell r="A392">
            <v>9142</v>
          </cell>
          <cell r="B392">
            <v>57</v>
          </cell>
          <cell r="C392">
            <v>57</v>
          </cell>
          <cell r="D392">
            <v>57</v>
          </cell>
          <cell r="E392">
            <v>57</v>
          </cell>
          <cell r="F392">
            <v>57</v>
          </cell>
        </row>
        <row r="393">
          <cell r="A393">
            <v>9143</v>
          </cell>
          <cell r="B393">
            <v>57</v>
          </cell>
          <cell r="C393">
            <v>56</v>
          </cell>
          <cell r="D393">
            <v>57</v>
          </cell>
          <cell r="E393">
            <v>57</v>
          </cell>
          <cell r="F393">
            <v>57</v>
          </cell>
        </row>
        <row r="394">
          <cell r="A394">
            <v>9144</v>
          </cell>
          <cell r="B394">
            <v>57</v>
          </cell>
          <cell r="C394">
            <v>56</v>
          </cell>
          <cell r="D394">
            <v>57</v>
          </cell>
          <cell r="E394">
            <v>57</v>
          </cell>
          <cell r="F394">
            <v>57</v>
          </cell>
        </row>
        <row r="395">
          <cell r="A395">
            <v>9146</v>
          </cell>
          <cell r="B395">
            <v>57</v>
          </cell>
          <cell r="C395">
            <v>53</v>
          </cell>
          <cell r="D395">
            <v>57</v>
          </cell>
          <cell r="E395">
            <v>57</v>
          </cell>
          <cell r="F395">
            <v>57</v>
          </cell>
        </row>
        <row r="396">
          <cell r="A396">
            <v>9224</v>
          </cell>
          <cell r="B396">
            <v>57</v>
          </cell>
          <cell r="C396">
            <v>57</v>
          </cell>
          <cell r="D396">
            <v>57</v>
          </cell>
          <cell r="E396">
            <v>54</v>
          </cell>
          <cell r="F396">
            <v>57</v>
          </cell>
        </row>
        <row r="397">
          <cell r="A397">
            <v>9241</v>
          </cell>
          <cell r="B397">
            <v>58</v>
          </cell>
          <cell r="C397">
            <v>50</v>
          </cell>
          <cell r="D397">
            <v>57</v>
          </cell>
          <cell r="E397">
            <v>50</v>
          </cell>
          <cell r="F397">
            <v>58</v>
          </cell>
        </row>
        <row r="398">
          <cell r="A398">
            <v>9249</v>
          </cell>
          <cell r="B398">
            <v>62</v>
          </cell>
          <cell r="C398">
            <v>52</v>
          </cell>
          <cell r="D398">
            <v>59</v>
          </cell>
          <cell r="E398">
            <v>55</v>
          </cell>
          <cell r="F398">
            <v>62</v>
          </cell>
        </row>
        <row r="399">
          <cell r="A399">
            <v>9250</v>
          </cell>
          <cell r="B399">
            <v>62</v>
          </cell>
          <cell r="C399">
            <v>55</v>
          </cell>
          <cell r="D399">
            <v>61</v>
          </cell>
          <cell r="E399">
            <v>59</v>
          </cell>
          <cell r="F399">
            <v>62</v>
          </cell>
        </row>
        <row r="400">
          <cell r="A400">
            <v>9251</v>
          </cell>
          <cell r="B400">
            <v>58</v>
          </cell>
          <cell r="C400">
            <v>50</v>
          </cell>
          <cell r="D400">
            <v>57</v>
          </cell>
          <cell r="E400">
            <v>50</v>
          </cell>
          <cell r="F400">
            <v>58</v>
          </cell>
        </row>
        <row r="401">
          <cell r="A401">
            <v>9252</v>
          </cell>
          <cell r="B401">
            <v>58</v>
          </cell>
          <cell r="C401">
            <v>56</v>
          </cell>
          <cell r="D401">
            <v>58</v>
          </cell>
          <cell r="E401">
            <v>55</v>
          </cell>
          <cell r="F401">
            <v>58</v>
          </cell>
        </row>
        <row r="402">
          <cell r="A402">
            <v>9300</v>
          </cell>
          <cell r="B402">
            <v>58</v>
          </cell>
          <cell r="C402">
            <v>39</v>
          </cell>
          <cell r="D402">
            <v>57</v>
          </cell>
          <cell r="E402">
            <v>57</v>
          </cell>
          <cell r="F402">
            <v>58</v>
          </cell>
        </row>
        <row r="403">
          <cell r="A403">
            <v>9328</v>
          </cell>
          <cell r="B403">
            <v>58</v>
          </cell>
          <cell r="C403">
            <v>37</v>
          </cell>
          <cell r="D403">
            <v>54</v>
          </cell>
          <cell r="E403">
            <v>52</v>
          </cell>
          <cell r="F403">
            <v>58</v>
          </cell>
        </row>
        <row r="404">
          <cell r="A404">
            <v>9330</v>
          </cell>
          <cell r="B404">
            <v>58</v>
          </cell>
          <cell r="C404">
            <v>52</v>
          </cell>
          <cell r="D404">
            <v>55</v>
          </cell>
          <cell r="E404">
            <v>46</v>
          </cell>
          <cell r="F404">
            <v>58</v>
          </cell>
        </row>
        <row r="405">
          <cell r="A405">
            <v>9333</v>
          </cell>
          <cell r="B405">
            <v>58</v>
          </cell>
          <cell r="C405">
            <v>36</v>
          </cell>
          <cell r="D405">
            <v>54</v>
          </cell>
          <cell r="E405">
            <v>52</v>
          </cell>
          <cell r="F405">
            <v>58</v>
          </cell>
        </row>
        <row r="406">
          <cell r="A406">
            <v>9335</v>
          </cell>
          <cell r="B406">
            <v>58</v>
          </cell>
          <cell r="C406">
            <v>47</v>
          </cell>
          <cell r="D406">
            <v>53</v>
          </cell>
          <cell r="E406">
            <v>41</v>
          </cell>
          <cell r="F406">
            <v>58</v>
          </cell>
        </row>
        <row r="407">
          <cell r="A407">
            <v>9336</v>
          </cell>
          <cell r="B407">
            <v>58</v>
          </cell>
          <cell r="C407">
            <v>41</v>
          </cell>
          <cell r="D407">
            <v>55</v>
          </cell>
          <cell r="E407">
            <v>54</v>
          </cell>
          <cell r="F407">
            <v>58</v>
          </cell>
        </row>
        <row r="408">
          <cell r="A408">
            <v>9337</v>
          </cell>
          <cell r="B408">
            <v>58</v>
          </cell>
          <cell r="C408">
            <v>50</v>
          </cell>
          <cell r="D408">
            <v>57</v>
          </cell>
          <cell r="E408">
            <v>55</v>
          </cell>
          <cell r="F408">
            <v>58</v>
          </cell>
        </row>
        <row r="409">
          <cell r="A409">
            <v>9338</v>
          </cell>
          <cell r="B409">
            <v>58</v>
          </cell>
          <cell r="C409">
            <v>48</v>
          </cell>
          <cell r="D409">
            <v>54</v>
          </cell>
          <cell r="E409">
            <v>44</v>
          </cell>
          <cell r="F409">
            <v>58</v>
          </cell>
        </row>
        <row r="410">
          <cell r="A410">
            <v>9339</v>
          </cell>
          <cell r="B410">
            <v>57</v>
          </cell>
          <cell r="C410">
            <v>45</v>
          </cell>
          <cell r="D410">
            <v>53</v>
          </cell>
          <cell r="E410">
            <v>42</v>
          </cell>
          <cell r="F410">
            <v>57</v>
          </cell>
        </row>
        <row r="411">
          <cell r="A411">
            <v>9342</v>
          </cell>
          <cell r="B411">
            <v>58</v>
          </cell>
          <cell r="C411">
            <v>52</v>
          </cell>
          <cell r="D411">
            <v>57</v>
          </cell>
          <cell r="E411">
            <v>55</v>
          </cell>
          <cell r="F411">
            <v>58</v>
          </cell>
        </row>
        <row r="412">
          <cell r="A412">
            <v>9343</v>
          </cell>
          <cell r="B412">
            <v>57</v>
          </cell>
          <cell r="C412">
            <v>48</v>
          </cell>
          <cell r="D412">
            <v>55</v>
          </cell>
          <cell r="E412">
            <v>47</v>
          </cell>
          <cell r="F412">
            <v>57</v>
          </cell>
        </row>
        <row r="413">
          <cell r="A413">
            <v>9468</v>
          </cell>
          <cell r="B413">
            <v>57</v>
          </cell>
          <cell r="C413">
            <v>57</v>
          </cell>
          <cell r="D413">
            <v>57</v>
          </cell>
          <cell r="E413">
            <v>57</v>
          </cell>
          <cell r="F413">
            <v>57</v>
          </cell>
        </row>
        <row r="414">
          <cell r="A414">
            <v>9472</v>
          </cell>
          <cell r="B414">
            <v>57</v>
          </cell>
          <cell r="C414">
            <v>57</v>
          </cell>
          <cell r="D414">
            <v>57</v>
          </cell>
          <cell r="E414">
            <v>57</v>
          </cell>
          <cell r="F414">
            <v>57</v>
          </cell>
        </row>
        <row r="415">
          <cell r="A415">
            <v>9473</v>
          </cell>
          <cell r="B415">
            <v>57</v>
          </cell>
          <cell r="C415">
            <v>57</v>
          </cell>
          <cell r="D415">
            <v>57</v>
          </cell>
          <cell r="E415">
            <v>57</v>
          </cell>
          <cell r="F415">
            <v>57</v>
          </cell>
        </row>
        <row r="416">
          <cell r="A416">
            <v>9474</v>
          </cell>
          <cell r="B416">
            <v>57</v>
          </cell>
          <cell r="C416">
            <v>57</v>
          </cell>
          <cell r="D416">
            <v>57</v>
          </cell>
          <cell r="E416">
            <v>57</v>
          </cell>
          <cell r="F416">
            <v>57</v>
          </cell>
        </row>
        <row r="417">
          <cell r="A417">
            <v>9477</v>
          </cell>
          <cell r="B417">
            <v>57</v>
          </cell>
          <cell r="C417">
            <v>57</v>
          </cell>
          <cell r="D417">
            <v>57</v>
          </cell>
          <cell r="E417">
            <v>57</v>
          </cell>
          <cell r="F417">
            <v>57</v>
          </cell>
        </row>
        <row r="418">
          <cell r="A418">
            <v>9483</v>
          </cell>
          <cell r="B418">
            <v>57</v>
          </cell>
          <cell r="C418">
            <v>57</v>
          </cell>
          <cell r="D418">
            <v>57</v>
          </cell>
          <cell r="E418">
            <v>57</v>
          </cell>
          <cell r="F418">
            <v>57</v>
          </cell>
        </row>
        <row r="419">
          <cell r="A419">
            <v>9484</v>
          </cell>
          <cell r="B419">
            <v>57</v>
          </cell>
          <cell r="C419">
            <v>57</v>
          </cell>
          <cell r="D419">
            <v>57</v>
          </cell>
          <cell r="E419">
            <v>57</v>
          </cell>
          <cell r="F419">
            <v>57</v>
          </cell>
        </row>
        <row r="420">
          <cell r="A420">
            <v>9485</v>
          </cell>
          <cell r="B420">
            <v>57</v>
          </cell>
          <cell r="C420">
            <v>57</v>
          </cell>
          <cell r="D420">
            <v>57</v>
          </cell>
          <cell r="E420">
            <v>57</v>
          </cell>
          <cell r="F420">
            <v>57</v>
          </cell>
        </row>
        <row r="421">
          <cell r="A421">
            <v>9488</v>
          </cell>
          <cell r="B421">
            <v>57</v>
          </cell>
          <cell r="C421">
            <v>57</v>
          </cell>
          <cell r="D421">
            <v>57</v>
          </cell>
          <cell r="E421">
            <v>57</v>
          </cell>
          <cell r="F421">
            <v>57</v>
          </cell>
        </row>
        <row r="422">
          <cell r="A422">
            <v>9489</v>
          </cell>
          <cell r="B422">
            <v>57</v>
          </cell>
          <cell r="C422">
            <v>57</v>
          </cell>
          <cell r="D422">
            <v>57</v>
          </cell>
          <cell r="E422">
            <v>57</v>
          </cell>
          <cell r="F422">
            <v>57</v>
          </cell>
        </row>
        <row r="423">
          <cell r="A423">
            <v>9490</v>
          </cell>
          <cell r="B423">
            <v>57</v>
          </cell>
          <cell r="C423">
            <v>57</v>
          </cell>
          <cell r="D423">
            <v>57</v>
          </cell>
          <cell r="E423">
            <v>57</v>
          </cell>
          <cell r="F423">
            <v>57</v>
          </cell>
        </row>
        <row r="424">
          <cell r="A424">
            <v>9509</v>
          </cell>
          <cell r="B424">
            <v>57</v>
          </cell>
          <cell r="C424">
            <v>57</v>
          </cell>
          <cell r="D424">
            <v>57</v>
          </cell>
          <cell r="E424">
            <v>57</v>
          </cell>
          <cell r="F424">
            <v>57</v>
          </cell>
        </row>
        <row r="425">
          <cell r="A425">
            <v>9510</v>
          </cell>
          <cell r="B425">
            <v>57</v>
          </cell>
          <cell r="C425">
            <v>57</v>
          </cell>
          <cell r="D425">
            <v>57</v>
          </cell>
          <cell r="E425">
            <v>57</v>
          </cell>
          <cell r="F425">
            <v>57</v>
          </cell>
        </row>
        <row r="426">
          <cell r="A426">
            <v>9512</v>
          </cell>
          <cell r="B426">
            <v>57</v>
          </cell>
          <cell r="C426">
            <v>57</v>
          </cell>
          <cell r="D426">
            <v>57</v>
          </cell>
          <cell r="E426">
            <v>57</v>
          </cell>
          <cell r="F426">
            <v>57</v>
          </cell>
        </row>
        <row r="427">
          <cell r="A427">
            <v>9513</v>
          </cell>
          <cell r="B427">
            <v>57</v>
          </cell>
          <cell r="C427">
            <v>57</v>
          </cell>
          <cell r="D427">
            <v>57</v>
          </cell>
          <cell r="E427">
            <v>57</v>
          </cell>
          <cell r="F427">
            <v>57</v>
          </cell>
        </row>
        <row r="428">
          <cell r="A428">
            <v>9516</v>
          </cell>
          <cell r="B428">
            <v>57</v>
          </cell>
          <cell r="C428">
            <v>57</v>
          </cell>
          <cell r="D428">
            <v>57</v>
          </cell>
          <cell r="E428">
            <v>57</v>
          </cell>
          <cell r="F428">
            <v>57</v>
          </cell>
        </row>
        <row r="429">
          <cell r="A429">
            <v>9517</v>
          </cell>
          <cell r="B429">
            <v>58</v>
          </cell>
          <cell r="C429">
            <v>47</v>
          </cell>
          <cell r="D429">
            <v>50</v>
          </cell>
          <cell r="E429">
            <v>44</v>
          </cell>
          <cell r="F429">
            <v>58</v>
          </cell>
        </row>
        <row r="430">
          <cell r="A430">
            <v>9518</v>
          </cell>
          <cell r="B430">
            <v>58</v>
          </cell>
          <cell r="C430">
            <v>47</v>
          </cell>
          <cell r="D430">
            <v>54</v>
          </cell>
          <cell r="E430">
            <v>44</v>
          </cell>
          <cell r="F430">
            <v>58</v>
          </cell>
        </row>
        <row r="431">
          <cell r="A431">
            <v>9519</v>
          </cell>
          <cell r="B431">
            <v>57</v>
          </cell>
          <cell r="C431">
            <v>57</v>
          </cell>
          <cell r="D431">
            <v>57</v>
          </cell>
          <cell r="E431">
            <v>57</v>
          </cell>
          <cell r="F431">
            <v>57</v>
          </cell>
        </row>
        <row r="432">
          <cell r="A432">
            <v>9540</v>
          </cell>
          <cell r="B432">
            <v>57</v>
          </cell>
          <cell r="C432">
            <v>57</v>
          </cell>
          <cell r="D432">
            <v>57</v>
          </cell>
          <cell r="E432">
            <v>57</v>
          </cell>
          <cell r="F432">
            <v>57</v>
          </cell>
        </row>
        <row r="433">
          <cell r="A433">
            <v>9808</v>
          </cell>
          <cell r="B433">
            <v>58</v>
          </cell>
          <cell r="C433">
            <v>58</v>
          </cell>
          <cell r="D433">
            <v>58</v>
          </cell>
          <cell r="E433">
            <v>54</v>
          </cell>
          <cell r="F433">
            <v>58</v>
          </cell>
        </row>
        <row r="434">
          <cell r="A434">
            <v>9872</v>
          </cell>
          <cell r="B434">
            <v>58</v>
          </cell>
          <cell r="C434">
            <v>53</v>
          </cell>
          <cell r="D434">
            <v>51</v>
          </cell>
          <cell r="E434">
            <v>27</v>
          </cell>
          <cell r="F434">
            <v>58</v>
          </cell>
        </row>
        <row r="435">
          <cell r="A435">
            <v>9873</v>
          </cell>
          <cell r="B435">
            <v>57</v>
          </cell>
          <cell r="C435">
            <v>29</v>
          </cell>
          <cell r="D435">
            <v>52</v>
          </cell>
          <cell r="E435">
            <v>54</v>
          </cell>
          <cell r="F435">
            <v>58</v>
          </cell>
        </row>
        <row r="436">
          <cell r="A436">
            <v>9903</v>
          </cell>
          <cell r="B436">
            <v>53</v>
          </cell>
          <cell r="C436">
            <v>53</v>
          </cell>
          <cell r="D436">
            <v>53</v>
          </cell>
          <cell r="E436">
            <v>53</v>
          </cell>
          <cell r="F436">
            <v>53</v>
          </cell>
        </row>
        <row r="437">
          <cell r="A437">
            <v>9904</v>
          </cell>
          <cell r="B437">
            <v>53</v>
          </cell>
          <cell r="C437">
            <v>53</v>
          </cell>
          <cell r="D437">
            <v>53</v>
          </cell>
          <cell r="E437">
            <v>53</v>
          </cell>
          <cell r="F437">
            <v>53</v>
          </cell>
        </row>
        <row r="438">
          <cell r="A438">
            <v>9910</v>
          </cell>
          <cell r="B438">
            <v>57</v>
          </cell>
          <cell r="C438">
            <v>57</v>
          </cell>
          <cell r="D438">
            <v>57</v>
          </cell>
          <cell r="E438">
            <v>57</v>
          </cell>
          <cell r="F438">
            <v>57</v>
          </cell>
        </row>
        <row r="439">
          <cell r="A439">
            <v>9914</v>
          </cell>
          <cell r="B439">
            <v>53</v>
          </cell>
          <cell r="C439">
            <v>53</v>
          </cell>
          <cell r="D439">
            <v>53</v>
          </cell>
          <cell r="E439">
            <v>53</v>
          </cell>
          <cell r="F439">
            <v>53</v>
          </cell>
        </row>
        <row r="440">
          <cell r="A440">
            <v>9915</v>
          </cell>
          <cell r="B440">
            <v>52</v>
          </cell>
          <cell r="C440">
            <v>52</v>
          </cell>
          <cell r="D440">
            <v>52</v>
          </cell>
          <cell r="E440">
            <v>52</v>
          </cell>
          <cell r="F440">
            <v>52</v>
          </cell>
        </row>
        <row r="441">
          <cell r="A441">
            <v>9919</v>
          </cell>
          <cell r="B441">
            <v>58</v>
          </cell>
          <cell r="C441">
            <v>58</v>
          </cell>
          <cell r="D441">
            <v>58</v>
          </cell>
          <cell r="E441">
            <v>58</v>
          </cell>
          <cell r="F441">
            <v>58</v>
          </cell>
        </row>
        <row r="442">
          <cell r="A442">
            <v>9930</v>
          </cell>
          <cell r="B442">
            <v>49</v>
          </cell>
          <cell r="C442">
            <v>49</v>
          </cell>
          <cell r="D442">
            <v>49</v>
          </cell>
          <cell r="E442">
            <v>49</v>
          </cell>
          <cell r="F442">
            <v>49</v>
          </cell>
        </row>
        <row r="443">
          <cell r="A443">
            <v>9931</v>
          </cell>
          <cell r="B443">
            <v>58</v>
          </cell>
          <cell r="C443">
            <v>58</v>
          </cell>
          <cell r="D443">
            <v>58</v>
          </cell>
          <cell r="E443">
            <v>58</v>
          </cell>
          <cell r="F443">
            <v>58</v>
          </cell>
        </row>
        <row r="444">
          <cell r="A444">
            <v>9953</v>
          </cell>
          <cell r="B444">
            <v>58</v>
          </cell>
          <cell r="C444">
            <v>58</v>
          </cell>
          <cell r="D444">
            <v>58</v>
          </cell>
          <cell r="E444">
            <v>58</v>
          </cell>
          <cell r="F444">
            <v>58</v>
          </cell>
        </row>
        <row r="445">
          <cell r="A445">
            <v>10002</v>
          </cell>
          <cell r="B445">
            <v>58</v>
          </cell>
          <cell r="C445">
            <v>58</v>
          </cell>
          <cell r="D445">
            <v>58</v>
          </cell>
          <cell r="E445">
            <v>58</v>
          </cell>
          <cell r="F445">
            <v>58</v>
          </cell>
        </row>
        <row r="446">
          <cell r="A446">
            <v>10003</v>
          </cell>
          <cell r="B446">
            <v>58</v>
          </cell>
          <cell r="C446">
            <v>58</v>
          </cell>
          <cell r="D446">
            <v>58</v>
          </cell>
          <cell r="E446">
            <v>58</v>
          </cell>
          <cell r="F446">
            <v>58</v>
          </cell>
        </row>
        <row r="447">
          <cell r="A447">
            <v>10013</v>
          </cell>
          <cell r="B447">
            <v>58</v>
          </cell>
          <cell r="C447">
            <v>58</v>
          </cell>
          <cell r="D447">
            <v>58</v>
          </cell>
          <cell r="E447">
            <v>58</v>
          </cell>
          <cell r="F447">
            <v>58</v>
          </cell>
        </row>
        <row r="448">
          <cell r="A448">
            <v>10015</v>
          </cell>
          <cell r="B448">
            <v>58</v>
          </cell>
          <cell r="C448">
            <v>58</v>
          </cell>
          <cell r="D448">
            <v>58</v>
          </cell>
          <cell r="E448">
            <v>58</v>
          </cell>
          <cell r="F448">
            <v>58</v>
          </cell>
        </row>
        <row r="449">
          <cell r="A449">
            <v>10016</v>
          </cell>
          <cell r="B449">
            <v>58</v>
          </cell>
          <cell r="C449">
            <v>58</v>
          </cell>
          <cell r="D449">
            <v>58</v>
          </cell>
          <cell r="E449">
            <v>58</v>
          </cell>
          <cell r="F449">
            <v>58</v>
          </cell>
        </row>
        <row r="450">
          <cell r="A450">
            <v>10044</v>
          </cell>
          <cell r="B450">
            <v>58</v>
          </cell>
          <cell r="C450">
            <v>58</v>
          </cell>
          <cell r="D450">
            <v>58</v>
          </cell>
          <cell r="E450">
            <v>58</v>
          </cell>
          <cell r="F450">
            <v>58</v>
          </cell>
        </row>
        <row r="451">
          <cell r="A451">
            <v>10056</v>
          </cell>
          <cell r="B451">
            <v>48</v>
          </cell>
          <cell r="C451">
            <v>48</v>
          </cell>
          <cell r="D451">
            <v>48</v>
          </cell>
          <cell r="E451">
            <v>48</v>
          </cell>
          <cell r="F451">
            <v>48</v>
          </cell>
        </row>
        <row r="452">
          <cell r="A452">
            <v>10057</v>
          </cell>
          <cell r="B452">
            <v>49</v>
          </cell>
          <cell r="C452">
            <v>49</v>
          </cell>
          <cell r="D452">
            <v>48</v>
          </cell>
          <cell r="E452">
            <v>49</v>
          </cell>
          <cell r="F452">
            <v>49</v>
          </cell>
        </row>
        <row r="453">
          <cell r="A453">
            <v>10067</v>
          </cell>
          <cell r="B453">
            <v>58</v>
          </cell>
          <cell r="C453">
            <v>58</v>
          </cell>
          <cell r="D453">
            <v>58</v>
          </cell>
          <cell r="E453">
            <v>58</v>
          </cell>
          <cell r="F453">
            <v>58</v>
          </cell>
        </row>
        <row r="454">
          <cell r="A454">
            <v>10158</v>
          </cell>
          <cell r="B454">
            <v>57</v>
          </cell>
          <cell r="C454">
            <v>45</v>
          </cell>
          <cell r="D454">
            <v>51</v>
          </cell>
          <cell r="E454">
            <v>46</v>
          </cell>
          <cell r="F454">
            <v>57</v>
          </cell>
        </row>
        <row r="455">
          <cell r="A455">
            <v>10159</v>
          </cell>
          <cell r="B455">
            <v>56</v>
          </cell>
          <cell r="C455">
            <v>56</v>
          </cell>
          <cell r="D455">
            <v>56</v>
          </cell>
          <cell r="E455">
            <v>56</v>
          </cell>
          <cell r="F455">
            <v>56</v>
          </cell>
        </row>
        <row r="456">
          <cell r="A456">
            <v>10177</v>
          </cell>
          <cell r="B456">
            <v>62</v>
          </cell>
          <cell r="C456">
            <v>56</v>
          </cell>
          <cell r="D456">
            <v>61</v>
          </cell>
          <cell r="E456">
            <v>57</v>
          </cell>
          <cell r="F456">
            <v>62</v>
          </cell>
        </row>
        <row r="457">
          <cell r="A457">
            <v>10238</v>
          </cell>
          <cell r="B457">
            <v>57</v>
          </cell>
          <cell r="C457">
            <v>57</v>
          </cell>
          <cell r="D457">
            <v>57</v>
          </cell>
          <cell r="E457">
            <v>57</v>
          </cell>
          <cell r="F457">
            <v>57</v>
          </cell>
        </row>
        <row r="458">
          <cell r="A458">
            <v>10241</v>
          </cell>
          <cell r="B458">
            <v>57</v>
          </cell>
          <cell r="C458">
            <v>57</v>
          </cell>
          <cell r="D458">
            <v>57</v>
          </cell>
          <cell r="E458">
            <v>57</v>
          </cell>
          <cell r="F458">
            <v>57</v>
          </cell>
        </row>
        <row r="459">
          <cell r="A459">
            <v>10243</v>
          </cell>
          <cell r="B459">
            <v>57</v>
          </cell>
          <cell r="C459">
            <v>57</v>
          </cell>
          <cell r="D459">
            <v>57</v>
          </cell>
          <cell r="E459">
            <v>57</v>
          </cell>
          <cell r="F459">
            <v>57</v>
          </cell>
        </row>
        <row r="460">
          <cell r="A460">
            <v>10248</v>
          </cell>
          <cell r="B460">
            <v>57</v>
          </cell>
          <cell r="C460">
            <v>57</v>
          </cell>
          <cell r="D460">
            <v>57</v>
          </cell>
          <cell r="E460">
            <v>57</v>
          </cell>
          <cell r="F460">
            <v>57</v>
          </cell>
        </row>
        <row r="461">
          <cell r="A461">
            <v>10252</v>
          </cell>
          <cell r="B461">
            <v>53</v>
          </cell>
          <cell r="C461">
            <v>53</v>
          </cell>
          <cell r="D461">
            <v>53</v>
          </cell>
          <cell r="E461">
            <v>48</v>
          </cell>
          <cell r="F461">
            <v>53</v>
          </cell>
        </row>
        <row r="462">
          <cell r="A462">
            <v>10255</v>
          </cell>
          <cell r="B462">
            <v>57</v>
          </cell>
          <cell r="C462">
            <v>53</v>
          </cell>
          <cell r="D462">
            <v>57</v>
          </cell>
          <cell r="E462">
            <v>57</v>
          </cell>
          <cell r="F462">
            <v>57</v>
          </cell>
        </row>
        <row r="463">
          <cell r="A463">
            <v>10257</v>
          </cell>
          <cell r="B463">
            <v>57</v>
          </cell>
          <cell r="C463">
            <v>46</v>
          </cell>
          <cell r="D463">
            <v>57</v>
          </cell>
          <cell r="E463">
            <v>57</v>
          </cell>
          <cell r="F463">
            <v>57</v>
          </cell>
        </row>
        <row r="464">
          <cell r="A464">
            <v>10389</v>
          </cell>
          <cell r="B464">
            <v>44</v>
          </cell>
          <cell r="C464">
            <v>44</v>
          </cell>
          <cell r="D464">
            <v>44</v>
          </cell>
          <cell r="E464">
            <v>41</v>
          </cell>
          <cell r="F464">
            <v>44</v>
          </cell>
        </row>
        <row r="465">
          <cell r="A465">
            <v>10390</v>
          </cell>
          <cell r="B465">
            <v>53</v>
          </cell>
          <cell r="C465">
            <v>53</v>
          </cell>
          <cell r="D465">
            <v>53</v>
          </cell>
          <cell r="E465">
            <v>52</v>
          </cell>
          <cell r="F465">
            <v>53</v>
          </cell>
        </row>
        <row r="466">
          <cell r="A466">
            <v>10486</v>
          </cell>
          <cell r="B466">
            <v>58</v>
          </cell>
          <cell r="C466">
            <v>57</v>
          </cell>
          <cell r="D466">
            <v>57</v>
          </cell>
          <cell r="E466">
            <v>55</v>
          </cell>
          <cell r="F466">
            <v>58</v>
          </cell>
        </row>
        <row r="467">
          <cell r="A467">
            <v>10572</v>
          </cell>
          <cell r="B467">
            <v>58</v>
          </cell>
          <cell r="C467">
            <v>57</v>
          </cell>
          <cell r="D467">
            <v>58</v>
          </cell>
          <cell r="E467">
            <v>57</v>
          </cell>
          <cell r="F467">
            <v>58</v>
          </cell>
        </row>
        <row r="468">
          <cell r="A468">
            <v>10575</v>
          </cell>
          <cell r="B468">
            <v>58</v>
          </cell>
          <cell r="C468">
            <v>58</v>
          </cell>
          <cell r="D468">
            <v>58</v>
          </cell>
          <cell r="E468">
            <v>58</v>
          </cell>
          <cell r="F468">
            <v>58</v>
          </cell>
        </row>
        <row r="469">
          <cell r="A469">
            <v>10633</v>
          </cell>
          <cell r="B469">
            <v>58</v>
          </cell>
          <cell r="C469">
            <v>57</v>
          </cell>
          <cell r="D469">
            <v>58</v>
          </cell>
          <cell r="E469">
            <v>57</v>
          </cell>
          <cell r="F469">
            <v>58</v>
          </cell>
        </row>
        <row r="470">
          <cell r="A470">
            <v>10658</v>
          </cell>
          <cell r="B470">
            <v>58</v>
          </cell>
          <cell r="C470">
            <v>58</v>
          </cell>
          <cell r="D470">
            <v>58</v>
          </cell>
          <cell r="E470">
            <v>58</v>
          </cell>
          <cell r="F470">
            <v>58</v>
          </cell>
        </row>
        <row r="471">
          <cell r="A471">
            <v>10790</v>
          </cell>
          <cell r="B471">
            <v>57</v>
          </cell>
          <cell r="C471">
            <v>55</v>
          </cell>
          <cell r="D471">
            <v>56</v>
          </cell>
          <cell r="E471">
            <v>48</v>
          </cell>
          <cell r="F471">
            <v>57</v>
          </cell>
        </row>
        <row r="472">
          <cell r="A472">
            <v>10791</v>
          </cell>
          <cell r="B472">
            <v>57</v>
          </cell>
          <cell r="C472">
            <v>55</v>
          </cell>
          <cell r="D472">
            <v>56</v>
          </cell>
          <cell r="E472">
            <v>48</v>
          </cell>
          <cell r="F472">
            <v>57</v>
          </cell>
        </row>
        <row r="473">
          <cell r="A473">
            <v>10792</v>
          </cell>
          <cell r="B473">
            <v>58</v>
          </cell>
          <cell r="C473">
            <v>56</v>
          </cell>
          <cell r="D473">
            <v>58</v>
          </cell>
          <cell r="E473">
            <v>58</v>
          </cell>
          <cell r="F473">
            <v>58</v>
          </cell>
        </row>
        <row r="474">
          <cell r="A474">
            <v>10793</v>
          </cell>
          <cell r="B474">
            <v>58</v>
          </cell>
          <cell r="C474">
            <v>47</v>
          </cell>
          <cell r="D474">
            <v>57</v>
          </cell>
          <cell r="E474">
            <v>57</v>
          </cell>
          <cell r="F474">
            <v>58</v>
          </cell>
        </row>
        <row r="475">
          <cell r="A475">
            <v>10859</v>
          </cell>
          <cell r="B475">
            <v>58</v>
          </cell>
          <cell r="C475">
            <v>57</v>
          </cell>
          <cell r="D475">
            <v>57</v>
          </cell>
          <cell r="E475">
            <v>45</v>
          </cell>
          <cell r="F475">
            <v>58</v>
          </cell>
        </row>
        <row r="476">
          <cell r="A476">
            <v>10913</v>
          </cell>
          <cell r="B476">
            <v>53</v>
          </cell>
          <cell r="C476">
            <v>48</v>
          </cell>
          <cell r="D476">
            <v>52</v>
          </cell>
          <cell r="E476">
            <v>46</v>
          </cell>
          <cell r="F476">
            <v>53</v>
          </cell>
        </row>
        <row r="477">
          <cell r="A477">
            <v>10963</v>
          </cell>
          <cell r="B477">
            <v>62</v>
          </cell>
          <cell r="C477">
            <v>60</v>
          </cell>
          <cell r="D477">
            <v>61</v>
          </cell>
          <cell r="E477">
            <v>53</v>
          </cell>
          <cell r="F477">
            <v>62</v>
          </cell>
        </row>
        <row r="478">
          <cell r="A478">
            <v>10965</v>
          </cell>
          <cell r="B478">
            <v>57</v>
          </cell>
          <cell r="C478">
            <v>49</v>
          </cell>
          <cell r="D478">
            <v>56</v>
          </cell>
          <cell r="E478">
            <v>52</v>
          </cell>
          <cell r="F478">
            <v>57</v>
          </cell>
        </row>
        <row r="479">
          <cell r="A479">
            <v>10966</v>
          </cell>
          <cell r="B479">
            <v>62</v>
          </cell>
          <cell r="C479">
            <v>50</v>
          </cell>
          <cell r="D479">
            <v>60</v>
          </cell>
          <cell r="E479">
            <v>56</v>
          </cell>
          <cell r="F479">
            <v>62</v>
          </cell>
        </row>
        <row r="480">
          <cell r="A480">
            <v>10967</v>
          </cell>
          <cell r="B480">
            <v>57</v>
          </cell>
          <cell r="C480">
            <v>48</v>
          </cell>
          <cell r="D480">
            <v>56</v>
          </cell>
          <cell r="E480">
            <v>50</v>
          </cell>
          <cell r="F480">
            <v>57</v>
          </cell>
        </row>
        <row r="481">
          <cell r="A481">
            <v>10968</v>
          </cell>
          <cell r="B481">
            <v>57</v>
          </cell>
          <cell r="C481">
            <v>51</v>
          </cell>
          <cell r="D481">
            <v>56</v>
          </cell>
          <cell r="E481">
            <v>52</v>
          </cell>
          <cell r="F481">
            <v>57</v>
          </cell>
        </row>
        <row r="482">
          <cell r="A482">
            <v>10969</v>
          </cell>
          <cell r="B482">
            <v>62</v>
          </cell>
          <cell r="C482">
            <v>50</v>
          </cell>
          <cell r="D482">
            <v>61</v>
          </cell>
          <cell r="E482">
            <v>57</v>
          </cell>
          <cell r="F482">
            <v>62</v>
          </cell>
        </row>
        <row r="483">
          <cell r="A483">
            <v>10970</v>
          </cell>
          <cell r="B483">
            <v>62</v>
          </cell>
          <cell r="C483">
            <v>53</v>
          </cell>
          <cell r="D483">
            <v>61</v>
          </cell>
          <cell r="E483">
            <v>58</v>
          </cell>
          <cell r="F483">
            <v>62</v>
          </cell>
        </row>
        <row r="484">
          <cell r="A484">
            <v>10979</v>
          </cell>
          <cell r="B484">
            <v>58</v>
          </cell>
          <cell r="C484">
            <v>39</v>
          </cell>
          <cell r="D484">
            <v>53</v>
          </cell>
          <cell r="E484">
            <v>54</v>
          </cell>
          <cell r="F484">
            <v>58</v>
          </cell>
        </row>
        <row r="485">
          <cell r="A485">
            <v>10981</v>
          </cell>
          <cell r="B485">
            <v>62</v>
          </cell>
          <cell r="C485">
            <v>39</v>
          </cell>
          <cell r="D485">
            <v>56</v>
          </cell>
          <cell r="E485">
            <v>58</v>
          </cell>
          <cell r="F485">
            <v>62</v>
          </cell>
        </row>
        <row r="486">
          <cell r="A486">
            <v>10982</v>
          </cell>
          <cell r="B486">
            <v>62</v>
          </cell>
          <cell r="C486">
            <v>32</v>
          </cell>
          <cell r="D486">
            <v>56</v>
          </cell>
          <cell r="E486">
            <v>59</v>
          </cell>
          <cell r="F486">
            <v>62</v>
          </cell>
        </row>
        <row r="487">
          <cell r="A487">
            <v>10991</v>
          </cell>
          <cell r="B487">
            <v>61</v>
          </cell>
          <cell r="C487">
            <v>49</v>
          </cell>
          <cell r="D487">
            <v>60</v>
          </cell>
          <cell r="E487">
            <v>61</v>
          </cell>
          <cell r="F487">
            <v>61</v>
          </cell>
        </row>
        <row r="488">
          <cell r="A488">
            <v>10994</v>
          </cell>
          <cell r="B488">
            <v>62</v>
          </cell>
          <cell r="C488">
            <v>42</v>
          </cell>
          <cell r="D488">
            <v>60</v>
          </cell>
          <cell r="E488">
            <v>61</v>
          </cell>
          <cell r="F488">
            <v>62</v>
          </cell>
        </row>
        <row r="489">
          <cell r="A489">
            <v>10996</v>
          </cell>
          <cell r="B489">
            <v>62</v>
          </cell>
          <cell r="C489">
            <v>59</v>
          </cell>
          <cell r="D489">
            <v>60</v>
          </cell>
          <cell r="E489">
            <v>46</v>
          </cell>
          <cell r="F489">
            <v>62</v>
          </cell>
        </row>
        <row r="490">
          <cell r="A490">
            <v>10998</v>
          </cell>
          <cell r="B490">
            <v>62</v>
          </cell>
          <cell r="C490">
            <v>36</v>
          </cell>
          <cell r="D490">
            <v>55</v>
          </cell>
          <cell r="E490">
            <v>58</v>
          </cell>
          <cell r="F490">
            <v>62</v>
          </cell>
        </row>
        <row r="491">
          <cell r="A491">
            <v>11035</v>
          </cell>
          <cell r="B491">
            <v>58</v>
          </cell>
          <cell r="C491">
            <v>54</v>
          </cell>
          <cell r="D491">
            <v>54</v>
          </cell>
          <cell r="E491">
            <v>39</v>
          </cell>
          <cell r="F491">
            <v>58</v>
          </cell>
        </row>
        <row r="492">
          <cell r="A492">
            <v>11050</v>
          </cell>
          <cell r="B492">
            <v>56</v>
          </cell>
          <cell r="C492">
            <v>56</v>
          </cell>
          <cell r="D492">
            <v>56</v>
          </cell>
          <cell r="E492">
            <v>56</v>
          </cell>
          <cell r="F492">
            <v>56</v>
          </cell>
        </row>
        <row r="493">
          <cell r="A493">
            <v>11054</v>
          </cell>
          <cell r="B493">
            <v>58</v>
          </cell>
          <cell r="C493">
            <v>56</v>
          </cell>
          <cell r="D493">
            <v>56</v>
          </cell>
          <cell r="E493">
            <v>48</v>
          </cell>
          <cell r="F493">
            <v>58</v>
          </cell>
        </row>
        <row r="494">
          <cell r="A494">
            <v>11055</v>
          </cell>
          <cell r="B494">
            <v>58</v>
          </cell>
          <cell r="C494">
            <v>57</v>
          </cell>
          <cell r="D494">
            <v>57</v>
          </cell>
          <cell r="E494">
            <v>51</v>
          </cell>
          <cell r="F494">
            <v>58</v>
          </cell>
        </row>
        <row r="495">
          <cell r="A495">
            <v>11056</v>
          </cell>
          <cell r="B495">
            <v>57</v>
          </cell>
          <cell r="C495">
            <v>44</v>
          </cell>
          <cell r="D495">
            <v>56</v>
          </cell>
          <cell r="E495">
            <v>55</v>
          </cell>
          <cell r="F495">
            <v>57</v>
          </cell>
        </row>
        <row r="496">
          <cell r="A496">
            <v>11057</v>
          </cell>
          <cell r="B496">
            <v>57</v>
          </cell>
          <cell r="C496">
            <v>48</v>
          </cell>
          <cell r="D496">
            <v>56</v>
          </cell>
          <cell r="E496">
            <v>56</v>
          </cell>
          <cell r="F496">
            <v>57</v>
          </cell>
        </row>
        <row r="497">
          <cell r="A497">
            <v>11058</v>
          </cell>
          <cell r="B497">
            <v>58</v>
          </cell>
          <cell r="C497">
            <v>57</v>
          </cell>
          <cell r="D497">
            <v>57</v>
          </cell>
          <cell r="E497">
            <v>53</v>
          </cell>
          <cell r="F497">
            <v>58</v>
          </cell>
        </row>
        <row r="498">
          <cell r="A498">
            <v>11095</v>
          </cell>
          <cell r="B498">
            <v>62</v>
          </cell>
          <cell r="C498">
            <v>38</v>
          </cell>
          <cell r="D498">
            <v>52</v>
          </cell>
          <cell r="E498">
            <v>43</v>
          </cell>
          <cell r="F498">
            <v>62</v>
          </cell>
        </row>
        <row r="499">
          <cell r="A499">
            <v>11097</v>
          </cell>
          <cell r="B499">
            <v>62</v>
          </cell>
          <cell r="C499">
            <v>60</v>
          </cell>
          <cell r="D499">
            <v>61</v>
          </cell>
          <cell r="E499">
            <v>58</v>
          </cell>
          <cell r="F499">
            <v>62</v>
          </cell>
        </row>
        <row r="500">
          <cell r="A500">
            <v>11100</v>
          </cell>
          <cell r="B500">
            <v>62</v>
          </cell>
          <cell r="C500">
            <v>58</v>
          </cell>
          <cell r="D500">
            <v>62</v>
          </cell>
          <cell r="E500">
            <v>62</v>
          </cell>
          <cell r="F500">
            <v>62</v>
          </cell>
        </row>
        <row r="501">
          <cell r="A501">
            <v>11101</v>
          </cell>
          <cell r="B501">
            <v>59</v>
          </cell>
          <cell r="C501">
            <v>54</v>
          </cell>
          <cell r="D501">
            <v>57</v>
          </cell>
          <cell r="E501">
            <v>53</v>
          </cell>
          <cell r="F501">
            <v>59</v>
          </cell>
        </row>
        <row r="502">
          <cell r="A502">
            <v>11102</v>
          </cell>
          <cell r="B502">
            <v>62</v>
          </cell>
          <cell r="C502">
            <v>40</v>
          </cell>
          <cell r="D502">
            <v>55</v>
          </cell>
          <cell r="E502">
            <v>54</v>
          </cell>
          <cell r="F502">
            <v>62</v>
          </cell>
        </row>
        <row r="503">
          <cell r="A503">
            <v>11103</v>
          </cell>
          <cell r="B503">
            <v>62</v>
          </cell>
          <cell r="C503">
            <v>55</v>
          </cell>
          <cell r="D503">
            <v>58</v>
          </cell>
          <cell r="E503">
            <v>54</v>
          </cell>
          <cell r="F503">
            <v>62</v>
          </cell>
        </row>
        <row r="504">
          <cell r="A504">
            <v>11106</v>
          </cell>
          <cell r="B504">
            <v>62</v>
          </cell>
          <cell r="C504">
            <v>45</v>
          </cell>
          <cell r="D504">
            <v>61</v>
          </cell>
          <cell r="E504">
            <v>60</v>
          </cell>
          <cell r="F504">
            <v>62</v>
          </cell>
        </row>
        <row r="505">
          <cell r="A505">
            <v>11107</v>
          </cell>
          <cell r="B505">
            <v>58</v>
          </cell>
          <cell r="C505">
            <v>52</v>
          </cell>
          <cell r="D505">
            <v>58</v>
          </cell>
          <cell r="E505">
            <v>58</v>
          </cell>
          <cell r="F505">
            <v>58</v>
          </cell>
        </row>
        <row r="506">
          <cell r="A506">
            <v>11109</v>
          </cell>
          <cell r="B506">
            <v>61</v>
          </cell>
          <cell r="C506">
            <v>46</v>
          </cell>
          <cell r="D506">
            <v>60</v>
          </cell>
          <cell r="E506">
            <v>60</v>
          </cell>
          <cell r="F506">
            <v>61</v>
          </cell>
        </row>
        <row r="507">
          <cell r="A507">
            <v>11110</v>
          </cell>
          <cell r="B507">
            <v>61</v>
          </cell>
          <cell r="C507">
            <v>49</v>
          </cell>
          <cell r="D507">
            <v>61</v>
          </cell>
          <cell r="E507">
            <v>60</v>
          </cell>
          <cell r="F507">
            <v>61</v>
          </cell>
        </row>
        <row r="508">
          <cell r="A508">
            <v>11112</v>
          </cell>
          <cell r="B508">
            <v>61</v>
          </cell>
          <cell r="C508">
            <v>61</v>
          </cell>
          <cell r="D508">
            <v>61</v>
          </cell>
          <cell r="E508">
            <v>53</v>
          </cell>
          <cell r="F508">
            <v>61</v>
          </cell>
        </row>
        <row r="509">
          <cell r="A509">
            <v>11113</v>
          </cell>
          <cell r="B509">
            <v>57</v>
          </cell>
          <cell r="C509">
            <v>56</v>
          </cell>
          <cell r="D509">
            <v>56</v>
          </cell>
          <cell r="E509">
            <v>43</v>
          </cell>
          <cell r="F509">
            <v>57</v>
          </cell>
        </row>
        <row r="510">
          <cell r="A510">
            <v>11120</v>
          </cell>
          <cell r="B510">
            <v>58</v>
          </cell>
          <cell r="C510">
            <v>57</v>
          </cell>
          <cell r="D510">
            <v>57</v>
          </cell>
          <cell r="E510">
            <v>45</v>
          </cell>
          <cell r="F510">
            <v>58</v>
          </cell>
        </row>
        <row r="511">
          <cell r="A511">
            <v>11123</v>
          </cell>
          <cell r="B511">
            <v>57</v>
          </cell>
          <cell r="C511">
            <v>21</v>
          </cell>
          <cell r="D511">
            <v>48</v>
          </cell>
          <cell r="E511">
            <v>49</v>
          </cell>
          <cell r="F511">
            <v>58</v>
          </cell>
        </row>
        <row r="512">
          <cell r="A512">
            <v>11124</v>
          </cell>
          <cell r="B512">
            <v>58</v>
          </cell>
          <cell r="C512">
            <v>52</v>
          </cell>
          <cell r="D512">
            <v>53</v>
          </cell>
          <cell r="E512">
            <v>23</v>
          </cell>
          <cell r="F512">
            <v>58</v>
          </cell>
        </row>
        <row r="513">
          <cell r="A513">
            <v>11125</v>
          </cell>
          <cell r="B513">
            <v>58</v>
          </cell>
          <cell r="C513">
            <v>58</v>
          </cell>
          <cell r="D513">
            <v>58</v>
          </cell>
          <cell r="E513">
            <v>58</v>
          </cell>
          <cell r="F513">
            <v>58</v>
          </cell>
        </row>
        <row r="514">
          <cell r="A514">
            <v>11245</v>
          </cell>
          <cell r="B514">
            <v>57</v>
          </cell>
          <cell r="C514">
            <v>57</v>
          </cell>
          <cell r="D514">
            <v>57</v>
          </cell>
          <cell r="E514">
            <v>55</v>
          </cell>
          <cell r="F514">
            <v>57</v>
          </cell>
        </row>
        <row r="515">
          <cell r="A515">
            <v>11263</v>
          </cell>
          <cell r="B515">
            <v>58</v>
          </cell>
          <cell r="C515">
            <v>40</v>
          </cell>
          <cell r="D515">
            <v>54</v>
          </cell>
          <cell r="E515">
            <v>53</v>
          </cell>
          <cell r="F515">
            <v>58</v>
          </cell>
        </row>
        <row r="516">
          <cell r="A516">
            <v>11266</v>
          </cell>
          <cell r="B516">
            <v>58</v>
          </cell>
          <cell r="C516">
            <v>53</v>
          </cell>
          <cell r="D516">
            <v>57</v>
          </cell>
          <cell r="E516">
            <v>57</v>
          </cell>
          <cell r="F516">
            <v>58</v>
          </cell>
        </row>
        <row r="517">
          <cell r="A517">
            <v>11268</v>
          </cell>
          <cell r="B517">
            <v>57</v>
          </cell>
          <cell r="C517">
            <v>56</v>
          </cell>
          <cell r="D517">
            <v>56</v>
          </cell>
          <cell r="E517">
            <v>52</v>
          </cell>
          <cell r="F517">
            <v>57</v>
          </cell>
        </row>
        <row r="518">
          <cell r="A518">
            <v>11271</v>
          </cell>
          <cell r="B518">
            <v>56</v>
          </cell>
          <cell r="C518">
            <v>56</v>
          </cell>
          <cell r="D518">
            <v>56</v>
          </cell>
          <cell r="E518">
            <v>53</v>
          </cell>
          <cell r="F518">
            <v>56</v>
          </cell>
        </row>
        <row r="519">
          <cell r="A519">
            <v>11275</v>
          </cell>
          <cell r="B519">
            <v>57</v>
          </cell>
          <cell r="C519">
            <v>56</v>
          </cell>
          <cell r="D519">
            <v>57</v>
          </cell>
          <cell r="E519">
            <v>57</v>
          </cell>
          <cell r="F519">
            <v>57</v>
          </cell>
        </row>
        <row r="520">
          <cell r="A520">
            <v>11278</v>
          </cell>
          <cell r="B520">
            <v>58</v>
          </cell>
          <cell r="C520">
            <v>57</v>
          </cell>
          <cell r="D520">
            <v>57</v>
          </cell>
          <cell r="E520">
            <v>49</v>
          </cell>
          <cell r="F520">
            <v>58</v>
          </cell>
        </row>
        <row r="521">
          <cell r="A521">
            <v>11280</v>
          </cell>
          <cell r="B521">
            <v>57</v>
          </cell>
          <cell r="C521">
            <v>57</v>
          </cell>
          <cell r="D521">
            <v>57</v>
          </cell>
          <cell r="E521">
            <v>57</v>
          </cell>
          <cell r="F521">
            <v>57</v>
          </cell>
        </row>
        <row r="522">
          <cell r="A522">
            <v>11282</v>
          </cell>
          <cell r="B522">
            <v>57</v>
          </cell>
          <cell r="C522">
            <v>56</v>
          </cell>
          <cell r="D522">
            <v>57</v>
          </cell>
          <cell r="E522">
            <v>57</v>
          </cell>
          <cell r="F522">
            <v>57</v>
          </cell>
        </row>
        <row r="523">
          <cell r="A523">
            <v>11284</v>
          </cell>
          <cell r="B523">
            <v>62</v>
          </cell>
          <cell r="C523">
            <v>61</v>
          </cell>
          <cell r="D523">
            <v>62</v>
          </cell>
          <cell r="E523">
            <v>60</v>
          </cell>
          <cell r="F523">
            <v>62</v>
          </cell>
        </row>
        <row r="524">
          <cell r="A524">
            <v>11285</v>
          </cell>
          <cell r="B524">
            <v>61</v>
          </cell>
          <cell r="C524">
            <v>43</v>
          </cell>
          <cell r="D524">
            <v>60</v>
          </cell>
          <cell r="E524">
            <v>40</v>
          </cell>
          <cell r="F524">
            <v>61</v>
          </cell>
        </row>
        <row r="525">
          <cell r="A525">
            <v>11287</v>
          </cell>
          <cell r="B525">
            <v>57</v>
          </cell>
          <cell r="C525">
            <v>57</v>
          </cell>
          <cell r="D525">
            <v>56</v>
          </cell>
          <cell r="E525">
            <v>56</v>
          </cell>
          <cell r="F525">
            <v>57</v>
          </cell>
        </row>
        <row r="526">
          <cell r="A526">
            <v>11288</v>
          </cell>
          <cell r="B526">
            <v>58</v>
          </cell>
          <cell r="C526">
            <v>58</v>
          </cell>
          <cell r="D526">
            <v>58</v>
          </cell>
          <cell r="E526">
            <v>57</v>
          </cell>
          <cell r="F526">
            <v>58</v>
          </cell>
        </row>
        <row r="527">
          <cell r="A527">
            <v>11289</v>
          </cell>
          <cell r="B527">
            <v>58</v>
          </cell>
          <cell r="C527">
            <v>54</v>
          </cell>
          <cell r="D527">
            <v>57</v>
          </cell>
          <cell r="E527">
            <v>57</v>
          </cell>
          <cell r="F527">
            <v>58</v>
          </cell>
        </row>
        <row r="528">
          <cell r="A528">
            <v>11290</v>
          </cell>
          <cell r="B528">
            <v>58</v>
          </cell>
          <cell r="C528">
            <v>56</v>
          </cell>
          <cell r="D528">
            <v>58</v>
          </cell>
          <cell r="E528">
            <v>58</v>
          </cell>
          <cell r="F528">
            <v>58</v>
          </cell>
        </row>
        <row r="529">
          <cell r="A529">
            <v>11291</v>
          </cell>
          <cell r="B529">
            <v>58</v>
          </cell>
          <cell r="C529">
            <v>57</v>
          </cell>
          <cell r="D529">
            <v>58</v>
          </cell>
          <cell r="E529">
            <v>57</v>
          </cell>
          <cell r="F529">
            <v>58</v>
          </cell>
        </row>
        <row r="530">
          <cell r="A530">
            <v>11293</v>
          </cell>
          <cell r="B530">
            <v>58</v>
          </cell>
          <cell r="C530">
            <v>49</v>
          </cell>
          <cell r="D530">
            <v>56</v>
          </cell>
          <cell r="E530">
            <v>54</v>
          </cell>
          <cell r="F530">
            <v>58</v>
          </cell>
        </row>
        <row r="531">
          <cell r="A531">
            <v>11294</v>
          </cell>
          <cell r="B531">
            <v>62</v>
          </cell>
          <cell r="C531">
            <v>55</v>
          </cell>
          <cell r="D531">
            <v>61</v>
          </cell>
          <cell r="E531">
            <v>54</v>
          </cell>
          <cell r="F531">
            <v>62</v>
          </cell>
        </row>
        <row r="532">
          <cell r="A532">
            <v>11296</v>
          </cell>
          <cell r="B532">
            <v>57</v>
          </cell>
          <cell r="C532">
            <v>18</v>
          </cell>
          <cell r="D532">
            <v>35</v>
          </cell>
          <cell r="E532">
            <v>29</v>
          </cell>
          <cell r="F532">
            <v>57</v>
          </cell>
        </row>
        <row r="533">
          <cell r="A533">
            <v>11297</v>
          </cell>
          <cell r="B533">
            <v>62</v>
          </cell>
          <cell r="C533">
            <v>32</v>
          </cell>
          <cell r="D533">
            <v>44</v>
          </cell>
          <cell r="E533">
            <v>31</v>
          </cell>
          <cell r="F533">
            <v>62</v>
          </cell>
        </row>
        <row r="534">
          <cell r="A534">
            <v>11311</v>
          </cell>
          <cell r="B534">
            <v>58</v>
          </cell>
          <cell r="C534">
            <v>57</v>
          </cell>
          <cell r="D534">
            <v>57</v>
          </cell>
          <cell r="E534">
            <v>53</v>
          </cell>
          <cell r="F534">
            <v>58</v>
          </cell>
        </row>
        <row r="535">
          <cell r="A535">
            <v>11312</v>
          </cell>
          <cell r="B535">
            <v>58</v>
          </cell>
          <cell r="C535">
            <v>57</v>
          </cell>
          <cell r="D535">
            <v>57</v>
          </cell>
          <cell r="E535">
            <v>54</v>
          </cell>
          <cell r="F535">
            <v>58</v>
          </cell>
        </row>
        <row r="536">
          <cell r="A536">
            <v>11326</v>
          </cell>
          <cell r="B536">
            <v>53</v>
          </cell>
          <cell r="C536">
            <v>34</v>
          </cell>
          <cell r="D536">
            <v>50</v>
          </cell>
          <cell r="E536">
            <v>38</v>
          </cell>
          <cell r="F536">
            <v>53</v>
          </cell>
        </row>
        <row r="537">
          <cell r="A537">
            <v>11327</v>
          </cell>
          <cell r="B537">
            <v>53</v>
          </cell>
          <cell r="C537">
            <v>39</v>
          </cell>
          <cell r="D537">
            <v>49</v>
          </cell>
          <cell r="E537">
            <v>38</v>
          </cell>
          <cell r="F537">
            <v>53</v>
          </cell>
        </row>
        <row r="538">
          <cell r="A538">
            <v>11329</v>
          </cell>
          <cell r="B538">
            <v>58</v>
          </cell>
          <cell r="C538">
            <v>46</v>
          </cell>
          <cell r="D538">
            <v>55</v>
          </cell>
          <cell r="E538">
            <v>44</v>
          </cell>
          <cell r="F538">
            <v>58</v>
          </cell>
        </row>
        <row r="539">
          <cell r="A539">
            <v>11370</v>
          </cell>
          <cell r="B539">
            <v>62</v>
          </cell>
          <cell r="C539">
            <v>61</v>
          </cell>
          <cell r="D539">
            <v>62</v>
          </cell>
          <cell r="E539">
            <v>58</v>
          </cell>
          <cell r="F539">
            <v>62</v>
          </cell>
        </row>
        <row r="540">
          <cell r="A540">
            <v>11371</v>
          </cell>
          <cell r="B540">
            <v>58</v>
          </cell>
          <cell r="C540">
            <v>34</v>
          </cell>
          <cell r="D540">
            <v>56</v>
          </cell>
          <cell r="E540">
            <v>56</v>
          </cell>
          <cell r="F540">
            <v>58</v>
          </cell>
        </row>
        <row r="541">
          <cell r="A541">
            <v>11379</v>
          </cell>
          <cell r="B541">
            <v>58</v>
          </cell>
          <cell r="C541">
            <v>57</v>
          </cell>
          <cell r="D541">
            <v>57</v>
          </cell>
          <cell r="E541">
            <v>56</v>
          </cell>
          <cell r="F541">
            <v>58</v>
          </cell>
        </row>
        <row r="542">
          <cell r="A542">
            <v>11382</v>
          </cell>
          <cell r="B542">
            <v>57</v>
          </cell>
          <cell r="C542">
            <v>54</v>
          </cell>
          <cell r="D542">
            <v>57</v>
          </cell>
          <cell r="E542">
            <v>57</v>
          </cell>
          <cell r="F542">
            <v>57</v>
          </cell>
        </row>
        <row r="543">
          <cell r="A543">
            <v>11481</v>
          </cell>
          <cell r="B543">
            <v>58</v>
          </cell>
          <cell r="C543">
            <v>58</v>
          </cell>
          <cell r="D543">
            <v>58</v>
          </cell>
          <cell r="E543">
            <v>53</v>
          </cell>
          <cell r="F543">
            <v>58</v>
          </cell>
        </row>
        <row r="544">
          <cell r="A544">
            <v>11483</v>
          </cell>
          <cell r="B544">
            <v>58</v>
          </cell>
          <cell r="C544">
            <v>58</v>
          </cell>
          <cell r="D544">
            <v>58</v>
          </cell>
          <cell r="E544">
            <v>55</v>
          </cell>
          <cell r="F544">
            <v>58</v>
          </cell>
        </row>
        <row r="545">
          <cell r="A545">
            <v>12007</v>
          </cell>
          <cell r="B545">
            <v>62</v>
          </cell>
          <cell r="C545">
            <v>56</v>
          </cell>
          <cell r="D545">
            <v>62</v>
          </cell>
          <cell r="E545">
            <v>61</v>
          </cell>
          <cell r="F545">
            <v>62</v>
          </cell>
        </row>
        <row r="546">
          <cell r="A546">
            <v>12009</v>
          </cell>
          <cell r="B546">
            <v>62</v>
          </cell>
          <cell r="C546">
            <v>58</v>
          </cell>
          <cell r="D546">
            <v>62</v>
          </cell>
          <cell r="E546">
            <v>55</v>
          </cell>
          <cell r="F546">
            <v>62</v>
          </cell>
        </row>
        <row r="547">
          <cell r="A547">
            <v>12010</v>
          </cell>
          <cell r="B547">
            <v>62</v>
          </cell>
          <cell r="C547">
            <v>58</v>
          </cell>
          <cell r="D547">
            <v>62</v>
          </cell>
          <cell r="E547">
            <v>61</v>
          </cell>
          <cell r="F547">
            <v>62</v>
          </cell>
        </row>
        <row r="548">
          <cell r="A548">
            <v>12065</v>
          </cell>
          <cell r="B548">
            <v>58</v>
          </cell>
          <cell r="C548">
            <v>58</v>
          </cell>
          <cell r="D548">
            <v>58</v>
          </cell>
          <cell r="E548">
            <v>58</v>
          </cell>
          <cell r="F548">
            <v>58</v>
          </cell>
        </row>
        <row r="549">
          <cell r="A549">
            <v>12193</v>
          </cell>
          <cell r="B549">
            <v>56</v>
          </cell>
          <cell r="C549">
            <v>52</v>
          </cell>
          <cell r="D549">
            <v>56</v>
          </cell>
          <cell r="E549">
            <v>56</v>
          </cell>
          <cell r="F549">
            <v>56</v>
          </cell>
        </row>
        <row r="550">
          <cell r="A550">
            <v>12238</v>
          </cell>
          <cell r="B550">
            <v>57</v>
          </cell>
          <cell r="C550">
            <v>43</v>
          </cell>
          <cell r="D550">
            <v>52</v>
          </cell>
          <cell r="E550">
            <v>55</v>
          </cell>
          <cell r="F550">
            <v>58</v>
          </cell>
        </row>
        <row r="551">
          <cell r="A551">
            <v>12239</v>
          </cell>
          <cell r="B551">
            <v>58</v>
          </cell>
          <cell r="C551">
            <v>52</v>
          </cell>
          <cell r="D551">
            <v>50</v>
          </cell>
          <cell r="E551">
            <v>43</v>
          </cell>
          <cell r="F551">
            <v>58</v>
          </cell>
        </row>
        <row r="552">
          <cell r="A552">
            <v>12241</v>
          </cell>
          <cell r="B552">
            <v>58</v>
          </cell>
          <cell r="C552">
            <v>44</v>
          </cell>
          <cell r="D552">
            <v>53</v>
          </cell>
          <cell r="E552">
            <v>56</v>
          </cell>
          <cell r="F552">
            <v>58</v>
          </cell>
        </row>
        <row r="553">
          <cell r="A553">
            <v>12242</v>
          </cell>
          <cell r="B553">
            <v>57</v>
          </cell>
          <cell r="C553">
            <v>52</v>
          </cell>
          <cell r="D553">
            <v>51</v>
          </cell>
          <cell r="E553">
            <v>43</v>
          </cell>
          <cell r="F553">
            <v>57</v>
          </cell>
        </row>
        <row r="554">
          <cell r="A554">
            <v>12245</v>
          </cell>
          <cell r="B554">
            <v>57</v>
          </cell>
          <cell r="C554">
            <v>54</v>
          </cell>
          <cell r="D554">
            <v>53</v>
          </cell>
          <cell r="E554">
            <v>46</v>
          </cell>
          <cell r="F554">
            <v>57</v>
          </cell>
        </row>
        <row r="555">
          <cell r="A555">
            <v>12247</v>
          </cell>
          <cell r="B555">
            <v>57</v>
          </cell>
          <cell r="C555">
            <v>39</v>
          </cell>
          <cell r="D555">
            <v>50</v>
          </cell>
          <cell r="E555">
            <v>54</v>
          </cell>
          <cell r="F555">
            <v>58</v>
          </cell>
        </row>
        <row r="556">
          <cell r="A556">
            <v>12253</v>
          </cell>
          <cell r="B556">
            <v>57</v>
          </cell>
          <cell r="C556">
            <v>51</v>
          </cell>
          <cell r="D556">
            <v>48</v>
          </cell>
          <cell r="E556">
            <v>39</v>
          </cell>
          <cell r="F556">
            <v>57</v>
          </cell>
        </row>
        <row r="557">
          <cell r="A557">
            <v>12267</v>
          </cell>
          <cell r="B557">
            <v>58</v>
          </cell>
          <cell r="C557">
            <v>57</v>
          </cell>
          <cell r="D557">
            <v>57</v>
          </cell>
          <cell r="E557">
            <v>57</v>
          </cell>
          <cell r="F557">
            <v>58</v>
          </cell>
        </row>
        <row r="558">
          <cell r="A558">
            <v>12268</v>
          </cell>
          <cell r="B558">
            <v>58</v>
          </cell>
          <cell r="C558">
            <v>58</v>
          </cell>
          <cell r="D558">
            <v>58</v>
          </cell>
          <cell r="E558">
            <v>58</v>
          </cell>
          <cell r="F558">
            <v>58</v>
          </cell>
        </row>
        <row r="559">
          <cell r="A559">
            <v>12270</v>
          </cell>
          <cell r="B559">
            <v>58</v>
          </cell>
          <cell r="C559">
            <v>57</v>
          </cell>
          <cell r="D559">
            <v>57</v>
          </cell>
          <cell r="E559">
            <v>57</v>
          </cell>
          <cell r="F559">
            <v>58</v>
          </cell>
        </row>
        <row r="560">
          <cell r="A560">
            <v>12547</v>
          </cell>
          <cell r="B560">
            <v>57</v>
          </cell>
          <cell r="C560">
            <v>56</v>
          </cell>
          <cell r="D560">
            <v>56</v>
          </cell>
          <cell r="E560">
            <v>57</v>
          </cell>
          <cell r="F560">
            <v>57</v>
          </cell>
        </row>
        <row r="561">
          <cell r="A561">
            <v>12571</v>
          </cell>
          <cell r="B561">
            <v>58</v>
          </cell>
          <cell r="C561">
            <v>46</v>
          </cell>
          <cell r="D561">
            <v>50</v>
          </cell>
          <cell r="E561">
            <v>54</v>
          </cell>
          <cell r="F561">
            <v>58</v>
          </cell>
        </row>
        <row r="562">
          <cell r="A562">
            <v>12572</v>
          </cell>
          <cell r="B562">
            <v>58</v>
          </cell>
          <cell r="C562">
            <v>46</v>
          </cell>
          <cell r="D562">
            <v>49</v>
          </cell>
          <cell r="E562">
            <v>54</v>
          </cell>
          <cell r="F562">
            <v>58</v>
          </cell>
        </row>
        <row r="563">
          <cell r="A563">
            <v>12573</v>
          </cell>
          <cell r="B563">
            <v>58</v>
          </cell>
          <cell r="C563">
            <v>52</v>
          </cell>
          <cell r="D563">
            <v>53</v>
          </cell>
          <cell r="E563">
            <v>48</v>
          </cell>
          <cell r="F563">
            <v>58</v>
          </cell>
        </row>
        <row r="564">
          <cell r="A564">
            <v>12574</v>
          </cell>
          <cell r="B564">
            <v>58</v>
          </cell>
          <cell r="C564">
            <v>52</v>
          </cell>
          <cell r="D564">
            <v>53</v>
          </cell>
          <cell r="E564">
            <v>48</v>
          </cell>
          <cell r="F564">
            <v>58</v>
          </cell>
        </row>
        <row r="565">
          <cell r="A565">
            <v>12578</v>
          </cell>
          <cell r="B565">
            <v>58</v>
          </cell>
          <cell r="C565">
            <v>54</v>
          </cell>
          <cell r="D565">
            <v>56</v>
          </cell>
          <cell r="E565">
            <v>57</v>
          </cell>
          <cell r="F565">
            <v>58</v>
          </cell>
        </row>
        <row r="566">
          <cell r="A566">
            <v>12579</v>
          </cell>
          <cell r="B566">
            <v>58</v>
          </cell>
          <cell r="C566">
            <v>51</v>
          </cell>
          <cell r="D566">
            <v>55</v>
          </cell>
          <cell r="E566">
            <v>56</v>
          </cell>
          <cell r="F566">
            <v>58</v>
          </cell>
        </row>
        <row r="567">
          <cell r="A567">
            <v>12582</v>
          </cell>
          <cell r="B567">
            <v>57</v>
          </cell>
          <cell r="C567">
            <v>35</v>
          </cell>
          <cell r="D567">
            <v>46</v>
          </cell>
          <cell r="E567">
            <v>55</v>
          </cell>
          <cell r="F567">
            <v>58</v>
          </cell>
        </row>
        <row r="568">
          <cell r="A568">
            <v>12583</v>
          </cell>
          <cell r="B568">
            <v>57</v>
          </cell>
          <cell r="C568">
            <v>38</v>
          </cell>
          <cell r="D568">
            <v>53</v>
          </cell>
          <cell r="E568">
            <v>56</v>
          </cell>
          <cell r="F568">
            <v>58</v>
          </cell>
        </row>
        <row r="569">
          <cell r="A569">
            <v>12584</v>
          </cell>
          <cell r="B569">
            <v>58</v>
          </cell>
          <cell r="C569">
            <v>55</v>
          </cell>
          <cell r="D569">
            <v>48</v>
          </cell>
          <cell r="E569">
            <v>38</v>
          </cell>
          <cell r="F569">
            <v>58</v>
          </cell>
        </row>
        <row r="570">
          <cell r="A570">
            <v>12585</v>
          </cell>
          <cell r="B570">
            <v>58</v>
          </cell>
          <cell r="C570">
            <v>56</v>
          </cell>
          <cell r="D570">
            <v>50</v>
          </cell>
          <cell r="E570">
            <v>41</v>
          </cell>
          <cell r="F570">
            <v>58</v>
          </cell>
        </row>
        <row r="571">
          <cell r="A571">
            <v>12586</v>
          </cell>
          <cell r="B571">
            <v>57</v>
          </cell>
          <cell r="C571">
            <v>43</v>
          </cell>
          <cell r="D571">
            <v>54</v>
          </cell>
          <cell r="E571">
            <v>57</v>
          </cell>
          <cell r="F571">
            <v>58</v>
          </cell>
        </row>
        <row r="572">
          <cell r="A572">
            <v>12589</v>
          </cell>
          <cell r="B572">
            <v>57</v>
          </cell>
          <cell r="C572">
            <v>36</v>
          </cell>
          <cell r="D572">
            <v>51</v>
          </cell>
          <cell r="E572">
            <v>56</v>
          </cell>
          <cell r="F572">
            <v>57</v>
          </cell>
        </row>
        <row r="573">
          <cell r="A573">
            <v>12591</v>
          </cell>
          <cell r="B573">
            <v>58</v>
          </cell>
          <cell r="C573">
            <v>53</v>
          </cell>
          <cell r="D573">
            <v>44</v>
          </cell>
          <cell r="E573">
            <v>33</v>
          </cell>
          <cell r="F573">
            <v>58</v>
          </cell>
        </row>
        <row r="574">
          <cell r="A574">
            <v>12592</v>
          </cell>
          <cell r="B574">
            <v>58</v>
          </cell>
          <cell r="C574">
            <v>55</v>
          </cell>
          <cell r="D574">
            <v>47</v>
          </cell>
          <cell r="E574">
            <v>38</v>
          </cell>
          <cell r="F574">
            <v>58</v>
          </cell>
        </row>
        <row r="575">
          <cell r="A575">
            <v>12593</v>
          </cell>
          <cell r="B575">
            <v>58</v>
          </cell>
          <cell r="C575">
            <v>53</v>
          </cell>
          <cell r="D575">
            <v>45</v>
          </cell>
          <cell r="E575">
            <v>35</v>
          </cell>
          <cell r="F575">
            <v>58</v>
          </cell>
        </row>
        <row r="576">
          <cell r="A576">
            <v>12749</v>
          </cell>
          <cell r="B576">
            <v>58</v>
          </cell>
          <cell r="C576">
            <v>57</v>
          </cell>
          <cell r="D576">
            <v>57</v>
          </cell>
          <cell r="E576">
            <v>54</v>
          </cell>
          <cell r="F576">
            <v>58</v>
          </cell>
        </row>
        <row r="577">
          <cell r="A577">
            <v>12750</v>
          </cell>
          <cell r="B577">
            <v>62</v>
          </cell>
          <cell r="C577">
            <v>61</v>
          </cell>
          <cell r="D577">
            <v>62</v>
          </cell>
          <cell r="E577">
            <v>62</v>
          </cell>
          <cell r="F577">
            <v>62</v>
          </cell>
        </row>
        <row r="578">
          <cell r="A578">
            <v>12753</v>
          </cell>
          <cell r="B578">
            <v>62</v>
          </cell>
          <cell r="C578">
            <v>61</v>
          </cell>
          <cell r="D578">
            <v>62</v>
          </cell>
          <cell r="E578">
            <v>62</v>
          </cell>
          <cell r="F578">
            <v>62</v>
          </cell>
        </row>
        <row r="579">
          <cell r="A579">
            <v>12758</v>
          </cell>
          <cell r="B579">
            <v>62</v>
          </cell>
          <cell r="C579">
            <v>61</v>
          </cell>
          <cell r="D579">
            <v>62</v>
          </cell>
          <cell r="E579">
            <v>62</v>
          </cell>
          <cell r="F579">
            <v>62</v>
          </cell>
        </row>
        <row r="580">
          <cell r="A580">
            <v>12759</v>
          </cell>
          <cell r="B580">
            <v>62</v>
          </cell>
          <cell r="C580">
            <v>61</v>
          </cell>
          <cell r="D580">
            <v>61</v>
          </cell>
          <cell r="E580">
            <v>61</v>
          </cell>
          <cell r="F580">
            <v>62</v>
          </cell>
        </row>
        <row r="581">
          <cell r="A581">
            <v>12761</v>
          </cell>
          <cell r="B581">
            <v>62</v>
          </cell>
          <cell r="C581">
            <v>61</v>
          </cell>
          <cell r="D581">
            <v>61</v>
          </cell>
          <cell r="E581">
            <v>61</v>
          </cell>
          <cell r="F581">
            <v>62</v>
          </cell>
        </row>
        <row r="582">
          <cell r="A582">
            <v>12767</v>
          </cell>
          <cell r="B582">
            <v>62</v>
          </cell>
          <cell r="C582">
            <v>61</v>
          </cell>
          <cell r="D582">
            <v>61</v>
          </cell>
          <cell r="E582">
            <v>61</v>
          </cell>
          <cell r="F582">
            <v>62</v>
          </cell>
        </row>
        <row r="583">
          <cell r="A583">
            <v>12768</v>
          </cell>
          <cell r="B583">
            <v>62</v>
          </cell>
          <cell r="C583">
            <v>61</v>
          </cell>
          <cell r="D583">
            <v>62</v>
          </cell>
          <cell r="E583">
            <v>62</v>
          </cell>
          <cell r="F583">
            <v>62</v>
          </cell>
        </row>
        <row r="584">
          <cell r="A584">
            <v>12823</v>
          </cell>
          <cell r="B584">
            <v>57</v>
          </cell>
          <cell r="C584">
            <v>41</v>
          </cell>
          <cell r="D584">
            <v>56</v>
          </cell>
          <cell r="E584">
            <v>52</v>
          </cell>
          <cell r="F584">
            <v>57</v>
          </cell>
        </row>
        <row r="585">
          <cell r="A585">
            <v>12830</v>
          </cell>
          <cell r="B585">
            <v>57</v>
          </cell>
          <cell r="C585">
            <v>46</v>
          </cell>
          <cell r="D585">
            <v>57</v>
          </cell>
          <cell r="E585">
            <v>56</v>
          </cell>
          <cell r="F585">
            <v>57</v>
          </cell>
        </row>
        <row r="586">
          <cell r="A586">
            <v>12833</v>
          </cell>
          <cell r="B586">
            <v>57</v>
          </cell>
          <cell r="C586">
            <v>56</v>
          </cell>
          <cell r="D586">
            <v>55</v>
          </cell>
          <cell r="E586">
            <v>53</v>
          </cell>
          <cell r="F586">
            <v>57</v>
          </cell>
        </row>
        <row r="587">
          <cell r="A587">
            <v>12834</v>
          </cell>
          <cell r="B587">
            <v>58</v>
          </cell>
          <cell r="C587">
            <v>49</v>
          </cell>
          <cell r="D587">
            <v>57</v>
          </cell>
          <cell r="E587">
            <v>56</v>
          </cell>
          <cell r="F587">
            <v>58</v>
          </cell>
        </row>
        <row r="588">
          <cell r="A588">
            <v>12836</v>
          </cell>
          <cell r="B588">
            <v>57</v>
          </cell>
          <cell r="C588">
            <v>56</v>
          </cell>
          <cell r="D588">
            <v>56</v>
          </cell>
          <cell r="E588">
            <v>55</v>
          </cell>
          <cell r="F588">
            <v>57</v>
          </cell>
        </row>
        <row r="589">
          <cell r="A589">
            <v>12837</v>
          </cell>
          <cell r="B589">
            <v>58</v>
          </cell>
          <cell r="C589">
            <v>53</v>
          </cell>
          <cell r="D589">
            <v>56</v>
          </cell>
          <cell r="E589">
            <v>54</v>
          </cell>
          <cell r="F589">
            <v>58</v>
          </cell>
        </row>
        <row r="590">
          <cell r="A590">
            <v>12838</v>
          </cell>
          <cell r="B590">
            <v>57</v>
          </cell>
          <cell r="C590">
            <v>46</v>
          </cell>
          <cell r="D590">
            <v>48</v>
          </cell>
          <cell r="E590">
            <v>45</v>
          </cell>
          <cell r="F590">
            <v>57</v>
          </cell>
        </row>
        <row r="591">
          <cell r="A591">
            <v>12841</v>
          </cell>
          <cell r="B591">
            <v>58</v>
          </cell>
          <cell r="C591">
            <v>58</v>
          </cell>
          <cell r="D591">
            <v>57</v>
          </cell>
          <cell r="E591">
            <v>57</v>
          </cell>
          <cell r="F591">
            <v>58</v>
          </cell>
        </row>
        <row r="592">
          <cell r="A592">
            <v>12929</v>
          </cell>
          <cell r="B592">
            <v>58</v>
          </cell>
          <cell r="C592">
            <v>57</v>
          </cell>
          <cell r="D592">
            <v>57</v>
          </cell>
          <cell r="E592">
            <v>54</v>
          </cell>
          <cell r="F592">
            <v>58</v>
          </cell>
        </row>
        <row r="593">
          <cell r="A593">
            <v>12932</v>
          </cell>
          <cell r="B593">
            <v>57</v>
          </cell>
          <cell r="C593">
            <v>49</v>
          </cell>
          <cell r="D593">
            <v>56</v>
          </cell>
          <cell r="E593">
            <v>56</v>
          </cell>
          <cell r="F593">
            <v>57</v>
          </cell>
        </row>
        <row r="594">
          <cell r="A594">
            <v>12935</v>
          </cell>
          <cell r="B594">
            <v>57</v>
          </cell>
          <cell r="C594">
            <v>57</v>
          </cell>
          <cell r="D594">
            <v>57</v>
          </cell>
          <cell r="E594">
            <v>54</v>
          </cell>
          <cell r="F594">
            <v>57</v>
          </cell>
        </row>
        <row r="595">
          <cell r="A595">
            <v>12943</v>
          </cell>
          <cell r="B595">
            <v>57</v>
          </cell>
          <cell r="C595">
            <v>51</v>
          </cell>
          <cell r="D595">
            <v>57</v>
          </cell>
          <cell r="E595">
            <v>57</v>
          </cell>
          <cell r="F595">
            <v>57</v>
          </cell>
        </row>
        <row r="596">
          <cell r="A596">
            <v>12944</v>
          </cell>
          <cell r="B596">
            <v>57</v>
          </cell>
          <cell r="C596">
            <v>48</v>
          </cell>
          <cell r="D596">
            <v>57</v>
          </cell>
          <cell r="E596">
            <v>57</v>
          </cell>
          <cell r="F596">
            <v>58</v>
          </cell>
        </row>
        <row r="597">
          <cell r="A597">
            <v>12945</v>
          </cell>
          <cell r="B597">
            <v>57</v>
          </cell>
          <cell r="C597">
            <v>38</v>
          </cell>
          <cell r="D597">
            <v>54</v>
          </cell>
          <cell r="E597">
            <v>54</v>
          </cell>
          <cell r="F597">
            <v>58</v>
          </cell>
        </row>
        <row r="598">
          <cell r="A598">
            <v>12946</v>
          </cell>
          <cell r="B598">
            <v>57</v>
          </cell>
          <cell r="C598">
            <v>40</v>
          </cell>
          <cell r="D598">
            <v>54</v>
          </cell>
          <cell r="E598">
            <v>54</v>
          </cell>
          <cell r="F598">
            <v>58</v>
          </cell>
        </row>
        <row r="599">
          <cell r="A599">
            <v>12949</v>
          </cell>
          <cell r="B599">
            <v>58</v>
          </cell>
          <cell r="C599">
            <v>49</v>
          </cell>
          <cell r="D599">
            <v>41</v>
          </cell>
          <cell r="E599">
            <v>37</v>
          </cell>
          <cell r="F599">
            <v>58</v>
          </cell>
        </row>
        <row r="600">
          <cell r="A600">
            <v>12950</v>
          </cell>
          <cell r="B600">
            <v>57</v>
          </cell>
          <cell r="C600">
            <v>36</v>
          </cell>
          <cell r="D600">
            <v>52</v>
          </cell>
          <cell r="E600">
            <v>53</v>
          </cell>
          <cell r="F600">
            <v>58</v>
          </cell>
        </row>
        <row r="601">
          <cell r="A601">
            <v>12952</v>
          </cell>
          <cell r="B601">
            <v>57</v>
          </cell>
          <cell r="C601">
            <v>39</v>
          </cell>
          <cell r="D601">
            <v>54</v>
          </cell>
          <cell r="E601">
            <v>54</v>
          </cell>
          <cell r="F601">
            <v>58</v>
          </cell>
        </row>
        <row r="602">
          <cell r="A602">
            <v>12955</v>
          </cell>
          <cell r="B602">
            <v>58</v>
          </cell>
          <cell r="C602">
            <v>57</v>
          </cell>
          <cell r="D602">
            <v>57</v>
          </cell>
          <cell r="E602">
            <v>54</v>
          </cell>
          <cell r="F602">
            <v>58</v>
          </cell>
        </row>
        <row r="603">
          <cell r="A603">
            <v>12957</v>
          </cell>
          <cell r="B603">
            <v>58</v>
          </cell>
          <cell r="C603">
            <v>57</v>
          </cell>
          <cell r="D603">
            <v>57</v>
          </cell>
          <cell r="E603">
            <v>50</v>
          </cell>
          <cell r="F603">
            <v>58</v>
          </cell>
        </row>
        <row r="604">
          <cell r="A604">
            <v>13034</v>
          </cell>
          <cell r="B604">
            <v>57</v>
          </cell>
          <cell r="C604">
            <v>50</v>
          </cell>
          <cell r="D604">
            <v>56</v>
          </cell>
          <cell r="E604">
            <v>55</v>
          </cell>
          <cell r="F604">
            <v>57</v>
          </cell>
        </row>
        <row r="605">
          <cell r="A605">
            <v>13035</v>
          </cell>
          <cell r="B605">
            <v>57</v>
          </cell>
          <cell r="C605">
            <v>51</v>
          </cell>
          <cell r="D605">
            <v>55</v>
          </cell>
          <cell r="E605">
            <v>48</v>
          </cell>
          <cell r="F605">
            <v>57</v>
          </cell>
        </row>
        <row r="606">
          <cell r="A606">
            <v>13036</v>
          </cell>
          <cell r="B606">
            <v>57</v>
          </cell>
          <cell r="C606">
            <v>54</v>
          </cell>
          <cell r="D606">
            <v>56</v>
          </cell>
          <cell r="E606">
            <v>53</v>
          </cell>
          <cell r="F606">
            <v>57</v>
          </cell>
        </row>
        <row r="607">
          <cell r="A607">
            <v>13037</v>
          </cell>
          <cell r="B607">
            <v>57</v>
          </cell>
          <cell r="C607">
            <v>51</v>
          </cell>
          <cell r="D607">
            <v>56</v>
          </cell>
          <cell r="E607">
            <v>55</v>
          </cell>
          <cell r="F607">
            <v>57</v>
          </cell>
        </row>
        <row r="608">
          <cell r="A608">
            <v>13046</v>
          </cell>
          <cell r="B608">
            <v>57</v>
          </cell>
          <cell r="C608">
            <v>54</v>
          </cell>
          <cell r="D608">
            <v>56</v>
          </cell>
          <cell r="E608">
            <v>56</v>
          </cell>
          <cell r="F608">
            <v>57</v>
          </cell>
        </row>
        <row r="609">
          <cell r="A609">
            <v>13051</v>
          </cell>
          <cell r="B609">
            <v>57</v>
          </cell>
          <cell r="C609">
            <v>52</v>
          </cell>
          <cell r="D609">
            <v>56</v>
          </cell>
          <cell r="E609">
            <v>55</v>
          </cell>
          <cell r="F609">
            <v>57</v>
          </cell>
        </row>
        <row r="610">
          <cell r="A610">
            <v>13052</v>
          </cell>
          <cell r="B610">
            <v>57</v>
          </cell>
          <cell r="C610">
            <v>55</v>
          </cell>
          <cell r="D610">
            <v>56</v>
          </cell>
          <cell r="E610">
            <v>54</v>
          </cell>
          <cell r="F610">
            <v>57</v>
          </cell>
        </row>
        <row r="611">
          <cell r="A611">
            <v>13053</v>
          </cell>
          <cell r="B611">
            <v>58</v>
          </cell>
          <cell r="C611">
            <v>57</v>
          </cell>
          <cell r="D611">
            <v>58</v>
          </cell>
          <cell r="E611">
            <v>58</v>
          </cell>
          <cell r="F611">
            <v>58</v>
          </cell>
        </row>
        <row r="612">
          <cell r="A612">
            <v>13056</v>
          </cell>
          <cell r="B612">
            <v>57</v>
          </cell>
          <cell r="C612">
            <v>57</v>
          </cell>
          <cell r="D612">
            <v>57</v>
          </cell>
          <cell r="E612">
            <v>57</v>
          </cell>
          <cell r="F612">
            <v>57</v>
          </cell>
        </row>
        <row r="613">
          <cell r="A613">
            <v>13099</v>
          </cell>
          <cell r="B613">
            <v>61</v>
          </cell>
          <cell r="C613">
            <v>37</v>
          </cell>
          <cell r="D613">
            <v>51</v>
          </cell>
          <cell r="E613">
            <v>34</v>
          </cell>
          <cell r="F613">
            <v>61</v>
          </cell>
        </row>
        <row r="614">
          <cell r="A614">
            <v>13100</v>
          </cell>
          <cell r="B614">
            <v>58</v>
          </cell>
          <cell r="C614">
            <v>45</v>
          </cell>
          <cell r="D614">
            <v>54</v>
          </cell>
          <cell r="E614">
            <v>51</v>
          </cell>
          <cell r="F614">
            <v>58</v>
          </cell>
        </row>
        <row r="615">
          <cell r="A615">
            <v>13115</v>
          </cell>
          <cell r="B615">
            <v>57</v>
          </cell>
          <cell r="C615">
            <v>57</v>
          </cell>
          <cell r="D615">
            <v>57</v>
          </cell>
          <cell r="E615">
            <v>55</v>
          </cell>
          <cell r="F615">
            <v>57</v>
          </cell>
        </row>
        <row r="616">
          <cell r="A616">
            <v>13116</v>
          </cell>
          <cell r="B616">
            <v>57</v>
          </cell>
          <cell r="C616">
            <v>56</v>
          </cell>
          <cell r="D616">
            <v>56</v>
          </cell>
          <cell r="E616">
            <v>48</v>
          </cell>
          <cell r="F616">
            <v>57</v>
          </cell>
        </row>
        <row r="617">
          <cell r="A617">
            <v>13117</v>
          </cell>
          <cell r="B617">
            <v>57</v>
          </cell>
          <cell r="C617">
            <v>56</v>
          </cell>
          <cell r="D617">
            <v>57</v>
          </cell>
          <cell r="E617">
            <v>57</v>
          </cell>
          <cell r="F617">
            <v>57</v>
          </cell>
        </row>
        <row r="618">
          <cell r="A618">
            <v>13118</v>
          </cell>
          <cell r="B618">
            <v>58</v>
          </cell>
          <cell r="C618">
            <v>44</v>
          </cell>
          <cell r="D618">
            <v>53</v>
          </cell>
          <cell r="E618">
            <v>55</v>
          </cell>
          <cell r="F618">
            <v>58</v>
          </cell>
        </row>
        <row r="619">
          <cell r="A619">
            <v>13123</v>
          </cell>
          <cell r="B619">
            <v>57</v>
          </cell>
          <cell r="C619">
            <v>56</v>
          </cell>
          <cell r="D619">
            <v>56</v>
          </cell>
          <cell r="E619">
            <v>47</v>
          </cell>
          <cell r="F619">
            <v>57</v>
          </cell>
        </row>
        <row r="620">
          <cell r="A620">
            <v>13124</v>
          </cell>
          <cell r="B620">
            <v>58</v>
          </cell>
          <cell r="C620">
            <v>42</v>
          </cell>
          <cell r="D620">
            <v>51</v>
          </cell>
          <cell r="E620">
            <v>54</v>
          </cell>
          <cell r="F620">
            <v>58</v>
          </cell>
        </row>
        <row r="621">
          <cell r="A621">
            <v>13128</v>
          </cell>
          <cell r="B621">
            <v>58</v>
          </cell>
          <cell r="C621">
            <v>48</v>
          </cell>
          <cell r="D621">
            <v>56</v>
          </cell>
          <cell r="E621">
            <v>57</v>
          </cell>
          <cell r="F621">
            <v>58</v>
          </cell>
        </row>
        <row r="622">
          <cell r="A622">
            <v>13135</v>
          </cell>
          <cell r="B622">
            <v>58</v>
          </cell>
          <cell r="C622">
            <v>45</v>
          </cell>
          <cell r="D622">
            <v>54</v>
          </cell>
          <cell r="E622">
            <v>56</v>
          </cell>
          <cell r="F622">
            <v>58</v>
          </cell>
        </row>
        <row r="623">
          <cell r="A623">
            <v>13141</v>
          </cell>
          <cell r="B623">
            <v>58</v>
          </cell>
          <cell r="C623">
            <v>56</v>
          </cell>
          <cell r="D623">
            <v>57</v>
          </cell>
          <cell r="E623">
            <v>58</v>
          </cell>
          <cell r="F623">
            <v>58</v>
          </cell>
        </row>
        <row r="624">
          <cell r="A624">
            <v>13149</v>
          </cell>
          <cell r="B624">
            <v>58</v>
          </cell>
          <cell r="C624">
            <v>57</v>
          </cell>
          <cell r="D624">
            <v>58</v>
          </cell>
          <cell r="E624">
            <v>58</v>
          </cell>
          <cell r="F624">
            <v>58</v>
          </cell>
        </row>
        <row r="625">
          <cell r="A625">
            <v>13153</v>
          </cell>
          <cell r="B625">
            <v>58</v>
          </cell>
          <cell r="C625">
            <v>58</v>
          </cell>
          <cell r="D625">
            <v>58</v>
          </cell>
          <cell r="E625">
            <v>58</v>
          </cell>
          <cell r="F625">
            <v>58</v>
          </cell>
        </row>
        <row r="626">
          <cell r="A626">
            <v>13263</v>
          </cell>
          <cell r="B626">
            <v>51</v>
          </cell>
          <cell r="C626">
            <v>42</v>
          </cell>
          <cell r="D626">
            <v>49</v>
          </cell>
          <cell r="E626">
            <v>47</v>
          </cell>
          <cell r="F626">
            <v>51</v>
          </cell>
        </row>
        <row r="627">
          <cell r="A627">
            <v>13273</v>
          </cell>
          <cell r="B627">
            <v>58</v>
          </cell>
          <cell r="C627">
            <v>44</v>
          </cell>
          <cell r="D627">
            <v>56</v>
          </cell>
          <cell r="E627">
            <v>57</v>
          </cell>
          <cell r="F627">
            <v>58</v>
          </cell>
        </row>
        <row r="628">
          <cell r="A628">
            <v>13274</v>
          </cell>
          <cell r="B628">
            <v>57</v>
          </cell>
          <cell r="C628">
            <v>39</v>
          </cell>
          <cell r="D628">
            <v>53</v>
          </cell>
          <cell r="E628">
            <v>56</v>
          </cell>
          <cell r="F628">
            <v>58</v>
          </cell>
        </row>
        <row r="629">
          <cell r="A629">
            <v>13275</v>
          </cell>
          <cell r="B629">
            <v>58</v>
          </cell>
          <cell r="C629">
            <v>57</v>
          </cell>
          <cell r="D629">
            <v>56</v>
          </cell>
          <cell r="E629">
            <v>46</v>
          </cell>
          <cell r="F629">
            <v>58</v>
          </cell>
        </row>
        <row r="630">
          <cell r="A630">
            <v>13277</v>
          </cell>
          <cell r="B630">
            <v>58</v>
          </cell>
          <cell r="C630">
            <v>56</v>
          </cell>
          <cell r="D630">
            <v>56</v>
          </cell>
          <cell r="E630">
            <v>43</v>
          </cell>
          <cell r="F630">
            <v>58</v>
          </cell>
        </row>
        <row r="631">
          <cell r="A631">
            <v>13279</v>
          </cell>
          <cell r="B631">
            <v>58</v>
          </cell>
          <cell r="C631">
            <v>53</v>
          </cell>
          <cell r="D631">
            <v>53</v>
          </cell>
          <cell r="E631">
            <v>38</v>
          </cell>
          <cell r="F631">
            <v>58</v>
          </cell>
        </row>
        <row r="632">
          <cell r="A632">
            <v>13281</v>
          </cell>
          <cell r="B632">
            <v>58</v>
          </cell>
          <cell r="C632">
            <v>42</v>
          </cell>
          <cell r="D632">
            <v>54</v>
          </cell>
          <cell r="E632">
            <v>56</v>
          </cell>
          <cell r="F632">
            <v>58</v>
          </cell>
        </row>
        <row r="633">
          <cell r="A633">
            <v>13282</v>
          </cell>
          <cell r="B633">
            <v>58</v>
          </cell>
          <cell r="C633">
            <v>40</v>
          </cell>
          <cell r="D633">
            <v>53</v>
          </cell>
          <cell r="E633">
            <v>55</v>
          </cell>
          <cell r="F633">
            <v>58</v>
          </cell>
        </row>
        <row r="634">
          <cell r="A634">
            <v>13438</v>
          </cell>
          <cell r="B634">
            <v>53</v>
          </cell>
          <cell r="C634">
            <v>42</v>
          </cell>
          <cell r="D634">
            <v>44</v>
          </cell>
          <cell r="E634">
            <v>39</v>
          </cell>
          <cell r="F634">
            <v>53</v>
          </cell>
        </row>
        <row r="635">
          <cell r="A635">
            <v>13527</v>
          </cell>
          <cell r="B635">
            <v>58</v>
          </cell>
          <cell r="C635">
            <v>51</v>
          </cell>
          <cell r="D635">
            <v>50</v>
          </cell>
          <cell r="E635">
            <v>24</v>
          </cell>
          <cell r="F635">
            <v>58</v>
          </cell>
        </row>
        <row r="636">
          <cell r="A636">
            <v>13579</v>
          </cell>
          <cell r="B636">
            <v>58</v>
          </cell>
          <cell r="C636">
            <v>53</v>
          </cell>
          <cell r="D636">
            <v>52</v>
          </cell>
          <cell r="E636">
            <v>31</v>
          </cell>
          <cell r="F636">
            <v>58</v>
          </cell>
        </row>
        <row r="637">
          <cell r="A637">
            <v>13580</v>
          </cell>
          <cell r="B637">
            <v>56</v>
          </cell>
          <cell r="C637">
            <v>28</v>
          </cell>
          <cell r="D637">
            <v>47</v>
          </cell>
          <cell r="E637">
            <v>54</v>
          </cell>
          <cell r="F637">
            <v>58</v>
          </cell>
        </row>
        <row r="638">
          <cell r="A638">
            <v>13581</v>
          </cell>
          <cell r="B638">
            <v>58</v>
          </cell>
          <cell r="C638">
            <v>55</v>
          </cell>
          <cell r="D638">
            <v>53</v>
          </cell>
          <cell r="E638">
            <v>34</v>
          </cell>
          <cell r="F638">
            <v>58</v>
          </cell>
        </row>
        <row r="639">
          <cell r="A639">
            <v>13582</v>
          </cell>
          <cell r="B639">
            <v>57</v>
          </cell>
          <cell r="C639">
            <v>33</v>
          </cell>
          <cell r="D639">
            <v>53</v>
          </cell>
          <cell r="E639">
            <v>55</v>
          </cell>
          <cell r="F639">
            <v>58</v>
          </cell>
        </row>
        <row r="640">
          <cell r="A640">
            <v>13585</v>
          </cell>
          <cell r="B640">
            <v>57</v>
          </cell>
          <cell r="C640">
            <v>31</v>
          </cell>
          <cell r="D640">
            <v>51</v>
          </cell>
          <cell r="E640">
            <v>53</v>
          </cell>
          <cell r="F640">
            <v>58</v>
          </cell>
        </row>
        <row r="641">
          <cell r="A641">
            <v>13586</v>
          </cell>
          <cell r="B641">
            <v>58</v>
          </cell>
          <cell r="C641">
            <v>52</v>
          </cell>
          <cell r="D641">
            <v>51</v>
          </cell>
          <cell r="E641">
            <v>29</v>
          </cell>
          <cell r="F641">
            <v>58</v>
          </cell>
        </row>
        <row r="642">
          <cell r="A642">
            <v>13588</v>
          </cell>
          <cell r="B642">
            <v>58</v>
          </cell>
          <cell r="C642">
            <v>54</v>
          </cell>
          <cell r="D642">
            <v>52</v>
          </cell>
          <cell r="E642">
            <v>33</v>
          </cell>
          <cell r="F642">
            <v>58</v>
          </cell>
        </row>
        <row r="643">
          <cell r="A643">
            <v>13589</v>
          </cell>
          <cell r="B643">
            <v>57</v>
          </cell>
          <cell r="C643">
            <v>33</v>
          </cell>
          <cell r="D643">
            <v>53</v>
          </cell>
          <cell r="E643">
            <v>55</v>
          </cell>
          <cell r="F643">
            <v>58</v>
          </cell>
        </row>
        <row r="644">
          <cell r="A644">
            <v>13590</v>
          </cell>
          <cell r="B644">
            <v>57</v>
          </cell>
          <cell r="C644">
            <v>24</v>
          </cell>
          <cell r="D644">
            <v>51</v>
          </cell>
          <cell r="E644">
            <v>53</v>
          </cell>
          <cell r="F644">
            <v>58</v>
          </cell>
        </row>
        <row r="645">
          <cell r="A645">
            <v>13593</v>
          </cell>
          <cell r="B645">
            <v>58</v>
          </cell>
          <cell r="C645">
            <v>51</v>
          </cell>
          <cell r="D645">
            <v>50</v>
          </cell>
          <cell r="E645">
            <v>24</v>
          </cell>
          <cell r="F645">
            <v>58</v>
          </cell>
        </row>
        <row r="646">
          <cell r="A646">
            <v>13594</v>
          </cell>
          <cell r="B646">
            <v>57</v>
          </cell>
          <cell r="C646">
            <v>23</v>
          </cell>
          <cell r="D646">
            <v>52</v>
          </cell>
          <cell r="E646">
            <v>54</v>
          </cell>
          <cell r="F646">
            <v>58</v>
          </cell>
        </row>
        <row r="647">
          <cell r="A647">
            <v>13595</v>
          </cell>
          <cell r="B647">
            <v>58</v>
          </cell>
          <cell r="C647">
            <v>53</v>
          </cell>
          <cell r="D647">
            <v>51</v>
          </cell>
          <cell r="E647">
            <v>27</v>
          </cell>
          <cell r="F647">
            <v>58</v>
          </cell>
        </row>
        <row r="648">
          <cell r="A648">
            <v>13597</v>
          </cell>
          <cell r="B648">
            <v>57</v>
          </cell>
          <cell r="C648">
            <v>36</v>
          </cell>
          <cell r="D648">
            <v>55</v>
          </cell>
          <cell r="E648">
            <v>55</v>
          </cell>
          <cell r="F648">
            <v>58</v>
          </cell>
        </row>
        <row r="649">
          <cell r="A649">
            <v>13598</v>
          </cell>
          <cell r="B649">
            <v>56</v>
          </cell>
          <cell r="C649">
            <v>30</v>
          </cell>
          <cell r="D649">
            <v>52</v>
          </cell>
          <cell r="E649">
            <v>54</v>
          </cell>
          <cell r="F649">
            <v>58</v>
          </cell>
        </row>
        <row r="650">
          <cell r="A650">
            <v>13599</v>
          </cell>
          <cell r="B650">
            <v>58</v>
          </cell>
          <cell r="C650">
            <v>50</v>
          </cell>
          <cell r="D650">
            <v>49</v>
          </cell>
          <cell r="E650">
            <v>19</v>
          </cell>
          <cell r="F650">
            <v>58</v>
          </cell>
        </row>
        <row r="651">
          <cell r="A651">
            <v>13600</v>
          </cell>
          <cell r="B651">
            <v>58</v>
          </cell>
          <cell r="C651">
            <v>53</v>
          </cell>
          <cell r="D651">
            <v>52</v>
          </cell>
          <cell r="E651">
            <v>39</v>
          </cell>
          <cell r="F651">
            <v>58</v>
          </cell>
        </row>
        <row r="652">
          <cell r="A652">
            <v>13637</v>
          </cell>
          <cell r="B652">
            <v>58</v>
          </cell>
          <cell r="C652">
            <v>57</v>
          </cell>
          <cell r="D652">
            <v>57</v>
          </cell>
          <cell r="E652">
            <v>49</v>
          </cell>
          <cell r="F652">
            <v>58</v>
          </cell>
        </row>
        <row r="653">
          <cell r="A653">
            <v>13639</v>
          </cell>
          <cell r="B653">
            <v>58</v>
          </cell>
          <cell r="C653">
            <v>55</v>
          </cell>
          <cell r="D653">
            <v>54</v>
          </cell>
          <cell r="E653">
            <v>37</v>
          </cell>
          <cell r="F653">
            <v>58</v>
          </cell>
        </row>
        <row r="654">
          <cell r="A654">
            <v>13640</v>
          </cell>
          <cell r="B654">
            <v>58</v>
          </cell>
          <cell r="C654">
            <v>57</v>
          </cell>
          <cell r="D654">
            <v>56</v>
          </cell>
          <cell r="E654">
            <v>45</v>
          </cell>
          <cell r="F654">
            <v>58</v>
          </cell>
        </row>
        <row r="655">
          <cell r="A655">
            <v>13642</v>
          </cell>
          <cell r="B655">
            <v>58</v>
          </cell>
          <cell r="C655">
            <v>56</v>
          </cell>
          <cell r="D655">
            <v>56</v>
          </cell>
          <cell r="E655">
            <v>43</v>
          </cell>
          <cell r="F655">
            <v>58</v>
          </cell>
        </row>
        <row r="656">
          <cell r="A656">
            <v>13646</v>
          </cell>
          <cell r="B656">
            <v>57</v>
          </cell>
          <cell r="C656">
            <v>39</v>
          </cell>
          <cell r="D656">
            <v>55</v>
          </cell>
          <cell r="E656">
            <v>57</v>
          </cell>
          <cell r="F656">
            <v>58</v>
          </cell>
        </row>
        <row r="657">
          <cell r="A657">
            <v>13648</v>
          </cell>
          <cell r="B657">
            <v>58</v>
          </cell>
          <cell r="C657">
            <v>57</v>
          </cell>
          <cell r="D657">
            <v>57</v>
          </cell>
          <cell r="E657">
            <v>45</v>
          </cell>
          <cell r="F657">
            <v>58</v>
          </cell>
        </row>
        <row r="658">
          <cell r="A658">
            <v>13649</v>
          </cell>
          <cell r="B658">
            <v>57</v>
          </cell>
          <cell r="C658">
            <v>43</v>
          </cell>
          <cell r="D658">
            <v>57</v>
          </cell>
          <cell r="E658">
            <v>57</v>
          </cell>
          <cell r="F658">
            <v>58</v>
          </cell>
        </row>
        <row r="659">
          <cell r="A659">
            <v>13652</v>
          </cell>
          <cell r="B659">
            <v>58</v>
          </cell>
          <cell r="C659">
            <v>47</v>
          </cell>
          <cell r="D659">
            <v>57</v>
          </cell>
          <cell r="E659">
            <v>57</v>
          </cell>
          <cell r="F659">
            <v>58</v>
          </cell>
        </row>
        <row r="660">
          <cell r="A660">
            <v>13653</v>
          </cell>
          <cell r="B660">
            <v>58</v>
          </cell>
          <cell r="C660">
            <v>49</v>
          </cell>
          <cell r="D660">
            <v>57</v>
          </cell>
          <cell r="E660">
            <v>57</v>
          </cell>
          <cell r="F660">
            <v>58</v>
          </cell>
        </row>
        <row r="661">
          <cell r="A661">
            <v>13658</v>
          </cell>
          <cell r="B661">
            <v>58</v>
          </cell>
          <cell r="C661">
            <v>57</v>
          </cell>
          <cell r="D661">
            <v>57</v>
          </cell>
          <cell r="E661">
            <v>46</v>
          </cell>
          <cell r="F661">
            <v>58</v>
          </cell>
        </row>
        <row r="662">
          <cell r="A662">
            <v>13661</v>
          </cell>
          <cell r="B662">
            <v>58</v>
          </cell>
          <cell r="C662">
            <v>44</v>
          </cell>
          <cell r="D662">
            <v>57</v>
          </cell>
          <cell r="E662">
            <v>57</v>
          </cell>
          <cell r="F662">
            <v>58</v>
          </cell>
        </row>
        <row r="663">
          <cell r="A663">
            <v>13662</v>
          </cell>
          <cell r="B663">
            <v>58</v>
          </cell>
          <cell r="C663">
            <v>57</v>
          </cell>
          <cell r="D663">
            <v>57</v>
          </cell>
          <cell r="E663">
            <v>46</v>
          </cell>
          <cell r="F663">
            <v>58</v>
          </cell>
        </row>
        <row r="664">
          <cell r="A664">
            <v>13664</v>
          </cell>
          <cell r="B664">
            <v>57</v>
          </cell>
          <cell r="C664">
            <v>40</v>
          </cell>
          <cell r="D664">
            <v>54</v>
          </cell>
          <cell r="E664">
            <v>56</v>
          </cell>
          <cell r="F664">
            <v>58</v>
          </cell>
        </row>
        <row r="665">
          <cell r="A665">
            <v>13672</v>
          </cell>
          <cell r="B665">
            <v>58</v>
          </cell>
          <cell r="C665">
            <v>57</v>
          </cell>
          <cell r="D665">
            <v>57</v>
          </cell>
          <cell r="E665">
            <v>44</v>
          </cell>
          <cell r="F665">
            <v>58</v>
          </cell>
        </row>
        <row r="666">
          <cell r="A666">
            <v>13673</v>
          </cell>
          <cell r="B666">
            <v>57</v>
          </cell>
          <cell r="C666">
            <v>43</v>
          </cell>
          <cell r="D666">
            <v>56</v>
          </cell>
          <cell r="E666">
            <v>57</v>
          </cell>
          <cell r="F666">
            <v>58</v>
          </cell>
        </row>
        <row r="667">
          <cell r="A667">
            <v>13861</v>
          </cell>
          <cell r="B667">
            <v>58</v>
          </cell>
          <cell r="C667">
            <v>55</v>
          </cell>
          <cell r="D667">
            <v>56</v>
          </cell>
          <cell r="E667">
            <v>45</v>
          </cell>
          <cell r="F667">
            <v>58</v>
          </cell>
        </row>
        <row r="668">
          <cell r="A668">
            <v>13869</v>
          </cell>
          <cell r="B668">
            <v>58</v>
          </cell>
          <cell r="C668">
            <v>49</v>
          </cell>
          <cell r="D668">
            <v>49</v>
          </cell>
          <cell r="E668">
            <v>33</v>
          </cell>
          <cell r="F668">
            <v>58</v>
          </cell>
        </row>
        <row r="669">
          <cell r="A669">
            <v>13870</v>
          </cell>
          <cell r="B669">
            <v>58</v>
          </cell>
          <cell r="C669">
            <v>55</v>
          </cell>
          <cell r="D669">
            <v>55</v>
          </cell>
          <cell r="E669">
            <v>44</v>
          </cell>
          <cell r="F669">
            <v>58</v>
          </cell>
        </row>
        <row r="670">
          <cell r="A670">
            <v>13974</v>
          </cell>
          <cell r="B670">
            <v>57</v>
          </cell>
          <cell r="C670">
            <v>56</v>
          </cell>
          <cell r="D670">
            <v>57</v>
          </cell>
          <cell r="E670">
            <v>57</v>
          </cell>
          <cell r="F670">
            <v>57</v>
          </cell>
        </row>
        <row r="671">
          <cell r="A671">
            <v>13975</v>
          </cell>
          <cell r="B671">
            <v>57</v>
          </cell>
          <cell r="C671">
            <v>57</v>
          </cell>
          <cell r="D671">
            <v>57</v>
          </cell>
          <cell r="E671">
            <v>57</v>
          </cell>
          <cell r="F671">
            <v>57</v>
          </cell>
        </row>
        <row r="672">
          <cell r="A672">
            <v>13991</v>
          </cell>
          <cell r="B672">
            <v>57</v>
          </cell>
          <cell r="C672">
            <v>57</v>
          </cell>
          <cell r="D672">
            <v>57</v>
          </cell>
          <cell r="E672">
            <v>57</v>
          </cell>
          <cell r="F672">
            <v>57</v>
          </cell>
        </row>
        <row r="673">
          <cell r="A673">
            <v>13992</v>
          </cell>
          <cell r="B673">
            <v>57</v>
          </cell>
          <cell r="C673">
            <v>57</v>
          </cell>
          <cell r="D673">
            <v>57</v>
          </cell>
          <cell r="E673">
            <v>57</v>
          </cell>
          <cell r="F673">
            <v>57</v>
          </cell>
        </row>
        <row r="674">
          <cell r="A674">
            <v>13993</v>
          </cell>
          <cell r="B674">
            <v>57</v>
          </cell>
          <cell r="C674">
            <v>56</v>
          </cell>
          <cell r="D674">
            <v>56</v>
          </cell>
          <cell r="E674">
            <v>56</v>
          </cell>
          <cell r="F674">
            <v>57</v>
          </cell>
        </row>
        <row r="675">
          <cell r="A675">
            <v>13994</v>
          </cell>
          <cell r="B675">
            <v>57</v>
          </cell>
          <cell r="C675">
            <v>57</v>
          </cell>
          <cell r="D675">
            <v>57</v>
          </cell>
          <cell r="E675">
            <v>57</v>
          </cell>
          <cell r="F675">
            <v>57</v>
          </cell>
        </row>
        <row r="676">
          <cell r="A676">
            <v>14022</v>
          </cell>
          <cell r="B676">
            <v>57</v>
          </cell>
          <cell r="C676">
            <v>57</v>
          </cell>
          <cell r="D676">
            <v>57</v>
          </cell>
          <cell r="E676">
            <v>57</v>
          </cell>
          <cell r="F676">
            <v>57</v>
          </cell>
        </row>
        <row r="677">
          <cell r="A677">
            <v>14024</v>
          </cell>
          <cell r="B677">
            <v>57</v>
          </cell>
          <cell r="C677">
            <v>57</v>
          </cell>
          <cell r="D677">
            <v>57</v>
          </cell>
          <cell r="E677">
            <v>57</v>
          </cell>
          <cell r="F677">
            <v>57</v>
          </cell>
        </row>
        <row r="678">
          <cell r="A678">
            <v>14025</v>
          </cell>
          <cell r="B678">
            <v>57</v>
          </cell>
          <cell r="C678">
            <v>57</v>
          </cell>
          <cell r="D678">
            <v>57</v>
          </cell>
          <cell r="E678">
            <v>57</v>
          </cell>
          <cell r="F678">
            <v>57</v>
          </cell>
        </row>
        <row r="679">
          <cell r="A679">
            <v>14026</v>
          </cell>
          <cell r="B679">
            <v>57</v>
          </cell>
          <cell r="C679">
            <v>57</v>
          </cell>
          <cell r="D679">
            <v>57</v>
          </cell>
          <cell r="E679">
            <v>57</v>
          </cell>
          <cell r="F679">
            <v>57</v>
          </cell>
        </row>
        <row r="680">
          <cell r="A680">
            <v>14142</v>
          </cell>
          <cell r="B680">
            <v>58</v>
          </cell>
          <cell r="C680">
            <v>36</v>
          </cell>
          <cell r="D680">
            <v>57</v>
          </cell>
          <cell r="E680">
            <v>57</v>
          </cell>
          <cell r="F680">
            <v>58</v>
          </cell>
        </row>
        <row r="681">
          <cell r="A681">
            <v>14143</v>
          </cell>
          <cell r="B681">
            <v>58</v>
          </cell>
          <cell r="C681">
            <v>57</v>
          </cell>
          <cell r="D681">
            <v>57</v>
          </cell>
          <cell r="E681">
            <v>47</v>
          </cell>
          <cell r="F681">
            <v>58</v>
          </cell>
        </row>
        <row r="682">
          <cell r="A682">
            <v>14144</v>
          </cell>
          <cell r="B682">
            <v>58</v>
          </cell>
          <cell r="C682">
            <v>43</v>
          </cell>
          <cell r="D682">
            <v>57</v>
          </cell>
          <cell r="E682">
            <v>57</v>
          </cell>
          <cell r="F682">
            <v>58</v>
          </cell>
        </row>
        <row r="683">
          <cell r="A683">
            <v>14151</v>
          </cell>
          <cell r="B683">
            <v>58</v>
          </cell>
          <cell r="C683">
            <v>57</v>
          </cell>
          <cell r="D683">
            <v>58</v>
          </cell>
          <cell r="E683">
            <v>52</v>
          </cell>
          <cell r="F683">
            <v>58</v>
          </cell>
        </row>
        <row r="684">
          <cell r="A684">
            <v>14153</v>
          </cell>
          <cell r="B684">
            <v>58</v>
          </cell>
          <cell r="C684">
            <v>57</v>
          </cell>
          <cell r="D684">
            <v>57</v>
          </cell>
          <cell r="E684">
            <v>51</v>
          </cell>
          <cell r="F684">
            <v>58</v>
          </cell>
        </row>
        <row r="685">
          <cell r="A685">
            <v>14154</v>
          </cell>
          <cell r="B685">
            <v>57</v>
          </cell>
          <cell r="C685">
            <v>41</v>
          </cell>
          <cell r="D685">
            <v>57</v>
          </cell>
          <cell r="E685">
            <v>56</v>
          </cell>
          <cell r="F685">
            <v>57</v>
          </cell>
        </row>
        <row r="686">
          <cell r="A686">
            <v>14155</v>
          </cell>
          <cell r="B686">
            <v>57</v>
          </cell>
          <cell r="C686">
            <v>47</v>
          </cell>
          <cell r="D686">
            <v>57</v>
          </cell>
          <cell r="E686">
            <v>57</v>
          </cell>
          <cell r="F686">
            <v>57</v>
          </cell>
        </row>
        <row r="687">
          <cell r="A687">
            <v>14176</v>
          </cell>
          <cell r="B687">
            <v>57</v>
          </cell>
          <cell r="C687">
            <v>51</v>
          </cell>
          <cell r="D687">
            <v>57</v>
          </cell>
          <cell r="E687">
            <v>57</v>
          </cell>
          <cell r="F687">
            <v>57</v>
          </cell>
        </row>
        <row r="688">
          <cell r="A688">
            <v>14192</v>
          </cell>
          <cell r="B688">
            <v>57</v>
          </cell>
          <cell r="C688">
            <v>57</v>
          </cell>
          <cell r="D688">
            <v>57</v>
          </cell>
          <cell r="E688">
            <v>57</v>
          </cell>
          <cell r="F688">
            <v>57</v>
          </cell>
        </row>
        <row r="689">
          <cell r="A689">
            <v>14193</v>
          </cell>
          <cell r="B689">
            <v>58</v>
          </cell>
          <cell r="C689">
            <v>58</v>
          </cell>
          <cell r="D689">
            <v>58</v>
          </cell>
          <cell r="E689">
            <v>55</v>
          </cell>
          <cell r="F689">
            <v>58</v>
          </cell>
        </row>
        <row r="690">
          <cell r="A690">
            <v>14194</v>
          </cell>
          <cell r="B690">
            <v>58</v>
          </cell>
          <cell r="C690">
            <v>58</v>
          </cell>
          <cell r="D690">
            <v>58</v>
          </cell>
          <cell r="E690">
            <v>58</v>
          </cell>
          <cell r="F690">
            <v>58</v>
          </cell>
        </row>
        <row r="691">
          <cell r="A691">
            <v>14199</v>
          </cell>
          <cell r="B691">
            <v>58</v>
          </cell>
          <cell r="C691">
            <v>58</v>
          </cell>
          <cell r="D691">
            <v>58</v>
          </cell>
          <cell r="E691">
            <v>58</v>
          </cell>
          <cell r="F691">
            <v>58</v>
          </cell>
        </row>
        <row r="692">
          <cell r="A692">
            <v>14202</v>
          </cell>
          <cell r="B692">
            <v>58</v>
          </cell>
          <cell r="C692">
            <v>58</v>
          </cell>
          <cell r="D692">
            <v>58</v>
          </cell>
          <cell r="E692">
            <v>58</v>
          </cell>
          <cell r="F692">
            <v>58</v>
          </cell>
        </row>
        <row r="693">
          <cell r="A693">
            <v>14203</v>
          </cell>
          <cell r="B693">
            <v>58</v>
          </cell>
          <cell r="C693">
            <v>58</v>
          </cell>
          <cell r="D693">
            <v>58</v>
          </cell>
          <cell r="E693">
            <v>58</v>
          </cell>
          <cell r="F693">
            <v>58</v>
          </cell>
        </row>
        <row r="694">
          <cell r="A694">
            <v>14205</v>
          </cell>
          <cell r="B694">
            <v>58</v>
          </cell>
          <cell r="C694">
            <v>58</v>
          </cell>
          <cell r="D694">
            <v>58</v>
          </cell>
          <cell r="E694">
            <v>58</v>
          </cell>
          <cell r="F694">
            <v>58</v>
          </cell>
        </row>
        <row r="695">
          <cell r="A695">
            <v>14211</v>
          </cell>
          <cell r="B695">
            <v>58</v>
          </cell>
          <cell r="C695">
            <v>58</v>
          </cell>
          <cell r="D695">
            <v>58</v>
          </cell>
          <cell r="E695">
            <v>58</v>
          </cell>
          <cell r="F695">
            <v>58</v>
          </cell>
        </row>
        <row r="696">
          <cell r="A696">
            <v>14213</v>
          </cell>
          <cell r="B696">
            <v>58</v>
          </cell>
          <cell r="C696">
            <v>58</v>
          </cell>
          <cell r="D696">
            <v>58</v>
          </cell>
          <cell r="E696">
            <v>55</v>
          </cell>
          <cell r="F696">
            <v>58</v>
          </cell>
        </row>
        <row r="697">
          <cell r="A697">
            <v>14232</v>
          </cell>
          <cell r="B697">
            <v>31</v>
          </cell>
          <cell r="C697">
            <v>31</v>
          </cell>
          <cell r="D697">
            <v>31</v>
          </cell>
          <cell r="E697">
            <v>30</v>
          </cell>
          <cell r="F697">
            <v>31</v>
          </cell>
        </row>
        <row r="698">
          <cell r="A698">
            <v>14246</v>
          </cell>
          <cell r="B698">
            <v>57</v>
          </cell>
          <cell r="C698">
            <v>39</v>
          </cell>
          <cell r="D698">
            <v>54</v>
          </cell>
          <cell r="E698">
            <v>54</v>
          </cell>
          <cell r="F698">
            <v>58</v>
          </cell>
        </row>
        <row r="699">
          <cell r="A699">
            <v>14247</v>
          </cell>
          <cell r="B699">
            <v>56</v>
          </cell>
          <cell r="C699">
            <v>26</v>
          </cell>
          <cell r="D699">
            <v>51</v>
          </cell>
          <cell r="E699">
            <v>50</v>
          </cell>
          <cell r="F699">
            <v>58</v>
          </cell>
        </row>
        <row r="700">
          <cell r="A700">
            <v>14248</v>
          </cell>
          <cell r="B700">
            <v>57</v>
          </cell>
          <cell r="C700">
            <v>56</v>
          </cell>
          <cell r="D700">
            <v>56</v>
          </cell>
          <cell r="E700">
            <v>47</v>
          </cell>
          <cell r="F700">
            <v>57</v>
          </cell>
        </row>
        <row r="701">
          <cell r="A701">
            <v>14252</v>
          </cell>
          <cell r="B701">
            <v>55</v>
          </cell>
          <cell r="C701">
            <v>53</v>
          </cell>
          <cell r="D701">
            <v>53</v>
          </cell>
          <cell r="E701">
            <v>45</v>
          </cell>
          <cell r="F701">
            <v>55</v>
          </cell>
        </row>
        <row r="702">
          <cell r="A702">
            <v>14255</v>
          </cell>
          <cell r="B702">
            <v>57</v>
          </cell>
          <cell r="C702">
            <v>43</v>
          </cell>
          <cell r="D702">
            <v>50</v>
          </cell>
          <cell r="E702">
            <v>51</v>
          </cell>
          <cell r="F702">
            <v>58</v>
          </cell>
        </row>
        <row r="703">
          <cell r="A703">
            <v>14256</v>
          </cell>
          <cell r="B703">
            <v>58</v>
          </cell>
          <cell r="C703">
            <v>52</v>
          </cell>
          <cell r="D703">
            <v>52</v>
          </cell>
          <cell r="E703">
            <v>38</v>
          </cell>
          <cell r="F703">
            <v>58</v>
          </cell>
        </row>
        <row r="704">
          <cell r="A704">
            <v>14262</v>
          </cell>
          <cell r="B704">
            <v>58</v>
          </cell>
          <cell r="C704">
            <v>54</v>
          </cell>
          <cell r="D704">
            <v>55</v>
          </cell>
          <cell r="E704">
            <v>43</v>
          </cell>
          <cell r="F704">
            <v>58</v>
          </cell>
        </row>
        <row r="705">
          <cell r="A705">
            <v>14263</v>
          </cell>
          <cell r="B705">
            <v>58</v>
          </cell>
          <cell r="C705">
            <v>46</v>
          </cell>
          <cell r="D705">
            <v>57</v>
          </cell>
          <cell r="E705">
            <v>57</v>
          </cell>
          <cell r="F705">
            <v>58</v>
          </cell>
        </row>
        <row r="706">
          <cell r="A706">
            <v>14265</v>
          </cell>
          <cell r="B706">
            <v>58</v>
          </cell>
          <cell r="C706">
            <v>58</v>
          </cell>
          <cell r="D706">
            <v>58</v>
          </cell>
          <cell r="E706">
            <v>57</v>
          </cell>
          <cell r="F706">
            <v>58</v>
          </cell>
        </row>
        <row r="707">
          <cell r="A707">
            <v>14269</v>
          </cell>
          <cell r="B707">
            <v>53</v>
          </cell>
          <cell r="C707">
            <v>49</v>
          </cell>
          <cell r="D707">
            <v>52</v>
          </cell>
          <cell r="E707">
            <v>50</v>
          </cell>
          <cell r="F707">
            <v>53</v>
          </cell>
        </row>
        <row r="708">
          <cell r="A708">
            <v>14271</v>
          </cell>
          <cell r="B708">
            <v>53</v>
          </cell>
          <cell r="C708">
            <v>45</v>
          </cell>
          <cell r="D708">
            <v>52</v>
          </cell>
          <cell r="E708">
            <v>49</v>
          </cell>
          <cell r="F708">
            <v>54</v>
          </cell>
        </row>
        <row r="709">
          <cell r="A709">
            <v>14286</v>
          </cell>
          <cell r="B709">
            <v>58</v>
          </cell>
          <cell r="C709">
            <v>53</v>
          </cell>
          <cell r="D709">
            <v>58</v>
          </cell>
          <cell r="E709">
            <v>57</v>
          </cell>
          <cell r="F709">
            <v>58</v>
          </cell>
        </row>
        <row r="710">
          <cell r="A710">
            <v>14288</v>
          </cell>
          <cell r="B710">
            <v>62</v>
          </cell>
          <cell r="C710">
            <v>61</v>
          </cell>
          <cell r="D710">
            <v>61</v>
          </cell>
          <cell r="E710">
            <v>51</v>
          </cell>
          <cell r="F710">
            <v>62</v>
          </cell>
        </row>
        <row r="711">
          <cell r="A711">
            <v>14289</v>
          </cell>
          <cell r="B711">
            <v>58</v>
          </cell>
          <cell r="C711">
            <v>45</v>
          </cell>
          <cell r="D711">
            <v>57</v>
          </cell>
          <cell r="E711">
            <v>57</v>
          </cell>
          <cell r="F711">
            <v>58</v>
          </cell>
        </row>
        <row r="712">
          <cell r="A712">
            <v>14290</v>
          </cell>
          <cell r="B712">
            <v>62</v>
          </cell>
          <cell r="C712">
            <v>61</v>
          </cell>
          <cell r="D712">
            <v>62</v>
          </cell>
          <cell r="E712">
            <v>58</v>
          </cell>
          <cell r="F712">
            <v>62</v>
          </cell>
        </row>
        <row r="713">
          <cell r="A713">
            <v>14291</v>
          </cell>
          <cell r="B713">
            <v>62</v>
          </cell>
          <cell r="C713">
            <v>52</v>
          </cell>
          <cell r="D713">
            <v>59</v>
          </cell>
          <cell r="E713">
            <v>55</v>
          </cell>
          <cell r="F713">
            <v>62</v>
          </cell>
        </row>
        <row r="714">
          <cell r="A714">
            <v>14383</v>
          </cell>
          <cell r="B714">
            <v>57</v>
          </cell>
          <cell r="C714">
            <v>37</v>
          </cell>
          <cell r="D714">
            <v>53</v>
          </cell>
          <cell r="E714">
            <v>56</v>
          </cell>
          <cell r="F714">
            <v>58</v>
          </cell>
        </row>
        <row r="715">
          <cell r="A715">
            <v>14384</v>
          </cell>
          <cell r="B715">
            <v>58</v>
          </cell>
          <cell r="C715">
            <v>55</v>
          </cell>
          <cell r="D715">
            <v>55</v>
          </cell>
          <cell r="E715">
            <v>37</v>
          </cell>
          <cell r="F715">
            <v>58</v>
          </cell>
        </row>
        <row r="716">
          <cell r="A716">
            <v>14386</v>
          </cell>
          <cell r="B716">
            <v>58</v>
          </cell>
          <cell r="C716">
            <v>55</v>
          </cell>
          <cell r="D716">
            <v>55</v>
          </cell>
          <cell r="E716">
            <v>35</v>
          </cell>
          <cell r="F716">
            <v>58</v>
          </cell>
        </row>
        <row r="717">
          <cell r="A717">
            <v>14391</v>
          </cell>
          <cell r="B717">
            <v>58</v>
          </cell>
          <cell r="C717">
            <v>42</v>
          </cell>
          <cell r="D717">
            <v>56</v>
          </cell>
          <cell r="E717">
            <v>57</v>
          </cell>
          <cell r="F717">
            <v>58</v>
          </cell>
        </row>
        <row r="718">
          <cell r="A718">
            <v>14392</v>
          </cell>
          <cell r="B718">
            <v>58</v>
          </cell>
          <cell r="C718">
            <v>56</v>
          </cell>
          <cell r="D718">
            <v>56</v>
          </cell>
          <cell r="E718">
            <v>42</v>
          </cell>
          <cell r="F718">
            <v>58</v>
          </cell>
        </row>
        <row r="719">
          <cell r="A719">
            <v>14397</v>
          </cell>
          <cell r="B719">
            <v>58</v>
          </cell>
          <cell r="C719">
            <v>55</v>
          </cell>
          <cell r="D719">
            <v>56</v>
          </cell>
          <cell r="E719">
            <v>41</v>
          </cell>
          <cell r="F719">
            <v>58</v>
          </cell>
        </row>
        <row r="720">
          <cell r="A720">
            <v>14399</v>
          </cell>
          <cell r="B720">
            <v>58</v>
          </cell>
          <cell r="C720">
            <v>57</v>
          </cell>
          <cell r="D720">
            <v>57</v>
          </cell>
          <cell r="E720">
            <v>47</v>
          </cell>
          <cell r="F720">
            <v>58</v>
          </cell>
        </row>
        <row r="721">
          <cell r="A721">
            <v>14400</v>
          </cell>
          <cell r="B721">
            <v>58</v>
          </cell>
          <cell r="C721">
            <v>42</v>
          </cell>
          <cell r="D721">
            <v>56</v>
          </cell>
          <cell r="E721">
            <v>57</v>
          </cell>
          <cell r="F721">
            <v>58</v>
          </cell>
        </row>
        <row r="722">
          <cell r="A722">
            <v>14402</v>
          </cell>
          <cell r="B722">
            <v>58</v>
          </cell>
          <cell r="C722">
            <v>57</v>
          </cell>
          <cell r="D722">
            <v>57</v>
          </cell>
          <cell r="E722">
            <v>46</v>
          </cell>
          <cell r="F722">
            <v>58</v>
          </cell>
        </row>
        <row r="723">
          <cell r="A723">
            <v>14403</v>
          </cell>
          <cell r="B723">
            <v>58</v>
          </cell>
          <cell r="C723">
            <v>45</v>
          </cell>
          <cell r="D723">
            <v>56</v>
          </cell>
          <cell r="E723">
            <v>57</v>
          </cell>
          <cell r="F723">
            <v>58</v>
          </cell>
        </row>
        <row r="724">
          <cell r="A724">
            <v>14407</v>
          </cell>
          <cell r="B724">
            <v>58</v>
          </cell>
          <cell r="C724">
            <v>41</v>
          </cell>
          <cell r="D724">
            <v>55</v>
          </cell>
          <cell r="E724">
            <v>56</v>
          </cell>
          <cell r="F724">
            <v>58</v>
          </cell>
        </row>
        <row r="725">
          <cell r="A725">
            <v>14409</v>
          </cell>
          <cell r="B725">
            <v>58</v>
          </cell>
          <cell r="C725">
            <v>55</v>
          </cell>
          <cell r="D725">
            <v>57</v>
          </cell>
          <cell r="E725">
            <v>44</v>
          </cell>
          <cell r="F725">
            <v>58</v>
          </cell>
        </row>
        <row r="726">
          <cell r="A726">
            <v>14410</v>
          </cell>
          <cell r="B726">
            <v>58</v>
          </cell>
          <cell r="C726">
            <v>53</v>
          </cell>
          <cell r="D726">
            <v>56</v>
          </cell>
          <cell r="E726">
            <v>43</v>
          </cell>
          <cell r="F726">
            <v>58</v>
          </cell>
        </row>
        <row r="727">
          <cell r="A727">
            <v>14411</v>
          </cell>
          <cell r="B727">
            <v>58</v>
          </cell>
          <cell r="C727">
            <v>47</v>
          </cell>
          <cell r="D727">
            <v>56</v>
          </cell>
          <cell r="E727">
            <v>57</v>
          </cell>
          <cell r="F727">
            <v>58</v>
          </cell>
        </row>
        <row r="728">
          <cell r="A728">
            <v>14412</v>
          </cell>
          <cell r="B728">
            <v>58</v>
          </cell>
          <cell r="C728">
            <v>45</v>
          </cell>
          <cell r="D728">
            <v>55</v>
          </cell>
          <cell r="E728">
            <v>56</v>
          </cell>
          <cell r="F728">
            <v>58</v>
          </cell>
        </row>
        <row r="729">
          <cell r="A729">
            <v>14413</v>
          </cell>
          <cell r="B729">
            <v>58</v>
          </cell>
          <cell r="C729">
            <v>56</v>
          </cell>
          <cell r="D729">
            <v>57</v>
          </cell>
          <cell r="E729">
            <v>45</v>
          </cell>
          <cell r="F729">
            <v>58</v>
          </cell>
        </row>
        <row r="730">
          <cell r="A730">
            <v>14418</v>
          </cell>
          <cell r="B730">
            <v>58</v>
          </cell>
          <cell r="C730">
            <v>46</v>
          </cell>
          <cell r="D730">
            <v>55</v>
          </cell>
          <cell r="E730">
            <v>56</v>
          </cell>
          <cell r="F730">
            <v>58</v>
          </cell>
        </row>
        <row r="731">
          <cell r="A731">
            <v>14419</v>
          </cell>
          <cell r="B731">
            <v>58</v>
          </cell>
          <cell r="C731">
            <v>46</v>
          </cell>
          <cell r="D731">
            <v>55</v>
          </cell>
          <cell r="E731">
            <v>56</v>
          </cell>
          <cell r="F731">
            <v>58</v>
          </cell>
        </row>
        <row r="732">
          <cell r="A732">
            <v>14429</v>
          </cell>
          <cell r="B732">
            <v>57</v>
          </cell>
          <cell r="C732">
            <v>56</v>
          </cell>
          <cell r="D732">
            <v>57</v>
          </cell>
          <cell r="E732">
            <v>57</v>
          </cell>
          <cell r="F732">
            <v>57</v>
          </cell>
        </row>
        <row r="733">
          <cell r="A733">
            <v>14515</v>
          </cell>
          <cell r="B733">
            <v>57</v>
          </cell>
          <cell r="C733">
            <v>53</v>
          </cell>
          <cell r="D733">
            <v>56</v>
          </cell>
          <cell r="E733">
            <v>44</v>
          </cell>
          <cell r="F733">
            <v>57</v>
          </cell>
        </row>
        <row r="734">
          <cell r="A734">
            <v>14635</v>
          </cell>
          <cell r="B734">
            <v>57</v>
          </cell>
          <cell r="C734">
            <v>46</v>
          </cell>
          <cell r="D734">
            <v>56</v>
          </cell>
          <cell r="E734">
            <v>56</v>
          </cell>
          <cell r="F734">
            <v>57</v>
          </cell>
        </row>
        <row r="735">
          <cell r="A735">
            <v>14637</v>
          </cell>
          <cell r="B735">
            <v>57</v>
          </cell>
          <cell r="C735">
            <v>50</v>
          </cell>
          <cell r="D735">
            <v>56</v>
          </cell>
          <cell r="E735">
            <v>57</v>
          </cell>
          <cell r="F735">
            <v>58</v>
          </cell>
        </row>
        <row r="736">
          <cell r="A736">
            <v>14639</v>
          </cell>
          <cell r="B736">
            <v>58</v>
          </cell>
          <cell r="C736">
            <v>57</v>
          </cell>
          <cell r="D736">
            <v>56</v>
          </cell>
          <cell r="E736">
            <v>44</v>
          </cell>
          <cell r="F736">
            <v>58</v>
          </cell>
        </row>
        <row r="737">
          <cell r="A737">
            <v>14644</v>
          </cell>
          <cell r="B737">
            <v>57</v>
          </cell>
          <cell r="C737">
            <v>44</v>
          </cell>
          <cell r="D737">
            <v>55</v>
          </cell>
          <cell r="E737">
            <v>57</v>
          </cell>
          <cell r="F737">
            <v>58</v>
          </cell>
        </row>
        <row r="738">
          <cell r="A738">
            <v>14645</v>
          </cell>
          <cell r="B738">
            <v>56</v>
          </cell>
          <cell r="C738">
            <v>46</v>
          </cell>
          <cell r="D738">
            <v>55</v>
          </cell>
          <cell r="E738">
            <v>55</v>
          </cell>
          <cell r="F738">
            <v>56</v>
          </cell>
        </row>
        <row r="739">
          <cell r="A739">
            <v>14647</v>
          </cell>
          <cell r="B739">
            <v>58</v>
          </cell>
          <cell r="C739">
            <v>56</v>
          </cell>
          <cell r="D739">
            <v>56</v>
          </cell>
          <cell r="E739">
            <v>45</v>
          </cell>
          <cell r="F739">
            <v>58</v>
          </cell>
        </row>
        <row r="740">
          <cell r="A740">
            <v>14650</v>
          </cell>
          <cell r="B740">
            <v>58</v>
          </cell>
          <cell r="C740">
            <v>57</v>
          </cell>
          <cell r="D740">
            <v>57</v>
          </cell>
          <cell r="E740">
            <v>48</v>
          </cell>
          <cell r="F740">
            <v>58</v>
          </cell>
        </row>
        <row r="741">
          <cell r="A741">
            <v>14652</v>
          </cell>
          <cell r="B741">
            <v>57</v>
          </cell>
          <cell r="C741">
            <v>56</v>
          </cell>
          <cell r="D741">
            <v>57</v>
          </cell>
          <cell r="E741">
            <v>41</v>
          </cell>
          <cell r="F741">
            <v>57</v>
          </cell>
        </row>
        <row r="742">
          <cell r="A742">
            <v>14658</v>
          </cell>
          <cell r="B742">
            <v>57</v>
          </cell>
          <cell r="C742">
            <v>46</v>
          </cell>
          <cell r="D742">
            <v>55</v>
          </cell>
          <cell r="E742">
            <v>57</v>
          </cell>
          <cell r="F742">
            <v>58</v>
          </cell>
        </row>
        <row r="743">
          <cell r="A743">
            <v>14660</v>
          </cell>
          <cell r="B743">
            <v>57</v>
          </cell>
          <cell r="C743">
            <v>46</v>
          </cell>
          <cell r="D743">
            <v>55</v>
          </cell>
          <cell r="E743">
            <v>57</v>
          </cell>
          <cell r="F743">
            <v>58</v>
          </cell>
        </row>
        <row r="744">
          <cell r="A744">
            <v>14666</v>
          </cell>
          <cell r="B744">
            <v>57</v>
          </cell>
          <cell r="C744">
            <v>42</v>
          </cell>
          <cell r="D744">
            <v>53</v>
          </cell>
          <cell r="E744">
            <v>56</v>
          </cell>
          <cell r="F744">
            <v>58</v>
          </cell>
        </row>
        <row r="745">
          <cell r="A745">
            <v>14682</v>
          </cell>
          <cell r="B745">
            <v>58</v>
          </cell>
          <cell r="C745">
            <v>49</v>
          </cell>
          <cell r="D745">
            <v>54</v>
          </cell>
          <cell r="E745">
            <v>39</v>
          </cell>
          <cell r="F745">
            <v>58</v>
          </cell>
        </row>
        <row r="746">
          <cell r="A746">
            <v>14715</v>
          </cell>
          <cell r="B746">
            <v>58</v>
          </cell>
          <cell r="C746">
            <v>56</v>
          </cell>
          <cell r="D746">
            <v>57</v>
          </cell>
          <cell r="E746">
            <v>55</v>
          </cell>
          <cell r="F746">
            <v>58</v>
          </cell>
        </row>
        <row r="747">
          <cell r="A747">
            <v>14782</v>
          </cell>
          <cell r="B747">
            <v>58</v>
          </cell>
          <cell r="C747">
            <v>54</v>
          </cell>
          <cell r="D747">
            <v>58</v>
          </cell>
          <cell r="E747">
            <v>58</v>
          </cell>
          <cell r="F747">
            <v>58</v>
          </cell>
        </row>
        <row r="748">
          <cell r="A748">
            <v>14949</v>
          </cell>
          <cell r="B748">
            <v>58</v>
          </cell>
          <cell r="C748">
            <v>57</v>
          </cell>
          <cell r="D748">
            <v>57</v>
          </cell>
          <cell r="E748">
            <v>56</v>
          </cell>
          <cell r="F748">
            <v>58</v>
          </cell>
        </row>
        <row r="749">
          <cell r="A749">
            <v>14953</v>
          </cell>
          <cell r="B749">
            <v>58</v>
          </cell>
          <cell r="C749">
            <v>51</v>
          </cell>
          <cell r="D749">
            <v>52</v>
          </cell>
          <cell r="E749">
            <v>37</v>
          </cell>
          <cell r="F749">
            <v>58</v>
          </cell>
        </row>
        <row r="750">
          <cell r="A750">
            <v>15010</v>
          </cell>
          <cell r="B750">
            <v>62</v>
          </cell>
          <cell r="C750">
            <v>44</v>
          </cell>
          <cell r="D750">
            <v>58</v>
          </cell>
          <cell r="E750">
            <v>56</v>
          </cell>
          <cell r="F750">
            <v>62</v>
          </cell>
        </row>
        <row r="751">
          <cell r="A751">
            <v>15020</v>
          </cell>
          <cell r="B751">
            <v>62</v>
          </cell>
          <cell r="C751">
            <v>48</v>
          </cell>
          <cell r="D751">
            <v>60</v>
          </cell>
          <cell r="E751">
            <v>58</v>
          </cell>
          <cell r="F751">
            <v>62</v>
          </cell>
        </row>
        <row r="752">
          <cell r="A752">
            <v>15035</v>
          </cell>
          <cell r="B752">
            <v>58</v>
          </cell>
          <cell r="C752">
            <v>50</v>
          </cell>
          <cell r="D752">
            <v>57</v>
          </cell>
          <cell r="E752">
            <v>44</v>
          </cell>
          <cell r="F752">
            <v>58</v>
          </cell>
        </row>
        <row r="753">
          <cell r="A753">
            <v>15036</v>
          </cell>
          <cell r="B753">
            <v>62</v>
          </cell>
          <cell r="C753">
            <v>47</v>
          </cell>
          <cell r="D753">
            <v>60</v>
          </cell>
          <cell r="E753">
            <v>58</v>
          </cell>
          <cell r="F753">
            <v>62</v>
          </cell>
        </row>
        <row r="754">
          <cell r="A754">
            <v>15037</v>
          </cell>
          <cell r="B754">
            <v>62</v>
          </cell>
          <cell r="C754">
            <v>53</v>
          </cell>
          <cell r="D754">
            <v>61</v>
          </cell>
          <cell r="E754">
            <v>60</v>
          </cell>
          <cell r="F754">
            <v>62</v>
          </cell>
        </row>
        <row r="755">
          <cell r="A755">
            <v>15038</v>
          </cell>
          <cell r="B755">
            <v>62</v>
          </cell>
          <cell r="C755">
            <v>58</v>
          </cell>
          <cell r="D755">
            <v>62</v>
          </cell>
          <cell r="E755">
            <v>61</v>
          </cell>
          <cell r="F755">
            <v>62</v>
          </cell>
        </row>
        <row r="756">
          <cell r="A756">
            <v>15039</v>
          </cell>
          <cell r="B756">
            <v>58</v>
          </cell>
          <cell r="C756">
            <v>54</v>
          </cell>
          <cell r="D756">
            <v>58</v>
          </cell>
          <cell r="E756">
            <v>48</v>
          </cell>
          <cell r="F756">
            <v>58</v>
          </cell>
        </row>
        <row r="757">
          <cell r="A757">
            <v>15041</v>
          </cell>
          <cell r="B757">
            <v>58</v>
          </cell>
          <cell r="C757">
            <v>55</v>
          </cell>
          <cell r="D757">
            <v>58</v>
          </cell>
          <cell r="E757">
            <v>52</v>
          </cell>
          <cell r="F757">
            <v>58</v>
          </cell>
        </row>
        <row r="758">
          <cell r="A758">
            <v>15064</v>
          </cell>
          <cell r="B758">
            <v>53</v>
          </cell>
          <cell r="C758">
            <v>38</v>
          </cell>
          <cell r="D758">
            <v>50</v>
          </cell>
          <cell r="E758">
            <v>47</v>
          </cell>
          <cell r="F758">
            <v>53</v>
          </cell>
        </row>
        <row r="759">
          <cell r="A759">
            <v>15065</v>
          </cell>
          <cell r="B759">
            <v>53</v>
          </cell>
          <cell r="C759">
            <v>44</v>
          </cell>
          <cell r="D759">
            <v>50</v>
          </cell>
          <cell r="E759">
            <v>40</v>
          </cell>
          <cell r="F759">
            <v>53</v>
          </cell>
        </row>
        <row r="760">
          <cell r="A760">
            <v>15081</v>
          </cell>
          <cell r="B760">
            <v>52</v>
          </cell>
          <cell r="C760">
            <v>31</v>
          </cell>
          <cell r="D760">
            <v>46</v>
          </cell>
          <cell r="E760">
            <v>43</v>
          </cell>
          <cell r="F760">
            <v>53</v>
          </cell>
        </row>
        <row r="761">
          <cell r="A761">
            <v>15082</v>
          </cell>
          <cell r="B761">
            <v>53</v>
          </cell>
          <cell r="C761">
            <v>37</v>
          </cell>
          <cell r="D761">
            <v>49</v>
          </cell>
          <cell r="E761">
            <v>47</v>
          </cell>
          <cell r="F761">
            <v>53</v>
          </cell>
        </row>
        <row r="762">
          <cell r="A762">
            <v>15083</v>
          </cell>
          <cell r="B762">
            <v>53</v>
          </cell>
          <cell r="C762">
            <v>39</v>
          </cell>
          <cell r="D762">
            <v>44</v>
          </cell>
          <cell r="E762">
            <v>32</v>
          </cell>
          <cell r="F762">
            <v>53</v>
          </cell>
        </row>
        <row r="763">
          <cell r="A763">
            <v>15157</v>
          </cell>
          <cell r="B763">
            <v>62</v>
          </cell>
          <cell r="C763">
            <v>42</v>
          </cell>
          <cell r="D763">
            <v>48</v>
          </cell>
          <cell r="E763">
            <v>53</v>
          </cell>
          <cell r="F763">
            <v>62</v>
          </cell>
        </row>
        <row r="764">
          <cell r="A764">
            <v>15187</v>
          </cell>
          <cell r="B764">
            <v>57</v>
          </cell>
          <cell r="C764">
            <v>44</v>
          </cell>
          <cell r="D764">
            <v>55</v>
          </cell>
          <cell r="E764">
            <v>46</v>
          </cell>
          <cell r="F764">
            <v>57</v>
          </cell>
        </row>
        <row r="765">
          <cell r="A765">
            <v>15188</v>
          </cell>
          <cell r="B765">
            <v>57</v>
          </cell>
          <cell r="C765">
            <v>54</v>
          </cell>
          <cell r="D765">
            <v>57</v>
          </cell>
          <cell r="E765">
            <v>53</v>
          </cell>
          <cell r="F765">
            <v>57</v>
          </cell>
        </row>
        <row r="766">
          <cell r="A766">
            <v>15191</v>
          </cell>
          <cell r="B766">
            <v>57</v>
          </cell>
          <cell r="C766">
            <v>49</v>
          </cell>
          <cell r="D766">
            <v>55</v>
          </cell>
          <cell r="E766">
            <v>50</v>
          </cell>
          <cell r="F766">
            <v>57</v>
          </cell>
        </row>
        <row r="767">
          <cell r="A767">
            <v>15196</v>
          </cell>
          <cell r="B767">
            <v>58</v>
          </cell>
          <cell r="C767">
            <v>47</v>
          </cell>
          <cell r="D767">
            <v>56</v>
          </cell>
          <cell r="E767">
            <v>50</v>
          </cell>
          <cell r="F767">
            <v>58</v>
          </cell>
        </row>
        <row r="768">
          <cell r="A768">
            <v>15206</v>
          </cell>
          <cell r="B768">
            <v>58</v>
          </cell>
          <cell r="C768">
            <v>58</v>
          </cell>
          <cell r="D768">
            <v>58</v>
          </cell>
          <cell r="E768">
            <v>51</v>
          </cell>
          <cell r="F768">
            <v>58</v>
          </cell>
        </row>
        <row r="769">
          <cell r="A769">
            <v>15207</v>
          </cell>
          <cell r="B769">
            <v>62</v>
          </cell>
          <cell r="C769">
            <v>54</v>
          </cell>
          <cell r="D769">
            <v>62</v>
          </cell>
          <cell r="E769">
            <v>62</v>
          </cell>
          <cell r="F769">
            <v>62</v>
          </cell>
        </row>
        <row r="770">
          <cell r="A770">
            <v>15208</v>
          </cell>
          <cell r="B770">
            <v>60</v>
          </cell>
          <cell r="C770">
            <v>49</v>
          </cell>
          <cell r="D770">
            <v>59</v>
          </cell>
          <cell r="E770">
            <v>60</v>
          </cell>
          <cell r="F770">
            <v>60</v>
          </cell>
        </row>
        <row r="771">
          <cell r="A771">
            <v>15209</v>
          </cell>
          <cell r="B771">
            <v>58</v>
          </cell>
          <cell r="C771">
            <v>57</v>
          </cell>
          <cell r="D771">
            <v>57</v>
          </cell>
          <cell r="E771">
            <v>48</v>
          </cell>
          <cell r="F771">
            <v>58</v>
          </cell>
        </row>
        <row r="772">
          <cell r="A772">
            <v>15211</v>
          </cell>
          <cell r="B772">
            <v>62</v>
          </cell>
          <cell r="C772">
            <v>56</v>
          </cell>
          <cell r="D772">
            <v>60</v>
          </cell>
          <cell r="E772">
            <v>45</v>
          </cell>
          <cell r="F772">
            <v>62</v>
          </cell>
        </row>
        <row r="773">
          <cell r="A773">
            <v>15230</v>
          </cell>
          <cell r="B773">
            <v>58</v>
          </cell>
          <cell r="C773">
            <v>54</v>
          </cell>
          <cell r="D773">
            <v>57</v>
          </cell>
          <cell r="E773">
            <v>54</v>
          </cell>
          <cell r="F773">
            <v>58</v>
          </cell>
        </row>
        <row r="774">
          <cell r="A774">
            <v>15236</v>
          </cell>
          <cell r="B774">
            <v>58</v>
          </cell>
          <cell r="C774">
            <v>57</v>
          </cell>
          <cell r="D774">
            <v>57</v>
          </cell>
          <cell r="E774">
            <v>43</v>
          </cell>
          <cell r="F774">
            <v>58</v>
          </cell>
        </row>
        <row r="775">
          <cell r="A775">
            <v>15238</v>
          </cell>
          <cell r="B775">
            <v>58</v>
          </cell>
          <cell r="C775">
            <v>34</v>
          </cell>
          <cell r="D775">
            <v>56</v>
          </cell>
          <cell r="E775">
            <v>56</v>
          </cell>
          <cell r="F775">
            <v>58</v>
          </cell>
        </row>
        <row r="776">
          <cell r="A776">
            <v>15239</v>
          </cell>
          <cell r="B776">
            <v>58</v>
          </cell>
          <cell r="C776">
            <v>55</v>
          </cell>
          <cell r="D776">
            <v>55</v>
          </cell>
          <cell r="E776">
            <v>26</v>
          </cell>
          <cell r="F776">
            <v>58</v>
          </cell>
        </row>
        <row r="777">
          <cell r="A777">
            <v>15277</v>
          </cell>
          <cell r="B777">
            <v>56</v>
          </cell>
          <cell r="C777">
            <v>21</v>
          </cell>
          <cell r="D777">
            <v>47</v>
          </cell>
          <cell r="E777">
            <v>48</v>
          </cell>
          <cell r="F777">
            <v>57</v>
          </cell>
        </row>
        <row r="778">
          <cell r="A778">
            <v>15279</v>
          </cell>
          <cell r="B778">
            <v>58</v>
          </cell>
          <cell r="C778">
            <v>57</v>
          </cell>
          <cell r="D778">
            <v>57</v>
          </cell>
          <cell r="E778">
            <v>47</v>
          </cell>
          <cell r="F778">
            <v>58</v>
          </cell>
        </row>
        <row r="779">
          <cell r="A779">
            <v>15280</v>
          </cell>
          <cell r="B779">
            <v>58</v>
          </cell>
          <cell r="C779">
            <v>57</v>
          </cell>
          <cell r="D779">
            <v>57</v>
          </cell>
          <cell r="E779">
            <v>46</v>
          </cell>
          <cell r="F779">
            <v>58</v>
          </cell>
        </row>
        <row r="780">
          <cell r="A780">
            <v>15304</v>
          </cell>
          <cell r="B780">
            <v>58</v>
          </cell>
          <cell r="C780">
            <v>55</v>
          </cell>
          <cell r="D780">
            <v>58</v>
          </cell>
          <cell r="E780">
            <v>57</v>
          </cell>
          <cell r="F780">
            <v>58</v>
          </cell>
        </row>
        <row r="781">
          <cell r="A781">
            <v>15305</v>
          </cell>
          <cell r="B781">
            <v>58</v>
          </cell>
          <cell r="C781">
            <v>54</v>
          </cell>
          <cell r="D781">
            <v>57</v>
          </cell>
          <cell r="E781">
            <v>57</v>
          </cell>
          <cell r="F781">
            <v>58</v>
          </cell>
        </row>
        <row r="782">
          <cell r="A782">
            <v>15311</v>
          </cell>
          <cell r="B782">
            <v>51</v>
          </cell>
          <cell r="C782">
            <v>44</v>
          </cell>
          <cell r="D782">
            <v>50</v>
          </cell>
          <cell r="E782">
            <v>48</v>
          </cell>
          <cell r="F782">
            <v>51</v>
          </cell>
        </row>
        <row r="783">
          <cell r="A783">
            <v>15315</v>
          </cell>
          <cell r="B783">
            <v>57</v>
          </cell>
          <cell r="C783">
            <v>56</v>
          </cell>
          <cell r="D783">
            <v>57</v>
          </cell>
          <cell r="E783">
            <v>55</v>
          </cell>
          <cell r="F783">
            <v>57</v>
          </cell>
        </row>
        <row r="784">
          <cell r="A784">
            <v>15317</v>
          </cell>
          <cell r="B784">
            <v>57</v>
          </cell>
          <cell r="C784">
            <v>57</v>
          </cell>
          <cell r="D784">
            <v>57</v>
          </cell>
          <cell r="E784">
            <v>48</v>
          </cell>
          <cell r="F784">
            <v>57</v>
          </cell>
        </row>
        <row r="785">
          <cell r="A785">
            <v>15318</v>
          </cell>
          <cell r="B785">
            <v>58</v>
          </cell>
          <cell r="C785">
            <v>57</v>
          </cell>
          <cell r="D785">
            <v>57</v>
          </cell>
          <cell r="E785">
            <v>48</v>
          </cell>
          <cell r="F785">
            <v>58</v>
          </cell>
        </row>
        <row r="786">
          <cell r="A786">
            <v>15406</v>
          </cell>
          <cell r="B786">
            <v>56</v>
          </cell>
          <cell r="C786">
            <v>56</v>
          </cell>
          <cell r="D786">
            <v>56</v>
          </cell>
          <cell r="E786">
            <v>56</v>
          </cell>
          <cell r="F786">
            <v>56</v>
          </cell>
        </row>
        <row r="787">
          <cell r="A787">
            <v>15412</v>
          </cell>
          <cell r="B787">
            <v>62</v>
          </cell>
          <cell r="C787">
            <v>62</v>
          </cell>
          <cell r="D787">
            <v>62</v>
          </cell>
          <cell r="E787">
            <v>62</v>
          </cell>
          <cell r="F787">
            <v>62</v>
          </cell>
        </row>
        <row r="788">
          <cell r="A788">
            <v>15425</v>
          </cell>
          <cell r="B788">
            <v>58</v>
          </cell>
          <cell r="C788">
            <v>39</v>
          </cell>
          <cell r="D788">
            <v>56</v>
          </cell>
          <cell r="E788">
            <v>57</v>
          </cell>
          <cell r="F788">
            <v>58</v>
          </cell>
        </row>
        <row r="789">
          <cell r="A789">
            <v>15429</v>
          </cell>
          <cell r="B789">
            <v>56</v>
          </cell>
          <cell r="C789">
            <v>51</v>
          </cell>
          <cell r="D789">
            <v>53</v>
          </cell>
          <cell r="E789">
            <v>41</v>
          </cell>
          <cell r="F789">
            <v>56</v>
          </cell>
        </row>
        <row r="790">
          <cell r="A790">
            <v>15430</v>
          </cell>
          <cell r="B790">
            <v>58</v>
          </cell>
          <cell r="C790">
            <v>40</v>
          </cell>
          <cell r="D790">
            <v>55</v>
          </cell>
          <cell r="E790">
            <v>57</v>
          </cell>
          <cell r="F790">
            <v>58</v>
          </cell>
        </row>
        <row r="791">
          <cell r="A791">
            <v>15432</v>
          </cell>
          <cell r="B791">
            <v>57</v>
          </cell>
          <cell r="C791">
            <v>52</v>
          </cell>
          <cell r="D791">
            <v>53</v>
          </cell>
          <cell r="E791">
            <v>39</v>
          </cell>
          <cell r="F791">
            <v>57</v>
          </cell>
        </row>
        <row r="792">
          <cell r="A792">
            <v>15435</v>
          </cell>
          <cell r="B792">
            <v>58</v>
          </cell>
          <cell r="C792">
            <v>51</v>
          </cell>
          <cell r="D792">
            <v>52</v>
          </cell>
          <cell r="E792">
            <v>37</v>
          </cell>
          <cell r="F792">
            <v>58</v>
          </cell>
        </row>
        <row r="793">
          <cell r="A793">
            <v>15439</v>
          </cell>
          <cell r="B793">
            <v>58</v>
          </cell>
          <cell r="C793">
            <v>39</v>
          </cell>
          <cell r="D793">
            <v>55</v>
          </cell>
          <cell r="E793">
            <v>57</v>
          </cell>
          <cell r="F793">
            <v>58</v>
          </cell>
        </row>
        <row r="794">
          <cell r="A794">
            <v>15442</v>
          </cell>
          <cell r="B794">
            <v>58</v>
          </cell>
          <cell r="C794">
            <v>36</v>
          </cell>
          <cell r="D794">
            <v>54</v>
          </cell>
          <cell r="E794">
            <v>57</v>
          </cell>
          <cell r="F794">
            <v>58</v>
          </cell>
        </row>
        <row r="795">
          <cell r="A795">
            <v>15443</v>
          </cell>
          <cell r="B795">
            <v>58</v>
          </cell>
          <cell r="C795">
            <v>49</v>
          </cell>
          <cell r="D795">
            <v>51</v>
          </cell>
          <cell r="E795">
            <v>34</v>
          </cell>
          <cell r="F795">
            <v>58</v>
          </cell>
        </row>
        <row r="796">
          <cell r="A796">
            <v>15456</v>
          </cell>
          <cell r="B796">
            <v>58</v>
          </cell>
          <cell r="C796">
            <v>44</v>
          </cell>
          <cell r="D796">
            <v>57</v>
          </cell>
          <cell r="E796">
            <v>58</v>
          </cell>
          <cell r="F796">
            <v>58</v>
          </cell>
        </row>
        <row r="797">
          <cell r="A797">
            <v>15457</v>
          </cell>
          <cell r="B797">
            <v>58</v>
          </cell>
          <cell r="C797">
            <v>57</v>
          </cell>
          <cell r="D797">
            <v>57</v>
          </cell>
          <cell r="E797">
            <v>47</v>
          </cell>
          <cell r="F797">
            <v>58</v>
          </cell>
        </row>
        <row r="798">
          <cell r="A798">
            <v>15458</v>
          </cell>
          <cell r="B798">
            <v>58</v>
          </cell>
          <cell r="C798">
            <v>40</v>
          </cell>
          <cell r="D798">
            <v>55</v>
          </cell>
          <cell r="E798">
            <v>57</v>
          </cell>
          <cell r="F798">
            <v>58</v>
          </cell>
        </row>
        <row r="799">
          <cell r="A799">
            <v>15459</v>
          </cell>
          <cell r="B799">
            <v>58</v>
          </cell>
          <cell r="C799">
            <v>55</v>
          </cell>
          <cell r="D799">
            <v>54</v>
          </cell>
          <cell r="E799">
            <v>39</v>
          </cell>
          <cell r="F799">
            <v>58</v>
          </cell>
        </row>
        <row r="800">
          <cell r="A800">
            <v>15676</v>
          </cell>
          <cell r="B800">
            <v>58</v>
          </cell>
          <cell r="C800">
            <v>58</v>
          </cell>
          <cell r="D800">
            <v>58</v>
          </cell>
          <cell r="E800">
            <v>58</v>
          </cell>
          <cell r="F800">
            <v>58</v>
          </cell>
        </row>
        <row r="801">
          <cell r="A801">
            <v>15680</v>
          </cell>
          <cell r="B801">
            <v>58</v>
          </cell>
          <cell r="C801">
            <v>58</v>
          </cell>
          <cell r="D801">
            <v>58</v>
          </cell>
          <cell r="E801">
            <v>58</v>
          </cell>
          <cell r="F801">
            <v>58</v>
          </cell>
        </row>
        <row r="802">
          <cell r="A802">
            <v>15681</v>
          </cell>
          <cell r="B802">
            <v>58</v>
          </cell>
          <cell r="C802">
            <v>58</v>
          </cell>
          <cell r="D802">
            <v>58</v>
          </cell>
          <cell r="E802">
            <v>58</v>
          </cell>
          <cell r="F802">
            <v>58</v>
          </cell>
        </row>
        <row r="803">
          <cell r="A803">
            <v>15682</v>
          </cell>
          <cell r="B803">
            <v>58</v>
          </cell>
          <cell r="C803">
            <v>58</v>
          </cell>
          <cell r="D803">
            <v>58</v>
          </cell>
          <cell r="E803">
            <v>58</v>
          </cell>
          <cell r="F803">
            <v>58</v>
          </cell>
        </row>
        <row r="804">
          <cell r="A804">
            <v>15683</v>
          </cell>
          <cell r="B804">
            <v>58</v>
          </cell>
          <cell r="C804">
            <v>58</v>
          </cell>
          <cell r="D804">
            <v>58</v>
          </cell>
          <cell r="E804">
            <v>58</v>
          </cell>
          <cell r="F804">
            <v>58</v>
          </cell>
        </row>
        <row r="805">
          <cell r="A805">
            <v>15684</v>
          </cell>
          <cell r="B805">
            <v>58</v>
          </cell>
          <cell r="C805">
            <v>54</v>
          </cell>
          <cell r="D805">
            <v>58</v>
          </cell>
          <cell r="E805">
            <v>58</v>
          </cell>
          <cell r="F805">
            <v>58</v>
          </cell>
        </row>
        <row r="806">
          <cell r="A806">
            <v>15688</v>
          </cell>
          <cell r="B806">
            <v>62</v>
          </cell>
          <cell r="C806">
            <v>57</v>
          </cell>
          <cell r="D806">
            <v>61</v>
          </cell>
          <cell r="E806">
            <v>59</v>
          </cell>
          <cell r="F806">
            <v>62</v>
          </cell>
        </row>
        <row r="807">
          <cell r="A807">
            <v>15689</v>
          </cell>
          <cell r="B807">
            <v>53</v>
          </cell>
          <cell r="C807">
            <v>51</v>
          </cell>
          <cell r="D807">
            <v>53</v>
          </cell>
          <cell r="E807">
            <v>53</v>
          </cell>
          <cell r="F807">
            <v>53</v>
          </cell>
        </row>
        <row r="808">
          <cell r="A808">
            <v>15690</v>
          </cell>
          <cell r="B808">
            <v>58</v>
          </cell>
          <cell r="C808">
            <v>57</v>
          </cell>
          <cell r="D808">
            <v>58</v>
          </cell>
          <cell r="E808">
            <v>56</v>
          </cell>
          <cell r="F808">
            <v>58</v>
          </cell>
        </row>
        <row r="809">
          <cell r="A809">
            <v>15696</v>
          </cell>
          <cell r="B809">
            <v>52</v>
          </cell>
          <cell r="C809">
            <v>42</v>
          </cell>
          <cell r="D809">
            <v>50</v>
          </cell>
          <cell r="E809">
            <v>49</v>
          </cell>
          <cell r="F809">
            <v>52</v>
          </cell>
        </row>
        <row r="810">
          <cell r="A810">
            <v>15699</v>
          </cell>
          <cell r="B810">
            <v>53</v>
          </cell>
          <cell r="C810">
            <v>50</v>
          </cell>
          <cell r="D810">
            <v>52</v>
          </cell>
          <cell r="E810">
            <v>50</v>
          </cell>
          <cell r="F810">
            <v>53</v>
          </cell>
        </row>
        <row r="811">
          <cell r="A811">
            <v>15700</v>
          </cell>
          <cell r="B811">
            <v>53</v>
          </cell>
          <cell r="C811">
            <v>42</v>
          </cell>
          <cell r="D811">
            <v>50</v>
          </cell>
          <cell r="E811">
            <v>43</v>
          </cell>
          <cell r="F811">
            <v>53</v>
          </cell>
        </row>
        <row r="812">
          <cell r="A812">
            <v>15703</v>
          </cell>
          <cell r="B812">
            <v>53</v>
          </cell>
          <cell r="C812">
            <v>45</v>
          </cell>
          <cell r="D812">
            <v>51</v>
          </cell>
          <cell r="E812">
            <v>48</v>
          </cell>
          <cell r="F812">
            <v>53</v>
          </cell>
        </row>
        <row r="813">
          <cell r="A813">
            <v>15705</v>
          </cell>
          <cell r="B813">
            <v>53</v>
          </cell>
          <cell r="C813">
            <v>45</v>
          </cell>
          <cell r="D813">
            <v>51</v>
          </cell>
          <cell r="E813">
            <v>48</v>
          </cell>
          <cell r="F813">
            <v>53</v>
          </cell>
        </row>
        <row r="814">
          <cell r="A814">
            <v>15709</v>
          </cell>
          <cell r="B814">
            <v>53</v>
          </cell>
          <cell r="C814">
            <v>44</v>
          </cell>
          <cell r="D814">
            <v>50</v>
          </cell>
          <cell r="E814">
            <v>44</v>
          </cell>
          <cell r="F814">
            <v>53</v>
          </cell>
        </row>
        <row r="815">
          <cell r="A815">
            <v>15710</v>
          </cell>
          <cell r="B815">
            <v>53</v>
          </cell>
          <cell r="C815">
            <v>37</v>
          </cell>
          <cell r="D815">
            <v>49</v>
          </cell>
          <cell r="E815">
            <v>43</v>
          </cell>
          <cell r="F815">
            <v>53</v>
          </cell>
        </row>
        <row r="816">
          <cell r="A816">
            <v>15714</v>
          </cell>
          <cell r="B816">
            <v>53</v>
          </cell>
          <cell r="C816">
            <v>41</v>
          </cell>
          <cell r="D816">
            <v>51</v>
          </cell>
          <cell r="E816">
            <v>47</v>
          </cell>
          <cell r="F816">
            <v>53</v>
          </cell>
        </row>
        <row r="817">
          <cell r="A817">
            <v>15715</v>
          </cell>
          <cell r="B817">
            <v>53</v>
          </cell>
          <cell r="C817">
            <v>41</v>
          </cell>
          <cell r="D817">
            <v>49</v>
          </cell>
          <cell r="E817">
            <v>42</v>
          </cell>
          <cell r="F817">
            <v>53</v>
          </cell>
        </row>
        <row r="818">
          <cell r="A818">
            <v>15720</v>
          </cell>
          <cell r="B818">
            <v>53</v>
          </cell>
          <cell r="C818">
            <v>39</v>
          </cell>
          <cell r="D818">
            <v>50</v>
          </cell>
          <cell r="E818">
            <v>47</v>
          </cell>
          <cell r="F818">
            <v>53</v>
          </cell>
        </row>
        <row r="819">
          <cell r="A819">
            <v>15722</v>
          </cell>
          <cell r="B819">
            <v>53</v>
          </cell>
          <cell r="C819">
            <v>46</v>
          </cell>
          <cell r="D819">
            <v>52</v>
          </cell>
          <cell r="E819">
            <v>47</v>
          </cell>
          <cell r="F819">
            <v>53</v>
          </cell>
        </row>
        <row r="820">
          <cell r="A820">
            <v>15767</v>
          </cell>
          <cell r="B820">
            <v>58</v>
          </cell>
          <cell r="C820">
            <v>53</v>
          </cell>
          <cell r="D820">
            <v>55</v>
          </cell>
          <cell r="E820">
            <v>46</v>
          </cell>
          <cell r="F820">
            <v>58</v>
          </cell>
        </row>
        <row r="821">
          <cell r="A821">
            <v>15768</v>
          </cell>
          <cell r="B821">
            <v>58</v>
          </cell>
          <cell r="C821">
            <v>55</v>
          </cell>
          <cell r="D821">
            <v>57</v>
          </cell>
          <cell r="E821">
            <v>50</v>
          </cell>
          <cell r="F821">
            <v>58</v>
          </cell>
        </row>
        <row r="822">
          <cell r="A822">
            <v>15775</v>
          </cell>
          <cell r="B822">
            <v>55</v>
          </cell>
          <cell r="C822">
            <v>54</v>
          </cell>
          <cell r="D822">
            <v>55</v>
          </cell>
          <cell r="E822">
            <v>54</v>
          </cell>
          <cell r="F822">
            <v>55</v>
          </cell>
        </row>
        <row r="823">
          <cell r="A823">
            <v>15776</v>
          </cell>
          <cell r="B823">
            <v>55</v>
          </cell>
          <cell r="C823">
            <v>38</v>
          </cell>
          <cell r="D823">
            <v>52</v>
          </cell>
          <cell r="E823">
            <v>50</v>
          </cell>
          <cell r="F823">
            <v>55</v>
          </cell>
        </row>
        <row r="824">
          <cell r="A824">
            <v>15849</v>
          </cell>
          <cell r="B824">
            <v>50</v>
          </cell>
          <cell r="C824">
            <v>50</v>
          </cell>
          <cell r="D824">
            <v>50</v>
          </cell>
          <cell r="E824">
            <v>44</v>
          </cell>
          <cell r="F824">
            <v>50</v>
          </cell>
        </row>
        <row r="825">
          <cell r="A825">
            <v>15850</v>
          </cell>
          <cell r="B825">
            <v>52</v>
          </cell>
          <cell r="C825">
            <v>44</v>
          </cell>
          <cell r="D825">
            <v>50</v>
          </cell>
          <cell r="E825">
            <v>52</v>
          </cell>
          <cell r="F825">
            <v>52</v>
          </cell>
        </row>
        <row r="826">
          <cell r="A826">
            <v>15851</v>
          </cell>
          <cell r="B826">
            <v>53</v>
          </cell>
          <cell r="C826">
            <v>52</v>
          </cell>
          <cell r="D826">
            <v>52</v>
          </cell>
          <cell r="E826">
            <v>42</v>
          </cell>
          <cell r="F826">
            <v>53</v>
          </cell>
        </row>
        <row r="827">
          <cell r="A827">
            <v>15852</v>
          </cell>
          <cell r="B827">
            <v>52</v>
          </cell>
          <cell r="C827">
            <v>40</v>
          </cell>
          <cell r="D827">
            <v>50</v>
          </cell>
          <cell r="E827">
            <v>52</v>
          </cell>
          <cell r="F827">
            <v>52</v>
          </cell>
        </row>
        <row r="828">
          <cell r="A828">
            <v>15853</v>
          </cell>
          <cell r="B828">
            <v>53</v>
          </cell>
          <cell r="C828">
            <v>53</v>
          </cell>
          <cell r="D828">
            <v>52</v>
          </cell>
          <cell r="E828">
            <v>38</v>
          </cell>
          <cell r="F828">
            <v>53</v>
          </cell>
        </row>
        <row r="829">
          <cell r="A829">
            <v>15854</v>
          </cell>
          <cell r="B829">
            <v>53</v>
          </cell>
          <cell r="C829">
            <v>39</v>
          </cell>
          <cell r="D829">
            <v>49</v>
          </cell>
          <cell r="E829">
            <v>52</v>
          </cell>
          <cell r="F829">
            <v>53</v>
          </cell>
        </row>
        <row r="830">
          <cell r="A830">
            <v>15855</v>
          </cell>
          <cell r="B830">
            <v>53</v>
          </cell>
          <cell r="C830">
            <v>53</v>
          </cell>
          <cell r="D830">
            <v>52</v>
          </cell>
          <cell r="E830">
            <v>41</v>
          </cell>
          <cell r="F830">
            <v>53</v>
          </cell>
        </row>
        <row r="831">
          <cell r="A831">
            <v>15856</v>
          </cell>
          <cell r="B831">
            <v>53</v>
          </cell>
          <cell r="C831">
            <v>41</v>
          </cell>
          <cell r="D831">
            <v>51</v>
          </cell>
          <cell r="E831">
            <v>53</v>
          </cell>
          <cell r="F831">
            <v>53</v>
          </cell>
        </row>
        <row r="832">
          <cell r="A832">
            <v>15857</v>
          </cell>
          <cell r="B832">
            <v>53</v>
          </cell>
          <cell r="C832">
            <v>41</v>
          </cell>
          <cell r="D832">
            <v>50</v>
          </cell>
          <cell r="E832">
            <v>53</v>
          </cell>
          <cell r="F832">
            <v>53</v>
          </cell>
        </row>
        <row r="833">
          <cell r="A833">
            <v>15858</v>
          </cell>
          <cell r="B833">
            <v>53</v>
          </cell>
          <cell r="C833">
            <v>52</v>
          </cell>
          <cell r="D833">
            <v>52</v>
          </cell>
          <cell r="E833">
            <v>40</v>
          </cell>
          <cell r="F833">
            <v>53</v>
          </cell>
        </row>
        <row r="834">
          <cell r="A834">
            <v>15859</v>
          </cell>
          <cell r="B834">
            <v>51</v>
          </cell>
          <cell r="C834">
            <v>51</v>
          </cell>
          <cell r="D834">
            <v>51</v>
          </cell>
          <cell r="E834">
            <v>41</v>
          </cell>
          <cell r="F834">
            <v>51</v>
          </cell>
        </row>
        <row r="835">
          <cell r="A835">
            <v>15862</v>
          </cell>
          <cell r="B835">
            <v>53</v>
          </cell>
          <cell r="C835">
            <v>43</v>
          </cell>
          <cell r="D835">
            <v>52</v>
          </cell>
          <cell r="E835">
            <v>53</v>
          </cell>
          <cell r="F835">
            <v>53</v>
          </cell>
        </row>
        <row r="836">
          <cell r="A836">
            <v>15863</v>
          </cell>
          <cell r="B836">
            <v>51</v>
          </cell>
          <cell r="C836">
            <v>51</v>
          </cell>
          <cell r="D836">
            <v>51</v>
          </cell>
          <cell r="E836">
            <v>51</v>
          </cell>
          <cell r="F836">
            <v>51</v>
          </cell>
        </row>
        <row r="837">
          <cell r="A837">
            <v>15869</v>
          </cell>
          <cell r="B837">
            <v>57</v>
          </cell>
          <cell r="C837">
            <v>57</v>
          </cell>
          <cell r="D837">
            <v>57</v>
          </cell>
          <cell r="E837">
            <v>57</v>
          </cell>
          <cell r="F837">
            <v>57</v>
          </cell>
        </row>
        <row r="838">
          <cell r="A838">
            <v>15870</v>
          </cell>
          <cell r="B838">
            <v>57</v>
          </cell>
          <cell r="C838">
            <v>42</v>
          </cell>
          <cell r="D838">
            <v>57</v>
          </cell>
          <cell r="E838">
            <v>57</v>
          </cell>
          <cell r="F838">
            <v>57</v>
          </cell>
        </row>
        <row r="839">
          <cell r="A839">
            <v>15874</v>
          </cell>
          <cell r="B839">
            <v>53</v>
          </cell>
          <cell r="C839">
            <v>53</v>
          </cell>
          <cell r="D839">
            <v>53</v>
          </cell>
          <cell r="E839">
            <v>40</v>
          </cell>
          <cell r="F839">
            <v>53</v>
          </cell>
        </row>
        <row r="840">
          <cell r="A840">
            <v>15877</v>
          </cell>
          <cell r="B840">
            <v>57</v>
          </cell>
          <cell r="C840">
            <v>54</v>
          </cell>
          <cell r="D840">
            <v>57</v>
          </cell>
          <cell r="E840">
            <v>56</v>
          </cell>
          <cell r="F840">
            <v>57</v>
          </cell>
        </row>
        <row r="841">
          <cell r="A841">
            <v>15914</v>
          </cell>
          <cell r="B841">
            <v>53</v>
          </cell>
          <cell r="C841">
            <v>41</v>
          </cell>
          <cell r="D841">
            <v>46</v>
          </cell>
          <cell r="E841">
            <v>43</v>
          </cell>
          <cell r="F841">
            <v>53</v>
          </cell>
        </row>
        <row r="842">
          <cell r="A842">
            <v>15916</v>
          </cell>
          <cell r="B842">
            <v>58</v>
          </cell>
          <cell r="C842">
            <v>56</v>
          </cell>
          <cell r="D842">
            <v>57</v>
          </cell>
          <cell r="E842">
            <v>56</v>
          </cell>
          <cell r="F842">
            <v>58</v>
          </cell>
        </row>
        <row r="843">
          <cell r="A843">
            <v>15917</v>
          </cell>
          <cell r="B843">
            <v>53</v>
          </cell>
          <cell r="C843">
            <v>47</v>
          </cell>
          <cell r="D843">
            <v>51</v>
          </cell>
          <cell r="E843">
            <v>50</v>
          </cell>
          <cell r="F843">
            <v>53</v>
          </cell>
        </row>
        <row r="844">
          <cell r="A844">
            <v>16032</v>
          </cell>
          <cell r="B844">
            <v>62</v>
          </cell>
          <cell r="C844">
            <v>59</v>
          </cell>
          <cell r="D844">
            <v>60</v>
          </cell>
          <cell r="E844">
            <v>53</v>
          </cell>
          <cell r="F844">
            <v>62</v>
          </cell>
        </row>
        <row r="845">
          <cell r="A845">
            <v>16037</v>
          </cell>
          <cell r="B845">
            <v>52</v>
          </cell>
          <cell r="C845">
            <v>46</v>
          </cell>
          <cell r="D845">
            <v>50</v>
          </cell>
          <cell r="E845">
            <v>46</v>
          </cell>
          <cell r="F845">
            <v>52</v>
          </cell>
        </row>
        <row r="846">
          <cell r="A846">
            <v>16038</v>
          </cell>
          <cell r="B846">
            <v>53</v>
          </cell>
          <cell r="C846">
            <v>36</v>
          </cell>
          <cell r="D846">
            <v>43</v>
          </cell>
          <cell r="E846">
            <v>37</v>
          </cell>
          <cell r="F846">
            <v>53</v>
          </cell>
        </row>
        <row r="847">
          <cell r="A847">
            <v>16040</v>
          </cell>
          <cell r="B847">
            <v>52</v>
          </cell>
          <cell r="C847">
            <v>29</v>
          </cell>
          <cell r="D847">
            <v>36</v>
          </cell>
          <cell r="E847">
            <v>32</v>
          </cell>
          <cell r="F847">
            <v>52</v>
          </cell>
        </row>
        <row r="848">
          <cell r="A848">
            <v>16041</v>
          </cell>
          <cell r="B848">
            <v>53</v>
          </cell>
          <cell r="C848">
            <v>36</v>
          </cell>
          <cell r="D848">
            <v>44</v>
          </cell>
          <cell r="E848">
            <v>38</v>
          </cell>
          <cell r="F848">
            <v>53</v>
          </cell>
        </row>
        <row r="849">
          <cell r="A849">
            <v>16045</v>
          </cell>
          <cell r="B849">
            <v>53</v>
          </cell>
          <cell r="C849">
            <v>36</v>
          </cell>
          <cell r="D849">
            <v>45</v>
          </cell>
          <cell r="E849">
            <v>42</v>
          </cell>
          <cell r="F849">
            <v>53</v>
          </cell>
        </row>
        <row r="850">
          <cell r="A850">
            <v>16046</v>
          </cell>
          <cell r="B850">
            <v>53</v>
          </cell>
          <cell r="C850">
            <v>29</v>
          </cell>
          <cell r="D850">
            <v>38</v>
          </cell>
          <cell r="E850">
            <v>30</v>
          </cell>
          <cell r="F850">
            <v>53</v>
          </cell>
        </row>
        <row r="851">
          <cell r="A851">
            <v>16054</v>
          </cell>
          <cell r="B851">
            <v>53</v>
          </cell>
          <cell r="C851">
            <v>37</v>
          </cell>
          <cell r="D851">
            <v>40</v>
          </cell>
          <cell r="E851">
            <v>35</v>
          </cell>
          <cell r="F851">
            <v>53</v>
          </cell>
        </row>
        <row r="852">
          <cell r="A852">
            <v>16057</v>
          </cell>
          <cell r="B852">
            <v>52</v>
          </cell>
          <cell r="C852">
            <v>36</v>
          </cell>
          <cell r="D852">
            <v>37</v>
          </cell>
          <cell r="E852">
            <v>30</v>
          </cell>
          <cell r="F852">
            <v>52</v>
          </cell>
        </row>
        <row r="853">
          <cell r="A853">
            <v>16059</v>
          </cell>
          <cell r="B853">
            <v>56</v>
          </cell>
          <cell r="C853">
            <v>38</v>
          </cell>
          <cell r="D853">
            <v>53</v>
          </cell>
          <cell r="E853">
            <v>51</v>
          </cell>
          <cell r="F853">
            <v>56</v>
          </cell>
        </row>
        <row r="854">
          <cell r="A854">
            <v>16084</v>
          </cell>
          <cell r="B854">
            <v>62</v>
          </cell>
          <cell r="C854">
            <v>40</v>
          </cell>
          <cell r="D854">
            <v>59</v>
          </cell>
          <cell r="E854">
            <v>61</v>
          </cell>
          <cell r="F854">
            <v>62</v>
          </cell>
        </row>
        <row r="855">
          <cell r="A855">
            <v>16085</v>
          </cell>
          <cell r="B855">
            <v>61</v>
          </cell>
          <cell r="C855">
            <v>34</v>
          </cell>
          <cell r="D855">
            <v>55</v>
          </cell>
          <cell r="E855">
            <v>58</v>
          </cell>
          <cell r="F855">
            <v>61</v>
          </cell>
        </row>
        <row r="856">
          <cell r="A856">
            <v>16096</v>
          </cell>
          <cell r="B856">
            <v>62</v>
          </cell>
          <cell r="C856">
            <v>61</v>
          </cell>
          <cell r="D856">
            <v>61</v>
          </cell>
          <cell r="E856">
            <v>52</v>
          </cell>
          <cell r="F856">
            <v>62</v>
          </cell>
        </row>
        <row r="857">
          <cell r="A857">
            <v>16122</v>
          </cell>
          <cell r="B857">
            <v>62</v>
          </cell>
          <cell r="C857">
            <v>36</v>
          </cell>
          <cell r="D857">
            <v>36</v>
          </cell>
          <cell r="E857">
            <v>40</v>
          </cell>
          <cell r="F857">
            <v>62</v>
          </cell>
        </row>
        <row r="858">
          <cell r="A858">
            <v>16125</v>
          </cell>
          <cell r="B858">
            <v>58</v>
          </cell>
          <cell r="C858">
            <v>55</v>
          </cell>
          <cell r="D858">
            <v>49</v>
          </cell>
          <cell r="E858">
            <v>40</v>
          </cell>
          <cell r="F858">
            <v>58</v>
          </cell>
        </row>
        <row r="859">
          <cell r="A859">
            <v>16126</v>
          </cell>
          <cell r="B859">
            <v>58</v>
          </cell>
          <cell r="C859">
            <v>56</v>
          </cell>
          <cell r="D859">
            <v>57</v>
          </cell>
          <cell r="E859">
            <v>54</v>
          </cell>
          <cell r="F859">
            <v>58</v>
          </cell>
        </row>
        <row r="860">
          <cell r="A860">
            <v>16127</v>
          </cell>
          <cell r="B860">
            <v>57</v>
          </cell>
          <cell r="C860">
            <v>54</v>
          </cell>
          <cell r="D860">
            <v>56</v>
          </cell>
          <cell r="E860">
            <v>51</v>
          </cell>
          <cell r="F860">
            <v>57</v>
          </cell>
        </row>
        <row r="861">
          <cell r="A861">
            <v>16128</v>
          </cell>
          <cell r="B861">
            <v>52</v>
          </cell>
          <cell r="C861">
            <v>44</v>
          </cell>
          <cell r="D861">
            <v>49</v>
          </cell>
          <cell r="E861">
            <v>41</v>
          </cell>
          <cell r="F861">
            <v>52</v>
          </cell>
        </row>
        <row r="862">
          <cell r="A862">
            <v>16131</v>
          </cell>
          <cell r="B862">
            <v>53</v>
          </cell>
          <cell r="C862">
            <v>43</v>
          </cell>
          <cell r="D862">
            <v>52</v>
          </cell>
          <cell r="E862">
            <v>50</v>
          </cell>
          <cell r="F862">
            <v>53</v>
          </cell>
        </row>
        <row r="863">
          <cell r="A863">
            <v>16136</v>
          </cell>
          <cell r="B863">
            <v>57</v>
          </cell>
          <cell r="C863">
            <v>48</v>
          </cell>
          <cell r="D863">
            <v>56</v>
          </cell>
          <cell r="E863">
            <v>47</v>
          </cell>
          <cell r="F863">
            <v>57</v>
          </cell>
        </row>
        <row r="864">
          <cell r="A864">
            <v>16138</v>
          </cell>
          <cell r="B864">
            <v>52</v>
          </cell>
          <cell r="C864">
            <v>42</v>
          </cell>
          <cell r="D864">
            <v>50</v>
          </cell>
          <cell r="E864">
            <v>48</v>
          </cell>
          <cell r="F864">
            <v>52</v>
          </cell>
        </row>
        <row r="865">
          <cell r="A865">
            <v>16144</v>
          </cell>
          <cell r="B865">
            <v>58</v>
          </cell>
          <cell r="C865">
            <v>58</v>
          </cell>
          <cell r="D865">
            <v>58</v>
          </cell>
          <cell r="E865">
            <v>57</v>
          </cell>
          <cell r="F865">
            <v>58</v>
          </cell>
        </row>
        <row r="866">
          <cell r="A866">
            <v>16162</v>
          </cell>
          <cell r="B866">
            <v>62</v>
          </cell>
          <cell r="C866">
            <v>56</v>
          </cell>
          <cell r="D866">
            <v>62</v>
          </cell>
          <cell r="E866">
            <v>62</v>
          </cell>
          <cell r="F866">
            <v>63</v>
          </cell>
        </row>
        <row r="867">
          <cell r="A867">
            <v>16163</v>
          </cell>
          <cell r="B867">
            <v>62</v>
          </cell>
          <cell r="C867">
            <v>51</v>
          </cell>
          <cell r="D867">
            <v>62</v>
          </cell>
          <cell r="E867">
            <v>62</v>
          </cell>
          <cell r="F867">
            <v>62</v>
          </cell>
        </row>
        <row r="868">
          <cell r="A868">
            <v>16164</v>
          </cell>
          <cell r="B868">
            <v>62</v>
          </cell>
          <cell r="C868">
            <v>58</v>
          </cell>
          <cell r="D868">
            <v>62</v>
          </cell>
          <cell r="E868">
            <v>62</v>
          </cell>
          <cell r="F868">
            <v>63</v>
          </cell>
        </row>
        <row r="869">
          <cell r="A869">
            <v>16167</v>
          </cell>
          <cell r="B869">
            <v>58</v>
          </cell>
          <cell r="C869">
            <v>52</v>
          </cell>
          <cell r="D869">
            <v>56</v>
          </cell>
          <cell r="E869">
            <v>46</v>
          </cell>
          <cell r="F869">
            <v>58</v>
          </cell>
        </row>
        <row r="870">
          <cell r="A870">
            <v>16170</v>
          </cell>
          <cell r="B870">
            <v>58</v>
          </cell>
          <cell r="C870">
            <v>56</v>
          </cell>
          <cell r="D870">
            <v>58</v>
          </cell>
          <cell r="E870">
            <v>58</v>
          </cell>
          <cell r="F870">
            <v>58</v>
          </cell>
        </row>
        <row r="871">
          <cell r="A871">
            <v>16183</v>
          </cell>
          <cell r="B871">
            <v>58</v>
          </cell>
          <cell r="C871">
            <v>57</v>
          </cell>
          <cell r="D871">
            <v>58</v>
          </cell>
          <cell r="E871">
            <v>57</v>
          </cell>
          <cell r="F871">
            <v>58</v>
          </cell>
        </row>
        <row r="872">
          <cell r="A872">
            <v>16271</v>
          </cell>
          <cell r="B872">
            <v>57</v>
          </cell>
          <cell r="C872">
            <v>32</v>
          </cell>
          <cell r="D872">
            <v>54</v>
          </cell>
          <cell r="E872">
            <v>56</v>
          </cell>
          <cell r="F872">
            <v>58</v>
          </cell>
        </row>
        <row r="873">
          <cell r="A873">
            <v>16272</v>
          </cell>
          <cell r="B873">
            <v>57</v>
          </cell>
          <cell r="C873">
            <v>26</v>
          </cell>
          <cell r="D873">
            <v>51</v>
          </cell>
          <cell r="E873">
            <v>54</v>
          </cell>
          <cell r="F873">
            <v>58</v>
          </cell>
        </row>
        <row r="874">
          <cell r="A874">
            <v>16274</v>
          </cell>
          <cell r="B874">
            <v>58</v>
          </cell>
          <cell r="C874">
            <v>55</v>
          </cell>
          <cell r="D874">
            <v>54</v>
          </cell>
          <cell r="E874">
            <v>36</v>
          </cell>
          <cell r="F874">
            <v>58</v>
          </cell>
        </row>
        <row r="875">
          <cell r="A875">
            <v>16275</v>
          </cell>
          <cell r="B875">
            <v>58</v>
          </cell>
          <cell r="C875">
            <v>52</v>
          </cell>
          <cell r="D875">
            <v>51</v>
          </cell>
          <cell r="E875">
            <v>31</v>
          </cell>
          <cell r="F875">
            <v>58</v>
          </cell>
        </row>
        <row r="876">
          <cell r="A876">
            <v>16290</v>
          </cell>
          <cell r="B876">
            <v>58</v>
          </cell>
          <cell r="C876">
            <v>54</v>
          </cell>
          <cell r="D876">
            <v>53</v>
          </cell>
          <cell r="E876">
            <v>36</v>
          </cell>
          <cell r="F876">
            <v>58</v>
          </cell>
        </row>
        <row r="877">
          <cell r="A877">
            <v>16291</v>
          </cell>
          <cell r="B877">
            <v>58</v>
          </cell>
          <cell r="C877">
            <v>53</v>
          </cell>
          <cell r="D877">
            <v>51</v>
          </cell>
          <cell r="E877">
            <v>34</v>
          </cell>
          <cell r="F877">
            <v>58</v>
          </cell>
        </row>
        <row r="878">
          <cell r="A878">
            <v>16350</v>
          </cell>
          <cell r="B878">
            <v>58</v>
          </cell>
          <cell r="C878">
            <v>57</v>
          </cell>
          <cell r="D878">
            <v>57</v>
          </cell>
          <cell r="E878">
            <v>47</v>
          </cell>
          <cell r="F878">
            <v>58</v>
          </cell>
        </row>
        <row r="879">
          <cell r="A879">
            <v>16351</v>
          </cell>
          <cell r="B879">
            <v>58</v>
          </cell>
          <cell r="C879">
            <v>36</v>
          </cell>
          <cell r="D879">
            <v>55</v>
          </cell>
          <cell r="E879">
            <v>57</v>
          </cell>
          <cell r="F879">
            <v>58</v>
          </cell>
        </row>
        <row r="880">
          <cell r="A880">
            <v>16352</v>
          </cell>
          <cell r="B880">
            <v>58</v>
          </cell>
          <cell r="C880">
            <v>39</v>
          </cell>
          <cell r="D880">
            <v>57</v>
          </cell>
          <cell r="E880">
            <v>56</v>
          </cell>
          <cell r="F880">
            <v>58</v>
          </cell>
        </row>
        <row r="881">
          <cell r="A881">
            <v>16353</v>
          </cell>
          <cell r="B881">
            <v>58</v>
          </cell>
          <cell r="C881">
            <v>56</v>
          </cell>
          <cell r="D881">
            <v>55</v>
          </cell>
          <cell r="E881">
            <v>46</v>
          </cell>
          <cell r="F881">
            <v>58</v>
          </cell>
        </row>
        <row r="882">
          <cell r="A882">
            <v>16354</v>
          </cell>
          <cell r="B882">
            <v>58</v>
          </cell>
          <cell r="C882">
            <v>50</v>
          </cell>
          <cell r="D882">
            <v>58</v>
          </cell>
          <cell r="E882">
            <v>57</v>
          </cell>
          <cell r="F882">
            <v>58</v>
          </cell>
        </row>
        <row r="883">
          <cell r="A883">
            <v>16355</v>
          </cell>
          <cell r="B883">
            <v>58</v>
          </cell>
          <cell r="C883">
            <v>58</v>
          </cell>
          <cell r="D883">
            <v>58</v>
          </cell>
          <cell r="E883">
            <v>58</v>
          </cell>
          <cell r="F883">
            <v>58</v>
          </cell>
        </row>
        <row r="884">
          <cell r="A884">
            <v>16356</v>
          </cell>
          <cell r="B884">
            <v>58</v>
          </cell>
          <cell r="C884">
            <v>57</v>
          </cell>
          <cell r="D884">
            <v>56</v>
          </cell>
          <cell r="E884">
            <v>33</v>
          </cell>
          <cell r="F884">
            <v>58</v>
          </cell>
        </row>
        <row r="885">
          <cell r="A885">
            <v>16357</v>
          </cell>
          <cell r="B885">
            <v>58</v>
          </cell>
          <cell r="C885">
            <v>27</v>
          </cell>
          <cell r="D885">
            <v>51</v>
          </cell>
          <cell r="E885">
            <v>57</v>
          </cell>
          <cell r="F885">
            <v>58</v>
          </cell>
        </row>
        <row r="886">
          <cell r="A886">
            <v>16358</v>
          </cell>
          <cell r="B886">
            <v>58</v>
          </cell>
          <cell r="C886">
            <v>36</v>
          </cell>
          <cell r="D886">
            <v>55</v>
          </cell>
          <cell r="E886">
            <v>57</v>
          </cell>
          <cell r="F886">
            <v>58</v>
          </cell>
        </row>
        <row r="887">
          <cell r="A887">
            <v>16359</v>
          </cell>
          <cell r="B887">
            <v>58</v>
          </cell>
          <cell r="C887">
            <v>40</v>
          </cell>
          <cell r="D887">
            <v>57</v>
          </cell>
          <cell r="E887">
            <v>58</v>
          </cell>
          <cell r="F887">
            <v>58</v>
          </cell>
        </row>
        <row r="888">
          <cell r="A888">
            <v>16360</v>
          </cell>
          <cell r="B888">
            <v>58</v>
          </cell>
          <cell r="C888">
            <v>57</v>
          </cell>
          <cell r="D888">
            <v>57</v>
          </cell>
          <cell r="E888">
            <v>41</v>
          </cell>
          <cell r="F888">
            <v>58</v>
          </cell>
        </row>
        <row r="889">
          <cell r="A889">
            <v>16361</v>
          </cell>
          <cell r="B889">
            <v>58</v>
          </cell>
          <cell r="C889">
            <v>41</v>
          </cell>
          <cell r="D889">
            <v>57</v>
          </cell>
          <cell r="E889">
            <v>57</v>
          </cell>
          <cell r="F889">
            <v>58</v>
          </cell>
        </row>
        <row r="890">
          <cell r="A890">
            <v>16362</v>
          </cell>
          <cell r="B890">
            <v>58</v>
          </cell>
          <cell r="C890">
            <v>57</v>
          </cell>
          <cell r="D890">
            <v>57</v>
          </cell>
          <cell r="E890">
            <v>47</v>
          </cell>
          <cell r="F890">
            <v>58</v>
          </cell>
        </row>
        <row r="891">
          <cell r="A891">
            <v>16370</v>
          </cell>
          <cell r="B891">
            <v>58</v>
          </cell>
          <cell r="C891">
            <v>57</v>
          </cell>
          <cell r="D891">
            <v>57</v>
          </cell>
          <cell r="E891">
            <v>57</v>
          </cell>
          <cell r="F891">
            <v>58</v>
          </cell>
        </row>
        <row r="892">
          <cell r="A892">
            <v>16427</v>
          </cell>
          <cell r="B892">
            <v>58</v>
          </cell>
          <cell r="C892">
            <v>53</v>
          </cell>
          <cell r="D892">
            <v>57</v>
          </cell>
          <cell r="E892">
            <v>50</v>
          </cell>
          <cell r="F892">
            <v>58</v>
          </cell>
        </row>
        <row r="893">
          <cell r="A893">
            <v>16428</v>
          </cell>
          <cell r="B893">
            <v>58</v>
          </cell>
          <cell r="C893">
            <v>45</v>
          </cell>
          <cell r="D893">
            <v>48</v>
          </cell>
          <cell r="E893">
            <v>52</v>
          </cell>
          <cell r="F893">
            <v>58</v>
          </cell>
        </row>
        <row r="894">
          <cell r="A894">
            <v>16429</v>
          </cell>
          <cell r="B894">
            <v>58</v>
          </cell>
          <cell r="C894">
            <v>47</v>
          </cell>
          <cell r="D894">
            <v>50</v>
          </cell>
          <cell r="E894">
            <v>44</v>
          </cell>
          <cell r="F894">
            <v>58</v>
          </cell>
        </row>
        <row r="895">
          <cell r="A895">
            <v>16430</v>
          </cell>
          <cell r="B895">
            <v>58</v>
          </cell>
          <cell r="C895">
            <v>53</v>
          </cell>
          <cell r="D895">
            <v>57</v>
          </cell>
          <cell r="E895">
            <v>50</v>
          </cell>
          <cell r="F895">
            <v>58</v>
          </cell>
        </row>
        <row r="896">
          <cell r="A896">
            <v>16431</v>
          </cell>
          <cell r="B896">
            <v>58</v>
          </cell>
          <cell r="C896">
            <v>45</v>
          </cell>
          <cell r="D896">
            <v>44</v>
          </cell>
          <cell r="E896">
            <v>39</v>
          </cell>
          <cell r="F896">
            <v>58</v>
          </cell>
        </row>
        <row r="897">
          <cell r="A897">
            <v>16445</v>
          </cell>
          <cell r="B897">
            <v>58</v>
          </cell>
          <cell r="C897">
            <v>34</v>
          </cell>
          <cell r="D897">
            <v>34</v>
          </cell>
          <cell r="E897">
            <v>37</v>
          </cell>
          <cell r="F897">
            <v>58</v>
          </cell>
        </row>
        <row r="898">
          <cell r="A898">
            <v>16446</v>
          </cell>
          <cell r="B898">
            <v>58</v>
          </cell>
          <cell r="C898">
            <v>40</v>
          </cell>
          <cell r="D898">
            <v>48</v>
          </cell>
          <cell r="E898">
            <v>43</v>
          </cell>
          <cell r="F898">
            <v>58</v>
          </cell>
        </row>
        <row r="899">
          <cell r="A899">
            <v>16447</v>
          </cell>
          <cell r="B899">
            <v>58</v>
          </cell>
          <cell r="C899">
            <v>34</v>
          </cell>
          <cell r="D899">
            <v>36</v>
          </cell>
          <cell r="E899">
            <v>34</v>
          </cell>
          <cell r="F899">
            <v>58</v>
          </cell>
        </row>
        <row r="900">
          <cell r="A900">
            <v>16450</v>
          </cell>
          <cell r="B900">
            <v>58</v>
          </cell>
          <cell r="C900">
            <v>46</v>
          </cell>
          <cell r="D900">
            <v>47</v>
          </cell>
          <cell r="E900">
            <v>46</v>
          </cell>
          <cell r="F900">
            <v>58</v>
          </cell>
        </row>
        <row r="901">
          <cell r="A901">
            <v>16489</v>
          </cell>
          <cell r="B901">
            <v>57</v>
          </cell>
          <cell r="C901">
            <v>56</v>
          </cell>
          <cell r="D901">
            <v>56</v>
          </cell>
          <cell r="E901">
            <v>54</v>
          </cell>
          <cell r="F901">
            <v>57</v>
          </cell>
        </row>
        <row r="902">
          <cell r="A902">
            <v>16490</v>
          </cell>
          <cell r="B902">
            <v>58</v>
          </cell>
          <cell r="C902">
            <v>57</v>
          </cell>
          <cell r="D902">
            <v>57</v>
          </cell>
          <cell r="E902">
            <v>58</v>
          </cell>
          <cell r="F902">
            <v>58</v>
          </cell>
        </row>
        <row r="903">
          <cell r="A903">
            <v>16491</v>
          </cell>
          <cell r="B903">
            <v>57</v>
          </cell>
          <cell r="C903">
            <v>55</v>
          </cell>
          <cell r="D903">
            <v>56</v>
          </cell>
          <cell r="E903">
            <v>56</v>
          </cell>
          <cell r="F903">
            <v>57</v>
          </cell>
        </row>
        <row r="904">
          <cell r="A904">
            <v>16495</v>
          </cell>
          <cell r="B904">
            <v>34</v>
          </cell>
          <cell r="C904">
            <v>14</v>
          </cell>
          <cell r="D904">
            <v>18</v>
          </cell>
          <cell r="E904">
            <v>21</v>
          </cell>
          <cell r="F904">
            <v>41</v>
          </cell>
        </row>
        <row r="905">
          <cell r="A905">
            <v>16499</v>
          </cell>
          <cell r="B905">
            <v>55</v>
          </cell>
          <cell r="C905">
            <v>55</v>
          </cell>
          <cell r="D905">
            <v>55</v>
          </cell>
          <cell r="E905">
            <v>55</v>
          </cell>
          <cell r="F905">
            <v>55</v>
          </cell>
        </row>
        <row r="906">
          <cell r="A906">
            <v>16523</v>
          </cell>
          <cell r="B906">
            <v>58</v>
          </cell>
          <cell r="C906">
            <v>55</v>
          </cell>
          <cell r="D906">
            <v>57</v>
          </cell>
          <cell r="E906">
            <v>55</v>
          </cell>
          <cell r="F906">
            <v>58</v>
          </cell>
        </row>
        <row r="907">
          <cell r="A907">
            <v>16524</v>
          </cell>
          <cell r="B907">
            <v>51</v>
          </cell>
          <cell r="C907">
            <v>31</v>
          </cell>
          <cell r="D907">
            <v>35</v>
          </cell>
          <cell r="E907">
            <v>30</v>
          </cell>
          <cell r="F907">
            <v>51</v>
          </cell>
        </row>
        <row r="908">
          <cell r="A908">
            <v>16533</v>
          </cell>
          <cell r="B908">
            <v>61</v>
          </cell>
          <cell r="C908">
            <v>49</v>
          </cell>
          <cell r="D908">
            <v>60</v>
          </cell>
          <cell r="E908">
            <v>61</v>
          </cell>
          <cell r="F908">
            <v>61</v>
          </cell>
        </row>
        <row r="909">
          <cell r="A909">
            <v>16534</v>
          </cell>
          <cell r="B909">
            <v>58</v>
          </cell>
          <cell r="C909">
            <v>44</v>
          </cell>
          <cell r="D909">
            <v>56</v>
          </cell>
          <cell r="E909">
            <v>57</v>
          </cell>
          <cell r="F909">
            <v>58</v>
          </cell>
        </row>
        <row r="910">
          <cell r="A910">
            <v>16564</v>
          </cell>
          <cell r="B910">
            <v>58</v>
          </cell>
          <cell r="C910">
            <v>53</v>
          </cell>
          <cell r="D910">
            <v>56</v>
          </cell>
          <cell r="E910">
            <v>57</v>
          </cell>
          <cell r="F910">
            <v>58</v>
          </cell>
        </row>
        <row r="911">
          <cell r="A911">
            <v>16565</v>
          </cell>
          <cell r="B911">
            <v>58</v>
          </cell>
          <cell r="C911">
            <v>48</v>
          </cell>
          <cell r="D911">
            <v>48</v>
          </cell>
          <cell r="E911">
            <v>50</v>
          </cell>
          <cell r="F911">
            <v>58</v>
          </cell>
        </row>
        <row r="912">
          <cell r="A912">
            <v>16566</v>
          </cell>
          <cell r="B912">
            <v>58</v>
          </cell>
          <cell r="C912">
            <v>55</v>
          </cell>
          <cell r="D912">
            <v>57</v>
          </cell>
          <cell r="E912">
            <v>55</v>
          </cell>
          <cell r="F912">
            <v>58</v>
          </cell>
        </row>
        <row r="913">
          <cell r="A913">
            <v>16567</v>
          </cell>
          <cell r="B913">
            <v>58</v>
          </cell>
          <cell r="C913">
            <v>48</v>
          </cell>
          <cell r="D913">
            <v>50</v>
          </cell>
          <cell r="E913">
            <v>52</v>
          </cell>
          <cell r="F913">
            <v>58</v>
          </cell>
        </row>
        <row r="914">
          <cell r="A914">
            <v>16570</v>
          </cell>
          <cell r="B914">
            <v>58</v>
          </cell>
          <cell r="C914">
            <v>54</v>
          </cell>
          <cell r="D914">
            <v>55</v>
          </cell>
          <cell r="E914">
            <v>48</v>
          </cell>
          <cell r="F914">
            <v>58</v>
          </cell>
        </row>
        <row r="915">
          <cell r="A915">
            <v>16578</v>
          </cell>
          <cell r="B915">
            <v>58</v>
          </cell>
          <cell r="C915">
            <v>50</v>
          </cell>
          <cell r="D915">
            <v>56</v>
          </cell>
          <cell r="E915">
            <v>45</v>
          </cell>
          <cell r="F915">
            <v>58</v>
          </cell>
        </row>
        <row r="916">
          <cell r="A916">
            <v>16580</v>
          </cell>
          <cell r="B916">
            <v>62</v>
          </cell>
          <cell r="C916">
            <v>39</v>
          </cell>
          <cell r="D916">
            <v>56</v>
          </cell>
          <cell r="E916">
            <v>53</v>
          </cell>
          <cell r="F916">
            <v>62</v>
          </cell>
        </row>
        <row r="917">
          <cell r="A917">
            <v>16584</v>
          </cell>
          <cell r="B917">
            <v>62</v>
          </cell>
          <cell r="C917">
            <v>42</v>
          </cell>
          <cell r="D917">
            <v>59</v>
          </cell>
          <cell r="E917">
            <v>56</v>
          </cell>
          <cell r="F917">
            <v>62</v>
          </cell>
        </row>
        <row r="918">
          <cell r="A918">
            <v>16759</v>
          </cell>
          <cell r="B918">
            <v>57</v>
          </cell>
          <cell r="C918">
            <v>56</v>
          </cell>
          <cell r="D918">
            <v>56</v>
          </cell>
          <cell r="E918">
            <v>53</v>
          </cell>
          <cell r="F918">
            <v>57</v>
          </cell>
        </row>
        <row r="919">
          <cell r="A919">
            <v>16760</v>
          </cell>
          <cell r="B919">
            <v>52</v>
          </cell>
          <cell r="C919">
            <v>43</v>
          </cell>
          <cell r="D919">
            <v>51</v>
          </cell>
          <cell r="E919">
            <v>49</v>
          </cell>
          <cell r="F919">
            <v>52</v>
          </cell>
        </row>
        <row r="920">
          <cell r="A920">
            <v>16761</v>
          </cell>
          <cell r="B920">
            <v>57</v>
          </cell>
          <cell r="C920">
            <v>56</v>
          </cell>
          <cell r="D920">
            <v>56</v>
          </cell>
          <cell r="E920">
            <v>55</v>
          </cell>
          <cell r="F920">
            <v>57</v>
          </cell>
        </row>
        <row r="921">
          <cell r="A921">
            <v>17300</v>
          </cell>
          <cell r="B921">
            <v>58</v>
          </cell>
          <cell r="C921">
            <v>34</v>
          </cell>
          <cell r="D921">
            <v>56</v>
          </cell>
          <cell r="E921">
            <v>56</v>
          </cell>
          <cell r="F921">
            <v>58</v>
          </cell>
        </row>
        <row r="922">
          <cell r="A922">
            <v>18949</v>
          </cell>
          <cell r="B922">
            <v>57</v>
          </cell>
          <cell r="C922">
            <v>56</v>
          </cell>
          <cell r="D922">
            <v>56</v>
          </cell>
          <cell r="E922">
            <v>40</v>
          </cell>
          <cell r="F922">
            <v>57</v>
          </cell>
        </row>
        <row r="923">
          <cell r="A923">
            <v>19152</v>
          </cell>
          <cell r="B923">
            <v>57</v>
          </cell>
          <cell r="C923">
            <v>45</v>
          </cell>
          <cell r="D923">
            <v>51</v>
          </cell>
          <cell r="E923">
            <v>46</v>
          </cell>
          <cell r="F923">
            <v>57</v>
          </cell>
        </row>
        <row r="924">
          <cell r="A924">
            <v>19455</v>
          </cell>
          <cell r="B924">
            <v>57</v>
          </cell>
          <cell r="C924">
            <v>57</v>
          </cell>
          <cell r="D924">
            <v>57</v>
          </cell>
          <cell r="E924">
            <v>57</v>
          </cell>
          <cell r="F924">
            <v>57</v>
          </cell>
        </row>
        <row r="925">
          <cell r="A925">
            <v>19481</v>
          </cell>
          <cell r="B925">
            <v>58</v>
          </cell>
          <cell r="C925">
            <v>57</v>
          </cell>
          <cell r="D925">
            <v>57</v>
          </cell>
          <cell r="E925">
            <v>43</v>
          </cell>
          <cell r="F925">
            <v>58</v>
          </cell>
        </row>
        <row r="926">
          <cell r="A926">
            <v>19564</v>
          </cell>
          <cell r="B926">
            <v>57</v>
          </cell>
          <cell r="C926">
            <v>57</v>
          </cell>
          <cell r="D926">
            <v>57</v>
          </cell>
          <cell r="E926">
            <v>57</v>
          </cell>
          <cell r="F926">
            <v>57</v>
          </cell>
        </row>
        <row r="927">
          <cell r="A927">
            <v>19571</v>
          </cell>
          <cell r="B927">
            <v>58</v>
          </cell>
          <cell r="C927">
            <v>43</v>
          </cell>
          <cell r="D927">
            <v>51</v>
          </cell>
          <cell r="E927">
            <v>49</v>
          </cell>
          <cell r="F927">
            <v>58</v>
          </cell>
        </row>
        <row r="928">
          <cell r="A928">
            <v>19605</v>
          </cell>
          <cell r="B928">
            <v>58</v>
          </cell>
          <cell r="C928">
            <v>39</v>
          </cell>
          <cell r="D928">
            <v>42</v>
          </cell>
          <cell r="E928">
            <v>37</v>
          </cell>
          <cell r="F928">
            <v>58</v>
          </cell>
        </row>
        <row r="929">
          <cell r="A929">
            <v>19671</v>
          </cell>
          <cell r="B929">
            <v>56</v>
          </cell>
          <cell r="C929">
            <v>55</v>
          </cell>
          <cell r="D929">
            <v>55</v>
          </cell>
          <cell r="E929">
            <v>54</v>
          </cell>
          <cell r="F929">
            <v>56</v>
          </cell>
        </row>
        <row r="930">
          <cell r="A930">
            <v>20457</v>
          </cell>
          <cell r="B930">
            <v>57</v>
          </cell>
          <cell r="C930">
            <v>34</v>
          </cell>
          <cell r="D930">
            <v>54</v>
          </cell>
          <cell r="E930">
            <v>52</v>
          </cell>
          <cell r="F930">
            <v>57</v>
          </cell>
        </row>
        <row r="931">
          <cell r="A931">
            <v>20458</v>
          </cell>
          <cell r="B931">
            <v>57</v>
          </cell>
          <cell r="C931">
            <v>45</v>
          </cell>
          <cell r="D931">
            <v>56</v>
          </cell>
          <cell r="E931">
            <v>54</v>
          </cell>
          <cell r="F931">
            <v>57</v>
          </cell>
        </row>
        <row r="932">
          <cell r="A932">
            <v>20463</v>
          </cell>
          <cell r="B932">
            <v>58</v>
          </cell>
          <cell r="C932">
            <v>56</v>
          </cell>
          <cell r="D932">
            <v>57</v>
          </cell>
          <cell r="E932">
            <v>54</v>
          </cell>
          <cell r="F932">
            <v>58</v>
          </cell>
        </row>
        <row r="933">
          <cell r="A933">
            <v>20464</v>
          </cell>
          <cell r="B933">
            <v>57</v>
          </cell>
          <cell r="C933">
            <v>56</v>
          </cell>
          <cell r="D933">
            <v>57</v>
          </cell>
          <cell r="E933">
            <v>57</v>
          </cell>
          <cell r="F933">
            <v>57</v>
          </cell>
        </row>
        <row r="934">
          <cell r="A934">
            <v>20465</v>
          </cell>
          <cell r="B934">
            <v>58</v>
          </cell>
          <cell r="C934">
            <v>36</v>
          </cell>
          <cell r="D934">
            <v>53</v>
          </cell>
          <cell r="E934">
            <v>53</v>
          </cell>
          <cell r="F934">
            <v>58</v>
          </cell>
        </row>
        <row r="935">
          <cell r="A935">
            <v>20466</v>
          </cell>
          <cell r="B935">
            <v>58</v>
          </cell>
          <cell r="C935">
            <v>36</v>
          </cell>
          <cell r="D935">
            <v>55</v>
          </cell>
          <cell r="E935">
            <v>56</v>
          </cell>
          <cell r="F935">
            <v>58</v>
          </cell>
        </row>
        <row r="936">
          <cell r="A936">
            <v>20467</v>
          </cell>
          <cell r="B936">
            <v>57</v>
          </cell>
          <cell r="C936">
            <v>28</v>
          </cell>
          <cell r="D936">
            <v>53</v>
          </cell>
          <cell r="E936">
            <v>53</v>
          </cell>
          <cell r="F936">
            <v>57</v>
          </cell>
        </row>
        <row r="937">
          <cell r="A937">
            <v>20471</v>
          </cell>
          <cell r="B937">
            <v>57</v>
          </cell>
          <cell r="C937">
            <v>36</v>
          </cell>
          <cell r="D937">
            <v>53</v>
          </cell>
          <cell r="E937">
            <v>52</v>
          </cell>
          <cell r="F937">
            <v>57</v>
          </cell>
        </row>
        <row r="938">
          <cell r="A938">
            <v>20472</v>
          </cell>
          <cell r="B938">
            <v>57</v>
          </cell>
          <cell r="C938">
            <v>36</v>
          </cell>
          <cell r="D938">
            <v>54</v>
          </cell>
          <cell r="E938">
            <v>53</v>
          </cell>
          <cell r="F938">
            <v>57</v>
          </cell>
        </row>
        <row r="939">
          <cell r="A939">
            <v>20487</v>
          </cell>
          <cell r="B939">
            <v>57</v>
          </cell>
          <cell r="C939">
            <v>28</v>
          </cell>
          <cell r="D939">
            <v>50</v>
          </cell>
          <cell r="E939">
            <v>51</v>
          </cell>
          <cell r="F939">
            <v>57</v>
          </cell>
        </row>
        <row r="940">
          <cell r="A940">
            <v>20529</v>
          </cell>
          <cell r="B940">
            <v>62</v>
          </cell>
          <cell r="C940">
            <v>41</v>
          </cell>
          <cell r="D940">
            <v>57</v>
          </cell>
          <cell r="E940">
            <v>54</v>
          </cell>
          <cell r="F940">
            <v>62</v>
          </cell>
        </row>
        <row r="941">
          <cell r="A941">
            <v>20549</v>
          </cell>
          <cell r="B941">
            <v>62</v>
          </cell>
          <cell r="C941">
            <v>48</v>
          </cell>
          <cell r="D941">
            <v>60</v>
          </cell>
          <cell r="E941">
            <v>57</v>
          </cell>
          <cell r="F941">
            <v>62</v>
          </cell>
        </row>
        <row r="942">
          <cell r="A942">
            <v>20588</v>
          </cell>
          <cell r="B942">
            <v>62</v>
          </cell>
          <cell r="C942">
            <v>53</v>
          </cell>
          <cell r="D942">
            <v>61</v>
          </cell>
          <cell r="E942">
            <v>59</v>
          </cell>
          <cell r="F942">
            <v>62</v>
          </cell>
        </row>
        <row r="943">
          <cell r="A943">
            <v>20600</v>
          </cell>
          <cell r="B943">
            <v>62</v>
          </cell>
          <cell r="C943">
            <v>59</v>
          </cell>
          <cell r="D943">
            <v>62</v>
          </cell>
          <cell r="E943">
            <v>61</v>
          </cell>
          <cell r="F943">
            <v>62</v>
          </cell>
        </row>
        <row r="944">
          <cell r="A944">
            <v>20639</v>
          </cell>
          <cell r="B944">
            <v>62</v>
          </cell>
          <cell r="C944">
            <v>53</v>
          </cell>
          <cell r="D944">
            <v>60</v>
          </cell>
          <cell r="E944">
            <v>57</v>
          </cell>
          <cell r="F944">
            <v>62</v>
          </cell>
        </row>
        <row r="945">
          <cell r="A945">
            <v>20640</v>
          </cell>
          <cell r="B945">
            <v>62</v>
          </cell>
          <cell r="C945">
            <v>45</v>
          </cell>
          <cell r="D945">
            <v>61</v>
          </cell>
          <cell r="E945">
            <v>56</v>
          </cell>
          <cell r="F945">
            <v>62</v>
          </cell>
        </row>
        <row r="946">
          <cell r="A946">
            <v>20654</v>
          </cell>
          <cell r="B946">
            <v>57</v>
          </cell>
          <cell r="C946">
            <v>40</v>
          </cell>
          <cell r="D946">
            <v>50</v>
          </cell>
          <cell r="E946">
            <v>54</v>
          </cell>
          <cell r="F946">
            <v>58</v>
          </cell>
        </row>
        <row r="947">
          <cell r="A947">
            <v>20684</v>
          </cell>
          <cell r="B947">
            <v>62</v>
          </cell>
          <cell r="C947">
            <v>51</v>
          </cell>
          <cell r="D947">
            <v>60</v>
          </cell>
          <cell r="E947">
            <v>50</v>
          </cell>
          <cell r="F947">
            <v>62</v>
          </cell>
        </row>
        <row r="948">
          <cell r="A948">
            <v>20685</v>
          </cell>
          <cell r="B948">
            <v>58</v>
          </cell>
          <cell r="C948">
            <v>55</v>
          </cell>
          <cell r="D948">
            <v>58</v>
          </cell>
          <cell r="E948">
            <v>56</v>
          </cell>
          <cell r="F948">
            <v>58</v>
          </cell>
        </row>
        <row r="949">
          <cell r="A949">
            <v>20689</v>
          </cell>
          <cell r="B949">
            <v>57</v>
          </cell>
          <cell r="C949">
            <v>49</v>
          </cell>
          <cell r="D949">
            <v>56</v>
          </cell>
          <cell r="E949">
            <v>53</v>
          </cell>
          <cell r="F949">
            <v>57</v>
          </cell>
        </row>
        <row r="950">
          <cell r="A950">
            <v>20693</v>
          </cell>
          <cell r="B950">
            <v>58</v>
          </cell>
          <cell r="C950">
            <v>54</v>
          </cell>
          <cell r="D950">
            <v>57</v>
          </cell>
          <cell r="E950">
            <v>53</v>
          </cell>
          <cell r="F950">
            <v>58</v>
          </cell>
        </row>
        <row r="951">
          <cell r="A951">
            <v>20694</v>
          </cell>
          <cell r="B951">
            <v>58</v>
          </cell>
          <cell r="C951">
            <v>52</v>
          </cell>
          <cell r="D951">
            <v>57</v>
          </cell>
          <cell r="E951">
            <v>51</v>
          </cell>
          <cell r="F951">
            <v>58</v>
          </cell>
        </row>
        <row r="952">
          <cell r="A952">
            <v>20696</v>
          </cell>
          <cell r="B952">
            <v>58</v>
          </cell>
          <cell r="C952">
            <v>49</v>
          </cell>
          <cell r="D952">
            <v>54</v>
          </cell>
          <cell r="E952">
            <v>43</v>
          </cell>
          <cell r="F952">
            <v>58</v>
          </cell>
        </row>
        <row r="953">
          <cell r="A953">
            <v>20700</v>
          </cell>
          <cell r="B953">
            <v>58</v>
          </cell>
          <cell r="C953">
            <v>53</v>
          </cell>
          <cell r="D953">
            <v>55</v>
          </cell>
          <cell r="E953">
            <v>42</v>
          </cell>
          <cell r="F953">
            <v>58</v>
          </cell>
        </row>
        <row r="954">
          <cell r="A954">
            <v>20701</v>
          </cell>
          <cell r="B954">
            <v>57</v>
          </cell>
          <cell r="C954">
            <v>48</v>
          </cell>
          <cell r="D954">
            <v>51</v>
          </cell>
          <cell r="E954">
            <v>36</v>
          </cell>
          <cell r="F954">
            <v>57</v>
          </cell>
        </row>
        <row r="955">
          <cell r="A955">
            <v>20703</v>
          </cell>
          <cell r="B955">
            <v>58</v>
          </cell>
          <cell r="C955">
            <v>48</v>
          </cell>
          <cell r="D955">
            <v>50</v>
          </cell>
          <cell r="E955">
            <v>34</v>
          </cell>
          <cell r="F955">
            <v>58</v>
          </cell>
        </row>
        <row r="956">
          <cell r="A956">
            <v>20705</v>
          </cell>
          <cell r="B956">
            <v>57</v>
          </cell>
          <cell r="C956">
            <v>57</v>
          </cell>
          <cell r="D956">
            <v>57</v>
          </cell>
          <cell r="E956">
            <v>56</v>
          </cell>
          <cell r="F956">
            <v>57</v>
          </cell>
        </row>
        <row r="957">
          <cell r="A957">
            <v>20706</v>
          </cell>
          <cell r="B957">
            <v>57</v>
          </cell>
          <cell r="C957">
            <v>55</v>
          </cell>
          <cell r="D957">
            <v>55</v>
          </cell>
          <cell r="E957">
            <v>41</v>
          </cell>
          <cell r="F957">
            <v>57</v>
          </cell>
        </row>
        <row r="958">
          <cell r="A958">
            <v>20709</v>
          </cell>
          <cell r="B958">
            <v>57</v>
          </cell>
          <cell r="C958">
            <v>52</v>
          </cell>
          <cell r="D958">
            <v>52</v>
          </cell>
          <cell r="E958">
            <v>36</v>
          </cell>
          <cell r="F958">
            <v>57</v>
          </cell>
        </row>
        <row r="959">
          <cell r="A959">
            <v>20710</v>
          </cell>
          <cell r="B959">
            <v>56</v>
          </cell>
          <cell r="C959">
            <v>55</v>
          </cell>
          <cell r="D959">
            <v>55</v>
          </cell>
          <cell r="E959">
            <v>45</v>
          </cell>
          <cell r="F959">
            <v>56</v>
          </cell>
        </row>
        <row r="960">
          <cell r="A960">
            <v>20711</v>
          </cell>
          <cell r="B960">
            <v>57</v>
          </cell>
          <cell r="C960">
            <v>55</v>
          </cell>
          <cell r="D960">
            <v>55</v>
          </cell>
          <cell r="E960">
            <v>36</v>
          </cell>
          <cell r="F960">
            <v>57</v>
          </cell>
        </row>
        <row r="961">
          <cell r="A961">
            <v>20713</v>
          </cell>
          <cell r="B961">
            <v>58</v>
          </cell>
          <cell r="C961">
            <v>57</v>
          </cell>
          <cell r="D961">
            <v>56</v>
          </cell>
          <cell r="E961">
            <v>39</v>
          </cell>
          <cell r="F961">
            <v>58</v>
          </cell>
        </row>
        <row r="962">
          <cell r="A962">
            <v>20717</v>
          </cell>
          <cell r="B962">
            <v>53</v>
          </cell>
          <cell r="C962">
            <v>52</v>
          </cell>
          <cell r="D962">
            <v>51</v>
          </cell>
          <cell r="E962">
            <v>40</v>
          </cell>
          <cell r="F962">
            <v>53</v>
          </cell>
        </row>
        <row r="963">
          <cell r="A963">
            <v>20719</v>
          </cell>
          <cell r="B963">
            <v>58</v>
          </cell>
          <cell r="C963">
            <v>57</v>
          </cell>
          <cell r="D963">
            <v>56</v>
          </cell>
          <cell r="E963">
            <v>44</v>
          </cell>
          <cell r="F963">
            <v>58</v>
          </cell>
        </row>
        <row r="964">
          <cell r="A964">
            <v>20725</v>
          </cell>
          <cell r="B964">
            <v>58</v>
          </cell>
          <cell r="C964">
            <v>58</v>
          </cell>
          <cell r="D964">
            <v>58</v>
          </cell>
          <cell r="E964">
            <v>57</v>
          </cell>
          <cell r="F964">
            <v>58</v>
          </cell>
        </row>
        <row r="965">
          <cell r="A965">
            <v>20726</v>
          </cell>
          <cell r="B965">
            <v>57</v>
          </cell>
          <cell r="C965">
            <v>57</v>
          </cell>
          <cell r="D965">
            <v>56</v>
          </cell>
          <cell r="E965">
            <v>55</v>
          </cell>
          <cell r="F965">
            <v>57</v>
          </cell>
        </row>
        <row r="966">
          <cell r="A966">
            <v>20727</v>
          </cell>
          <cell r="B966">
            <v>58</v>
          </cell>
          <cell r="C966">
            <v>55</v>
          </cell>
          <cell r="D966">
            <v>58</v>
          </cell>
          <cell r="E966">
            <v>58</v>
          </cell>
          <cell r="F966">
            <v>58</v>
          </cell>
        </row>
        <row r="967">
          <cell r="A967">
            <v>20730</v>
          </cell>
          <cell r="B967">
            <v>57</v>
          </cell>
          <cell r="C967">
            <v>45</v>
          </cell>
          <cell r="D967">
            <v>56</v>
          </cell>
          <cell r="E967">
            <v>56</v>
          </cell>
          <cell r="F967">
            <v>57</v>
          </cell>
        </row>
        <row r="968">
          <cell r="A968">
            <v>20731</v>
          </cell>
          <cell r="B968">
            <v>57</v>
          </cell>
          <cell r="C968">
            <v>47</v>
          </cell>
          <cell r="D968">
            <v>56</v>
          </cell>
          <cell r="E968">
            <v>57</v>
          </cell>
          <cell r="F968">
            <v>57</v>
          </cell>
        </row>
        <row r="969">
          <cell r="A969">
            <v>20741</v>
          </cell>
          <cell r="B969">
            <v>58</v>
          </cell>
          <cell r="C969">
            <v>52</v>
          </cell>
          <cell r="D969">
            <v>57</v>
          </cell>
          <cell r="E969">
            <v>57</v>
          </cell>
          <cell r="F969">
            <v>58</v>
          </cell>
        </row>
        <row r="970">
          <cell r="A970">
            <v>20743</v>
          </cell>
          <cell r="B970">
            <v>57</v>
          </cell>
          <cell r="C970">
            <v>47</v>
          </cell>
          <cell r="D970">
            <v>56</v>
          </cell>
          <cell r="E970">
            <v>56</v>
          </cell>
          <cell r="F970">
            <v>57</v>
          </cell>
        </row>
        <row r="971">
          <cell r="A971">
            <v>20747</v>
          </cell>
          <cell r="B971">
            <v>58</v>
          </cell>
          <cell r="C971">
            <v>40</v>
          </cell>
          <cell r="D971">
            <v>53</v>
          </cell>
          <cell r="E971">
            <v>55</v>
          </cell>
          <cell r="F971">
            <v>58</v>
          </cell>
        </row>
        <row r="972">
          <cell r="A972">
            <v>20749</v>
          </cell>
          <cell r="B972">
            <v>58</v>
          </cell>
          <cell r="C972">
            <v>24</v>
          </cell>
          <cell r="D972">
            <v>54</v>
          </cell>
          <cell r="E972">
            <v>52</v>
          </cell>
          <cell r="F972">
            <v>58</v>
          </cell>
        </row>
        <row r="973">
          <cell r="A973">
            <v>20750</v>
          </cell>
          <cell r="B973">
            <v>58</v>
          </cell>
          <cell r="C973">
            <v>37</v>
          </cell>
          <cell r="D973">
            <v>56</v>
          </cell>
          <cell r="E973">
            <v>57</v>
          </cell>
          <cell r="F973">
            <v>58</v>
          </cell>
        </row>
        <row r="974">
          <cell r="A974">
            <v>20755</v>
          </cell>
          <cell r="B974">
            <v>53</v>
          </cell>
          <cell r="C974">
            <v>38</v>
          </cell>
          <cell r="D974">
            <v>53</v>
          </cell>
          <cell r="E974">
            <v>53</v>
          </cell>
          <cell r="F974">
            <v>53</v>
          </cell>
        </row>
        <row r="975">
          <cell r="A975">
            <v>20762</v>
          </cell>
          <cell r="B975">
            <v>54</v>
          </cell>
          <cell r="C975">
            <v>53</v>
          </cell>
          <cell r="D975">
            <v>53</v>
          </cell>
          <cell r="E975">
            <v>52</v>
          </cell>
          <cell r="F975">
            <v>54</v>
          </cell>
        </row>
        <row r="976">
          <cell r="A976">
            <v>20781</v>
          </cell>
          <cell r="B976">
            <v>53</v>
          </cell>
          <cell r="C976">
            <v>40</v>
          </cell>
          <cell r="D976">
            <v>53</v>
          </cell>
          <cell r="E976">
            <v>52</v>
          </cell>
          <cell r="F976">
            <v>53</v>
          </cell>
        </row>
        <row r="977">
          <cell r="A977">
            <v>20782</v>
          </cell>
          <cell r="B977">
            <v>53</v>
          </cell>
          <cell r="C977">
            <v>53</v>
          </cell>
          <cell r="D977">
            <v>53</v>
          </cell>
          <cell r="E977">
            <v>41</v>
          </cell>
          <cell r="F977">
            <v>53</v>
          </cell>
        </row>
        <row r="978">
          <cell r="A978">
            <v>20787</v>
          </cell>
          <cell r="B978">
            <v>53</v>
          </cell>
          <cell r="C978">
            <v>53</v>
          </cell>
          <cell r="D978">
            <v>53</v>
          </cell>
          <cell r="E978">
            <v>44</v>
          </cell>
          <cell r="F978">
            <v>53</v>
          </cell>
        </row>
        <row r="979">
          <cell r="A979">
            <v>20788</v>
          </cell>
          <cell r="B979">
            <v>58</v>
          </cell>
          <cell r="C979">
            <v>52</v>
          </cell>
          <cell r="D979">
            <v>56</v>
          </cell>
          <cell r="E979">
            <v>41</v>
          </cell>
          <cell r="F979">
            <v>58</v>
          </cell>
        </row>
        <row r="980">
          <cell r="A980">
            <v>20789</v>
          </cell>
          <cell r="B980">
            <v>58</v>
          </cell>
          <cell r="C980">
            <v>56</v>
          </cell>
          <cell r="D980">
            <v>57</v>
          </cell>
          <cell r="E980">
            <v>49</v>
          </cell>
          <cell r="F980">
            <v>58</v>
          </cell>
        </row>
        <row r="981">
          <cell r="A981">
            <v>20790</v>
          </cell>
          <cell r="B981">
            <v>58</v>
          </cell>
          <cell r="C981">
            <v>53</v>
          </cell>
          <cell r="D981">
            <v>56</v>
          </cell>
          <cell r="E981">
            <v>45</v>
          </cell>
          <cell r="F981">
            <v>58</v>
          </cell>
        </row>
        <row r="982">
          <cell r="A982">
            <v>21781</v>
          </cell>
          <cell r="B982">
            <v>53</v>
          </cell>
          <cell r="C982">
            <v>52</v>
          </cell>
          <cell r="D982">
            <v>52</v>
          </cell>
          <cell r="E982">
            <v>47</v>
          </cell>
          <cell r="F982">
            <v>53</v>
          </cell>
        </row>
        <row r="983">
          <cell r="A983">
            <v>21782</v>
          </cell>
          <cell r="B983">
            <v>53</v>
          </cell>
          <cell r="C983">
            <v>42</v>
          </cell>
          <cell r="D983">
            <v>44</v>
          </cell>
          <cell r="E983">
            <v>39</v>
          </cell>
          <cell r="F983">
            <v>53</v>
          </cell>
        </row>
        <row r="984">
          <cell r="A984">
            <v>21822</v>
          </cell>
          <cell r="B984">
            <v>53</v>
          </cell>
          <cell r="C984">
            <v>45</v>
          </cell>
          <cell r="D984">
            <v>52</v>
          </cell>
          <cell r="E984">
            <v>50</v>
          </cell>
          <cell r="F984">
            <v>53</v>
          </cell>
        </row>
        <row r="985">
          <cell r="A985">
            <v>21848</v>
          </cell>
          <cell r="B985">
            <v>53</v>
          </cell>
          <cell r="C985">
            <v>33</v>
          </cell>
          <cell r="D985">
            <v>41</v>
          </cell>
          <cell r="E985">
            <v>40</v>
          </cell>
          <cell r="F985">
            <v>53</v>
          </cell>
        </row>
        <row r="986">
          <cell r="A986">
            <v>21849</v>
          </cell>
          <cell r="B986">
            <v>53</v>
          </cell>
          <cell r="C986">
            <v>24</v>
          </cell>
          <cell r="D986">
            <v>32</v>
          </cell>
          <cell r="E986">
            <v>26</v>
          </cell>
          <cell r="F986">
            <v>53</v>
          </cell>
        </row>
        <row r="987">
          <cell r="A987">
            <v>21850</v>
          </cell>
          <cell r="B987">
            <v>53</v>
          </cell>
          <cell r="C987">
            <v>53</v>
          </cell>
          <cell r="D987">
            <v>53</v>
          </cell>
          <cell r="E987">
            <v>53</v>
          </cell>
          <cell r="F987">
            <v>53</v>
          </cell>
        </row>
        <row r="988">
          <cell r="A988">
            <v>21860</v>
          </cell>
          <cell r="B988">
            <v>31</v>
          </cell>
          <cell r="C988">
            <v>17</v>
          </cell>
          <cell r="D988">
            <v>18</v>
          </cell>
          <cell r="E988">
            <v>13</v>
          </cell>
          <cell r="F988">
            <v>30</v>
          </cell>
        </row>
        <row r="989">
          <cell r="A989">
            <v>21880</v>
          </cell>
          <cell r="B989">
            <v>58</v>
          </cell>
          <cell r="C989">
            <v>57</v>
          </cell>
          <cell r="D989">
            <v>58</v>
          </cell>
          <cell r="E989">
            <v>58</v>
          </cell>
          <cell r="F989">
            <v>58</v>
          </cell>
        </row>
        <row r="990">
          <cell r="A990">
            <v>21940</v>
          </cell>
          <cell r="B990">
            <v>44</v>
          </cell>
          <cell r="C990">
            <v>44</v>
          </cell>
          <cell r="D990">
            <v>44</v>
          </cell>
          <cell r="E990">
            <v>44</v>
          </cell>
          <cell r="F990">
            <v>44</v>
          </cell>
        </row>
        <row r="991">
          <cell r="A991">
            <v>21941</v>
          </cell>
          <cell r="B991">
            <v>57</v>
          </cell>
          <cell r="C991">
            <v>57</v>
          </cell>
          <cell r="D991">
            <v>56</v>
          </cell>
          <cell r="E991">
            <v>55</v>
          </cell>
          <cell r="F991">
            <v>57</v>
          </cell>
        </row>
        <row r="992">
          <cell r="A992">
            <v>21942</v>
          </cell>
          <cell r="B992">
            <v>58</v>
          </cell>
          <cell r="C992">
            <v>53</v>
          </cell>
          <cell r="D992">
            <v>57</v>
          </cell>
          <cell r="E992">
            <v>57</v>
          </cell>
          <cell r="F992">
            <v>58</v>
          </cell>
        </row>
        <row r="993">
          <cell r="A993">
            <v>22077</v>
          </cell>
          <cell r="B993">
            <v>62</v>
          </cell>
          <cell r="C993">
            <v>62</v>
          </cell>
          <cell r="D993">
            <v>62</v>
          </cell>
          <cell r="E993">
            <v>51</v>
          </cell>
          <cell r="F993">
            <v>62</v>
          </cell>
        </row>
        <row r="994">
          <cell r="A994">
            <v>22146</v>
          </cell>
          <cell r="B994">
            <v>58</v>
          </cell>
          <cell r="C994">
            <v>57</v>
          </cell>
          <cell r="D994">
            <v>57</v>
          </cell>
          <cell r="E994">
            <v>57</v>
          </cell>
          <cell r="F994">
            <v>58</v>
          </cell>
        </row>
        <row r="995">
          <cell r="A995">
            <v>22157</v>
          </cell>
          <cell r="B995">
            <v>58</v>
          </cell>
          <cell r="C995">
            <v>57</v>
          </cell>
          <cell r="D995">
            <v>57</v>
          </cell>
          <cell r="E995">
            <v>56</v>
          </cell>
          <cell r="F995">
            <v>58</v>
          </cell>
        </row>
        <row r="996">
          <cell r="A996">
            <v>22158</v>
          </cell>
          <cell r="B996">
            <v>58</v>
          </cell>
          <cell r="C996">
            <v>57</v>
          </cell>
          <cell r="D996">
            <v>57</v>
          </cell>
          <cell r="E996">
            <v>56</v>
          </cell>
          <cell r="F996">
            <v>58</v>
          </cell>
        </row>
        <row r="997">
          <cell r="A997">
            <v>22275</v>
          </cell>
          <cell r="B997">
            <v>58</v>
          </cell>
          <cell r="C997">
            <v>58</v>
          </cell>
          <cell r="D997">
            <v>58</v>
          </cell>
          <cell r="E997">
            <v>58</v>
          </cell>
          <cell r="F997">
            <v>58</v>
          </cell>
        </row>
        <row r="998">
          <cell r="A998">
            <v>22602</v>
          </cell>
          <cell r="B998">
            <v>62</v>
          </cell>
          <cell r="C998">
            <v>50</v>
          </cell>
          <cell r="D998">
            <v>62</v>
          </cell>
          <cell r="E998">
            <v>62</v>
          </cell>
          <cell r="F998">
            <v>62</v>
          </cell>
        </row>
        <row r="999">
          <cell r="A999">
            <v>22603</v>
          </cell>
          <cell r="B999">
            <v>58</v>
          </cell>
          <cell r="C999">
            <v>52</v>
          </cell>
          <cell r="D999">
            <v>52</v>
          </cell>
          <cell r="E999">
            <v>38</v>
          </cell>
          <cell r="F999">
            <v>58</v>
          </cell>
        </row>
        <row r="1000">
          <cell r="A1000">
            <v>22605</v>
          </cell>
          <cell r="B1000">
            <v>56</v>
          </cell>
          <cell r="C1000">
            <v>43</v>
          </cell>
          <cell r="D1000">
            <v>50</v>
          </cell>
          <cell r="E1000">
            <v>51</v>
          </cell>
          <cell r="F1000">
            <v>58</v>
          </cell>
        </row>
        <row r="1001">
          <cell r="A1001">
            <v>22715</v>
          </cell>
          <cell r="B1001">
            <v>49</v>
          </cell>
          <cell r="C1001">
            <v>37</v>
          </cell>
          <cell r="D1001">
            <v>48</v>
          </cell>
          <cell r="E1001">
            <v>48</v>
          </cell>
          <cell r="F1001">
            <v>49</v>
          </cell>
        </row>
        <row r="1002">
          <cell r="A1002">
            <v>22716</v>
          </cell>
          <cell r="B1002">
            <v>53</v>
          </cell>
          <cell r="C1002">
            <v>52</v>
          </cell>
          <cell r="D1002">
            <v>53</v>
          </cell>
          <cell r="E1002">
            <v>44</v>
          </cell>
          <cell r="F1002">
            <v>53</v>
          </cell>
        </row>
        <row r="1003">
          <cell r="A1003">
            <v>22740</v>
          </cell>
          <cell r="B1003">
            <v>53</v>
          </cell>
          <cell r="C1003">
            <v>48</v>
          </cell>
          <cell r="D1003">
            <v>52</v>
          </cell>
          <cell r="E1003">
            <v>52</v>
          </cell>
          <cell r="F1003">
            <v>53</v>
          </cell>
        </row>
        <row r="1004">
          <cell r="A1004">
            <v>22743</v>
          </cell>
          <cell r="B1004">
            <v>58</v>
          </cell>
          <cell r="C1004">
            <v>56</v>
          </cell>
          <cell r="D1004">
            <v>58</v>
          </cell>
          <cell r="E1004">
            <v>56</v>
          </cell>
          <cell r="F1004">
            <v>58</v>
          </cell>
        </row>
        <row r="1005">
          <cell r="A1005">
            <v>22756</v>
          </cell>
          <cell r="B1005">
            <v>57</v>
          </cell>
          <cell r="C1005">
            <v>48</v>
          </cell>
          <cell r="D1005">
            <v>55</v>
          </cell>
          <cell r="E1005">
            <v>52</v>
          </cell>
          <cell r="F1005">
            <v>57</v>
          </cell>
        </row>
        <row r="1006">
          <cell r="A1006">
            <v>22757</v>
          </cell>
          <cell r="B1006">
            <v>53</v>
          </cell>
          <cell r="C1006">
            <v>53</v>
          </cell>
          <cell r="D1006">
            <v>53</v>
          </cell>
          <cell r="E1006">
            <v>53</v>
          </cell>
          <cell r="F1006">
            <v>53</v>
          </cell>
        </row>
        <row r="1007">
          <cell r="A1007">
            <v>22761</v>
          </cell>
          <cell r="B1007">
            <v>53</v>
          </cell>
          <cell r="C1007">
            <v>44</v>
          </cell>
          <cell r="D1007">
            <v>53</v>
          </cell>
          <cell r="E1007">
            <v>53</v>
          </cell>
          <cell r="F1007">
            <v>53</v>
          </cell>
        </row>
        <row r="1008">
          <cell r="A1008">
            <v>22937</v>
          </cell>
          <cell r="B1008">
            <v>52</v>
          </cell>
          <cell r="C1008">
            <v>45</v>
          </cell>
          <cell r="D1008">
            <v>51</v>
          </cell>
          <cell r="E1008">
            <v>49</v>
          </cell>
          <cell r="F1008">
            <v>52</v>
          </cell>
        </row>
        <row r="1009">
          <cell r="A1009">
            <v>22953</v>
          </cell>
          <cell r="B1009">
            <v>53</v>
          </cell>
          <cell r="C1009">
            <v>46</v>
          </cell>
          <cell r="D1009">
            <v>51</v>
          </cell>
          <cell r="E1009">
            <v>44</v>
          </cell>
          <cell r="F1009">
            <v>53</v>
          </cell>
        </row>
        <row r="1010">
          <cell r="A1010">
            <v>23000</v>
          </cell>
          <cell r="B1010">
            <v>53</v>
          </cell>
          <cell r="C1010">
            <v>33</v>
          </cell>
          <cell r="D1010">
            <v>41</v>
          </cell>
          <cell r="E1010">
            <v>40</v>
          </cell>
          <cell r="F1010">
            <v>53</v>
          </cell>
        </row>
        <row r="1011">
          <cell r="A1011">
            <v>23044</v>
          </cell>
          <cell r="B1011">
            <v>58</v>
          </cell>
          <cell r="C1011">
            <v>58</v>
          </cell>
          <cell r="D1011">
            <v>58</v>
          </cell>
          <cell r="E1011">
            <v>56</v>
          </cell>
          <cell r="F1011">
            <v>58</v>
          </cell>
        </row>
        <row r="1012">
          <cell r="A1012">
            <v>23053</v>
          </cell>
          <cell r="B1012">
            <v>58</v>
          </cell>
          <cell r="C1012">
            <v>58</v>
          </cell>
          <cell r="D1012">
            <v>58</v>
          </cell>
          <cell r="E1012">
            <v>56</v>
          </cell>
          <cell r="F1012">
            <v>58</v>
          </cell>
        </row>
        <row r="1013">
          <cell r="A1013">
            <v>23128</v>
          </cell>
          <cell r="B1013">
            <v>58</v>
          </cell>
          <cell r="C1013">
            <v>56</v>
          </cell>
          <cell r="D1013">
            <v>58</v>
          </cell>
          <cell r="E1013">
            <v>58</v>
          </cell>
          <cell r="F1013">
            <v>58</v>
          </cell>
        </row>
        <row r="1014">
          <cell r="A1014">
            <v>23142</v>
          </cell>
          <cell r="B1014">
            <v>58</v>
          </cell>
          <cell r="C1014">
            <v>53</v>
          </cell>
          <cell r="D1014">
            <v>58</v>
          </cell>
          <cell r="E1014">
            <v>58</v>
          </cell>
          <cell r="F1014">
            <v>58</v>
          </cell>
        </row>
        <row r="1015">
          <cell r="A1015">
            <v>23435</v>
          </cell>
          <cell r="B1015">
            <v>53</v>
          </cell>
          <cell r="C1015">
            <v>53</v>
          </cell>
          <cell r="D1015">
            <v>53</v>
          </cell>
          <cell r="E1015">
            <v>53</v>
          </cell>
          <cell r="F1015">
            <v>53</v>
          </cell>
        </row>
        <row r="1016">
          <cell r="A1016">
            <v>23544</v>
          </cell>
          <cell r="B1016">
            <v>58</v>
          </cell>
          <cell r="C1016">
            <v>47</v>
          </cell>
          <cell r="D1016">
            <v>48</v>
          </cell>
          <cell r="E1016">
            <v>49</v>
          </cell>
          <cell r="F1016">
            <v>58</v>
          </cell>
        </row>
        <row r="1017">
          <cell r="A1017">
            <v>23557</v>
          </cell>
          <cell r="B1017">
            <v>58</v>
          </cell>
          <cell r="C1017">
            <v>30</v>
          </cell>
          <cell r="D1017">
            <v>40</v>
          </cell>
          <cell r="E1017">
            <v>34</v>
          </cell>
          <cell r="F1017">
            <v>58</v>
          </cell>
        </row>
        <row r="1018">
          <cell r="A1018">
            <v>23558</v>
          </cell>
          <cell r="B1018">
            <v>58</v>
          </cell>
          <cell r="C1018">
            <v>34</v>
          </cell>
          <cell r="D1018">
            <v>36</v>
          </cell>
          <cell r="E1018">
            <v>34</v>
          </cell>
          <cell r="F1018">
            <v>58</v>
          </cell>
        </row>
        <row r="1019">
          <cell r="A1019">
            <v>23851</v>
          </cell>
          <cell r="B1019">
            <v>53</v>
          </cell>
          <cell r="C1019">
            <v>48</v>
          </cell>
          <cell r="D1019">
            <v>53</v>
          </cell>
          <cell r="E1019">
            <v>51</v>
          </cell>
          <cell r="F1019">
            <v>53</v>
          </cell>
        </row>
        <row r="1020">
          <cell r="A1020">
            <v>23867</v>
          </cell>
          <cell r="B1020">
            <v>56</v>
          </cell>
          <cell r="C1020">
            <v>51</v>
          </cell>
          <cell r="D1020">
            <v>56</v>
          </cell>
          <cell r="E1020">
            <v>56</v>
          </cell>
          <cell r="F1020">
            <v>56</v>
          </cell>
        </row>
        <row r="1021">
          <cell r="A1021">
            <v>23885</v>
          </cell>
          <cell r="B1021">
            <v>62</v>
          </cell>
          <cell r="C1021">
            <v>51</v>
          </cell>
          <cell r="D1021">
            <v>62</v>
          </cell>
          <cell r="E1021">
            <v>62</v>
          </cell>
          <cell r="F1021">
            <v>62</v>
          </cell>
        </row>
        <row r="1022">
          <cell r="A1022">
            <v>24091</v>
          </cell>
          <cell r="B1022">
            <v>62</v>
          </cell>
          <cell r="C1022">
            <v>45</v>
          </cell>
          <cell r="D1022">
            <v>61</v>
          </cell>
          <cell r="E1022">
            <v>59</v>
          </cell>
          <cell r="F1022">
            <v>62</v>
          </cell>
        </row>
        <row r="1023">
          <cell r="A1023">
            <v>24140</v>
          </cell>
          <cell r="B1023">
            <v>58</v>
          </cell>
          <cell r="C1023">
            <v>55</v>
          </cell>
          <cell r="D1023">
            <v>57</v>
          </cell>
          <cell r="E1023">
            <v>57</v>
          </cell>
          <cell r="F1023">
            <v>58</v>
          </cell>
        </row>
        <row r="1024">
          <cell r="A1024">
            <v>24143</v>
          </cell>
          <cell r="B1024">
            <v>58</v>
          </cell>
          <cell r="C1024">
            <v>56</v>
          </cell>
          <cell r="D1024">
            <v>58</v>
          </cell>
          <cell r="E1024">
            <v>56</v>
          </cell>
          <cell r="F1024">
            <v>58</v>
          </cell>
        </row>
        <row r="1025">
          <cell r="A1025">
            <v>24158</v>
          </cell>
          <cell r="B1025">
            <v>58</v>
          </cell>
          <cell r="C1025">
            <v>57</v>
          </cell>
          <cell r="D1025">
            <v>57</v>
          </cell>
          <cell r="E1025">
            <v>43</v>
          </cell>
          <cell r="F1025">
            <v>58</v>
          </cell>
        </row>
        <row r="1026">
          <cell r="A1026">
            <v>24173</v>
          </cell>
          <cell r="B1026">
            <v>58</v>
          </cell>
          <cell r="C1026">
            <v>58</v>
          </cell>
          <cell r="D1026">
            <v>58</v>
          </cell>
          <cell r="E1026">
            <v>58</v>
          </cell>
          <cell r="F1026">
            <v>58</v>
          </cell>
        </row>
        <row r="1027">
          <cell r="A1027">
            <v>24186</v>
          </cell>
          <cell r="B1027">
            <v>58</v>
          </cell>
          <cell r="C1027">
            <v>34</v>
          </cell>
          <cell r="D1027">
            <v>56</v>
          </cell>
          <cell r="E1027">
            <v>56</v>
          </cell>
          <cell r="F1027">
            <v>58</v>
          </cell>
        </row>
        <row r="1028">
          <cell r="A1028">
            <v>24212</v>
          </cell>
          <cell r="B1028">
            <v>58</v>
          </cell>
          <cell r="C1028">
            <v>58</v>
          </cell>
          <cell r="D1028">
            <v>58</v>
          </cell>
          <cell r="E1028">
            <v>58</v>
          </cell>
          <cell r="F1028">
            <v>58</v>
          </cell>
        </row>
        <row r="1029">
          <cell r="A1029">
            <v>24224</v>
          </cell>
          <cell r="B1029">
            <v>58</v>
          </cell>
          <cell r="C1029">
            <v>58</v>
          </cell>
          <cell r="D1029">
            <v>58</v>
          </cell>
          <cell r="E1029">
            <v>58</v>
          </cell>
          <cell r="F1029">
            <v>58</v>
          </cell>
        </row>
        <row r="1030">
          <cell r="A1030">
            <v>24499</v>
          </cell>
          <cell r="B1030">
            <v>58</v>
          </cell>
          <cell r="C1030">
            <v>49</v>
          </cell>
          <cell r="D1030">
            <v>56</v>
          </cell>
          <cell r="E1030">
            <v>52</v>
          </cell>
          <cell r="F1030">
            <v>58</v>
          </cell>
        </row>
        <row r="1031">
          <cell r="A1031">
            <v>24523</v>
          </cell>
          <cell r="B1031">
            <v>57</v>
          </cell>
          <cell r="C1031">
            <v>45</v>
          </cell>
          <cell r="D1031">
            <v>53</v>
          </cell>
          <cell r="E1031">
            <v>42</v>
          </cell>
          <cell r="F1031">
            <v>57</v>
          </cell>
        </row>
        <row r="1032">
          <cell r="A1032">
            <v>24696</v>
          </cell>
          <cell r="B1032">
            <v>58</v>
          </cell>
          <cell r="C1032">
            <v>57</v>
          </cell>
          <cell r="D1032">
            <v>58</v>
          </cell>
          <cell r="E1032">
            <v>57</v>
          </cell>
          <cell r="F1032">
            <v>58</v>
          </cell>
        </row>
        <row r="1033">
          <cell r="A1033">
            <v>24703</v>
          </cell>
          <cell r="B1033">
            <v>53</v>
          </cell>
          <cell r="C1033">
            <v>50</v>
          </cell>
          <cell r="D1033">
            <v>53</v>
          </cell>
          <cell r="E1033">
            <v>49</v>
          </cell>
          <cell r="F1033">
            <v>54</v>
          </cell>
        </row>
        <row r="1034">
          <cell r="A1034">
            <v>24704</v>
          </cell>
          <cell r="B1034">
            <v>53</v>
          </cell>
          <cell r="C1034">
            <v>39</v>
          </cell>
          <cell r="D1034">
            <v>44</v>
          </cell>
          <cell r="E1034">
            <v>32</v>
          </cell>
          <cell r="F1034">
            <v>53</v>
          </cell>
        </row>
        <row r="1035">
          <cell r="A1035">
            <v>24714</v>
          </cell>
          <cell r="B1035">
            <v>58</v>
          </cell>
          <cell r="C1035">
            <v>56</v>
          </cell>
          <cell r="D1035">
            <v>58</v>
          </cell>
          <cell r="E1035">
            <v>58</v>
          </cell>
          <cell r="F1035">
            <v>58</v>
          </cell>
        </row>
        <row r="1036">
          <cell r="A1036">
            <v>24750</v>
          </cell>
          <cell r="B1036">
            <v>58</v>
          </cell>
          <cell r="C1036">
            <v>57</v>
          </cell>
          <cell r="D1036">
            <v>57</v>
          </cell>
          <cell r="E1036">
            <v>57</v>
          </cell>
          <cell r="F1036">
            <v>58</v>
          </cell>
        </row>
        <row r="1037">
          <cell r="A1037">
            <v>24770</v>
          </cell>
          <cell r="B1037">
            <v>58</v>
          </cell>
          <cell r="C1037">
            <v>56</v>
          </cell>
          <cell r="D1037">
            <v>58</v>
          </cell>
          <cell r="E1037">
            <v>56</v>
          </cell>
          <cell r="F1037">
            <v>58</v>
          </cell>
        </row>
        <row r="1038">
          <cell r="A1038">
            <v>25025</v>
          </cell>
          <cell r="B1038">
            <v>52</v>
          </cell>
          <cell r="C1038">
            <v>43</v>
          </cell>
          <cell r="D1038">
            <v>52</v>
          </cell>
          <cell r="E1038">
            <v>52</v>
          </cell>
          <cell r="F1038">
            <v>52</v>
          </cell>
        </row>
        <row r="1039">
          <cell r="A1039">
            <v>25099</v>
          </cell>
          <cell r="B1039">
            <v>58</v>
          </cell>
          <cell r="C1039">
            <v>56</v>
          </cell>
          <cell r="D1039">
            <v>56</v>
          </cell>
          <cell r="E1039">
            <v>40</v>
          </cell>
          <cell r="F1039">
            <v>58</v>
          </cell>
        </row>
        <row r="1040">
          <cell r="A1040">
            <v>25100</v>
          </cell>
          <cell r="B1040">
            <v>57</v>
          </cell>
          <cell r="C1040">
            <v>39</v>
          </cell>
          <cell r="D1040">
            <v>53</v>
          </cell>
          <cell r="E1040">
            <v>56</v>
          </cell>
          <cell r="F1040">
            <v>58</v>
          </cell>
        </row>
        <row r="1041">
          <cell r="A1041">
            <v>25104</v>
          </cell>
          <cell r="B1041">
            <v>57</v>
          </cell>
          <cell r="C1041">
            <v>36</v>
          </cell>
          <cell r="D1041">
            <v>53</v>
          </cell>
          <cell r="E1041">
            <v>56</v>
          </cell>
          <cell r="F1041">
            <v>58</v>
          </cell>
        </row>
        <row r="1042">
          <cell r="A1042">
            <v>25105</v>
          </cell>
          <cell r="B1042">
            <v>58</v>
          </cell>
          <cell r="C1042">
            <v>46</v>
          </cell>
          <cell r="D1042">
            <v>55</v>
          </cell>
          <cell r="E1042">
            <v>57</v>
          </cell>
          <cell r="F1042">
            <v>58</v>
          </cell>
        </row>
        <row r="1043">
          <cell r="A1043">
            <v>25128</v>
          </cell>
          <cell r="B1043">
            <v>53</v>
          </cell>
          <cell r="C1043">
            <v>41</v>
          </cell>
          <cell r="D1043">
            <v>50</v>
          </cell>
          <cell r="E1043">
            <v>47</v>
          </cell>
          <cell r="F1043">
            <v>53</v>
          </cell>
        </row>
        <row r="1044">
          <cell r="A1044">
            <v>25142</v>
          </cell>
          <cell r="B1044">
            <v>53</v>
          </cell>
          <cell r="C1044">
            <v>41</v>
          </cell>
          <cell r="D1044">
            <v>49</v>
          </cell>
          <cell r="E1044">
            <v>42</v>
          </cell>
          <cell r="F1044">
            <v>53</v>
          </cell>
        </row>
        <row r="1045">
          <cell r="A1045">
            <v>25162</v>
          </cell>
          <cell r="B1045">
            <v>53</v>
          </cell>
          <cell r="C1045">
            <v>53</v>
          </cell>
          <cell r="D1045">
            <v>53</v>
          </cell>
          <cell r="E1045">
            <v>53</v>
          </cell>
          <cell r="F1045">
            <v>53</v>
          </cell>
        </row>
        <row r="1046">
          <cell r="A1046">
            <v>25163</v>
          </cell>
          <cell r="B1046">
            <v>53</v>
          </cell>
          <cell r="C1046">
            <v>46</v>
          </cell>
          <cell r="D1046">
            <v>52</v>
          </cell>
          <cell r="E1046">
            <v>47</v>
          </cell>
          <cell r="F1046">
            <v>53</v>
          </cell>
        </row>
        <row r="1047">
          <cell r="A1047">
            <v>25259</v>
          </cell>
          <cell r="B1047">
            <v>52</v>
          </cell>
          <cell r="C1047">
            <v>52</v>
          </cell>
          <cell r="D1047">
            <v>52</v>
          </cell>
          <cell r="E1047">
            <v>52</v>
          </cell>
          <cell r="F1047">
            <v>52</v>
          </cell>
        </row>
        <row r="1048">
          <cell r="A1048">
            <v>25357</v>
          </cell>
          <cell r="B1048">
            <v>58</v>
          </cell>
          <cell r="C1048">
            <v>58</v>
          </cell>
          <cell r="D1048">
            <v>58</v>
          </cell>
          <cell r="E1048">
            <v>58</v>
          </cell>
          <cell r="F1048">
            <v>58</v>
          </cell>
        </row>
        <row r="1049">
          <cell r="A1049">
            <v>25364</v>
          </cell>
          <cell r="B1049">
            <v>57</v>
          </cell>
          <cell r="C1049">
            <v>57</v>
          </cell>
          <cell r="D1049">
            <v>57</v>
          </cell>
          <cell r="E1049">
            <v>57</v>
          </cell>
          <cell r="F1049">
            <v>57</v>
          </cell>
        </row>
        <row r="1050">
          <cell r="A1050">
            <v>25381</v>
          </cell>
          <cell r="B1050">
            <v>58</v>
          </cell>
          <cell r="C1050">
            <v>58</v>
          </cell>
          <cell r="D1050">
            <v>58</v>
          </cell>
          <cell r="E1050">
            <v>48</v>
          </cell>
          <cell r="F1050">
            <v>58</v>
          </cell>
        </row>
        <row r="1051">
          <cell r="A1051">
            <v>25386</v>
          </cell>
          <cell r="B1051">
            <v>58</v>
          </cell>
          <cell r="C1051">
            <v>58</v>
          </cell>
          <cell r="D1051">
            <v>58</v>
          </cell>
          <cell r="E1051">
            <v>57</v>
          </cell>
          <cell r="F1051">
            <v>58</v>
          </cell>
        </row>
        <row r="1052">
          <cell r="A1052">
            <v>25387</v>
          </cell>
          <cell r="B1052">
            <v>58</v>
          </cell>
          <cell r="C1052">
            <v>53</v>
          </cell>
          <cell r="D1052">
            <v>53</v>
          </cell>
          <cell r="E1052">
            <v>41</v>
          </cell>
          <cell r="F1052">
            <v>58</v>
          </cell>
        </row>
        <row r="1053">
          <cell r="A1053">
            <v>25406</v>
          </cell>
          <cell r="B1053">
            <v>57</v>
          </cell>
          <cell r="C1053">
            <v>39</v>
          </cell>
          <cell r="D1053">
            <v>54</v>
          </cell>
          <cell r="E1053">
            <v>54</v>
          </cell>
          <cell r="F1053">
            <v>58</v>
          </cell>
        </row>
        <row r="1054">
          <cell r="A1054">
            <v>25409</v>
          </cell>
          <cell r="B1054">
            <v>58</v>
          </cell>
          <cell r="C1054">
            <v>58</v>
          </cell>
          <cell r="D1054">
            <v>58</v>
          </cell>
          <cell r="E1054">
            <v>57</v>
          </cell>
          <cell r="F1054">
            <v>58</v>
          </cell>
        </row>
        <row r="1055">
          <cell r="A1055">
            <v>25467</v>
          </cell>
          <cell r="B1055">
            <v>44</v>
          </cell>
          <cell r="C1055">
            <v>44</v>
          </cell>
          <cell r="D1055">
            <v>44</v>
          </cell>
          <cell r="E1055">
            <v>44</v>
          </cell>
          <cell r="F1055">
            <v>44</v>
          </cell>
        </row>
        <row r="1056">
          <cell r="A1056">
            <v>25531</v>
          </cell>
          <cell r="B1056">
            <v>58</v>
          </cell>
          <cell r="C1056">
            <v>58</v>
          </cell>
          <cell r="D1056">
            <v>58</v>
          </cell>
          <cell r="E1056">
            <v>58</v>
          </cell>
          <cell r="F1056">
            <v>58</v>
          </cell>
        </row>
        <row r="1057">
          <cell r="A1057">
            <v>25532</v>
          </cell>
          <cell r="B1057">
            <v>57</v>
          </cell>
          <cell r="C1057">
            <v>57</v>
          </cell>
          <cell r="D1057">
            <v>57</v>
          </cell>
          <cell r="E1057">
            <v>57</v>
          </cell>
          <cell r="F1057">
            <v>57</v>
          </cell>
        </row>
        <row r="1058">
          <cell r="A1058">
            <v>25533</v>
          </cell>
          <cell r="B1058">
            <v>58</v>
          </cell>
          <cell r="C1058">
            <v>58</v>
          </cell>
          <cell r="D1058">
            <v>58</v>
          </cell>
          <cell r="E1058">
            <v>58</v>
          </cell>
          <cell r="F1058">
            <v>58</v>
          </cell>
        </row>
        <row r="1059">
          <cell r="A1059">
            <v>25742</v>
          </cell>
          <cell r="B1059">
            <v>53</v>
          </cell>
          <cell r="C1059">
            <v>35</v>
          </cell>
          <cell r="D1059">
            <v>52</v>
          </cell>
          <cell r="E1059">
            <v>49</v>
          </cell>
          <cell r="F1059">
            <v>53</v>
          </cell>
        </row>
        <row r="1060">
          <cell r="A1060">
            <v>25749</v>
          </cell>
          <cell r="B1060">
            <v>58</v>
          </cell>
          <cell r="C1060">
            <v>57</v>
          </cell>
          <cell r="D1060">
            <v>58</v>
          </cell>
          <cell r="E1060">
            <v>58</v>
          </cell>
          <cell r="F1060">
            <v>58</v>
          </cell>
        </row>
        <row r="1061">
          <cell r="A1061">
            <v>25750</v>
          </cell>
          <cell r="B1061">
            <v>58</v>
          </cell>
          <cell r="C1061">
            <v>57</v>
          </cell>
          <cell r="D1061">
            <v>57</v>
          </cell>
          <cell r="E1061">
            <v>50</v>
          </cell>
          <cell r="F1061">
            <v>58</v>
          </cell>
        </row>
        <row r="1062">
          <cell r="A1062">
            <v>25751</v>
          </cell>
          <cell r="B1062">
            <v>57</v>
          </cell>
          <cell r="C1062">
            <v>43</v>
          </cell>
          <cell r="D1062">
            <v>55</v>
          </cell>
          <cell r="E1062">
            <v>55</v>
          </cell>
          <cell r="F1062">
            <v>58</v>
          </cell>
        </row>
        <row r="1063">
          <cell r="A1063">
            <v>25811</v>
          </cell>
          <cell r="B1063">
            <v>62</v>
          </cell>
          <cell r="C1063">
            <v>62</v>
          </cell>
          <cell r="D1063">
            <v>62</v>
          </cell>
          <cell r="E1063">
            <v>62</v>
          </cell>
          <cell r="F1063">
            <v>62</v>
          </cell>
        </row>
        <row r="1064">
          <cell r="A1064">
            <v>25812</v>
          </cell>
          <cell r="B1064">
            <v>62</v>
          </cell>
          <cell r="C1064">
            <v>62</v>
          </cell>
          <cell r="D1064">
            <v>62</v>
          </cell>
          <cell r="E1064">
            <v>62</v>
          </cell>
          <cell r="F1064">
            <v>62</v>
          </cell>
        </row>
        <row r="1065">
          <cell r="A1065">
            <v>25821</v>
          </cell>
          <cell r="B1065">
            <v>62</v>
          </cell>
          <cell r="C1065">
            <v>62</v>
          </cell>
          <cell r="D1065">
            <v>62</v>
          </cell>
          <cell r="E1065">
            <v>61</v>
          </cell>
          <cell r="F1065">
            <v>62</v>
          </cell>
        </row>
        <row r="1066">
          <cell r="A1066">
            <v>25822</v>
          </cell>
          <cell r="B1066">
            <v>62</v>
          </cell>
          <cell r="C1066">
            <v>62</v>
          </cell>
          <cell r="D1066">
            <v>62</v>
          </cell>
          <cell r="E1066">
            <v>62</v>
          </cell>
          <cell r="F1066">
            <v>62</v>
          </cell>
        </row>
        <row r="1067">
          <cell r="A1067">
            <v>25842</v>
          </cell>
          <cell r="B1067">
            <v>58</v>
          </cell>
          <cell r="C1067">
            <v>54</v>
          </cell>
          <cell r="D1067">
            <v>52</v>
          </cell>
          <cell r="E1067">
            <v>33</v>
          </cell>
          <cell r="F1067">
            <v>58</v>
          </cell>
        </row>
        <row r="1068">
          <cell r="A1068">
            <v>25843</v>
          </cell>
          <cell r="B1068">
            <v>57</v>
          </cell>
          <cell r="C1068">
            <v>33</v>
          </cell>
          <cell r="D1068">
            <v>53</v>
          </cell>
          <cell r="E1068">
            <v>55</v>
          </cell>
          <cell r="F1068">
            <v>58</v>
          </cell>
        </row>
        <row r="1069">
          <cell r="A1069">
            <v>25848</v>
          </cell>
          <cell r="B1069">
            <v>57</v>
          </cell>
          <cell r="C1069">
            <v>50</v>
          </cell>
          <cell r="D1069">
            <v>54</v>
          </cell>
          <cell r="E1069">
            <v>56</v>
          </cell>
          <cell r="F1069">
            <v>57</v>
          </cell>
        </row>
        <row r="1070">
          <cell r="A1070">
            <v>25849</v>
          </cell>
          <cell r="B1070">
            <v>52</v>
          </cell>
          <cell r="C1070">
            <v>34</v>
          </cell>
          <cell r="D1070">
            <v>49</v>
          </cell>
          <cell r="E1070">
            <v>52</v>
          </cell>
          <cell r="F1070">
            <v>52</v>
          </cell>
        </row>
        <row r="1071">
          <cell r="A1071">
            <v>25866</v>
          </cell>
          <cell r="B1071">
            <v>57</v>
          </cell>
          <cell r="C1071">
            <v>32</v>
          </cell>
          <cell r="D1071">
            <v>56</v>
          </cell>
          <cell r="E1071">
            <v>56</v>
          </cell>
          <cell r="F1071">
            <v>57</v>
          </cell>
        </row>
        <row r="1072">
          <cell r="A1072">
            <v>25867</v>
          </cell>
          <cell r="B1072">
            <v>58</v>
          </cell>
          <cell r="C1072">
            <v>58</v>
          </cell>
          <cell r="D1072">
            <v>58</v>
          </cell>
          <cell r="E1072">
            <v>56</v>
          </cell>
          <cell r="F1072">
            <v>58</v>
          </cell>
        </row>
        <row r="1073">
          <cell r="A1073">
            <v>25868</v>
          </cell>
          <cell r="B1073">
            <v>58</v>
          </cell>
          <cell r="C1073">
            <v>56</v>
          </cell>
          <cell r="D1073">
            <v>56</v>
          </cell>
          <cell r="E1073">
            <v>47</v>
          </cell>
          <cell r="F1073">
            <v>58</v>
          </cell>
        </row>
        <row r="1074">
          <cell r="A1074">
            <v>25869</v>
          </cell>
          <cell r="B1074">
            <v>56</v>
          </cell>
          <cell r="C1074">
            <v>37</v>
          </cell>
          <cell r="D1074">
            <v>49</v>
          </cell>
          <cell r="E1074">
            <v>51</v>
          </cell>
          <cell r="F1074">
            <v>58</v>
          </cell>
        </row>
        <row r="1075">
          <cell r="A1075">
            <v>25878</v>
          </cell>
          <cell r="B1075">
            <v>62</v>
          </cell>
          <cell r="C1075">
            <v>61</v>
          </cell>
          <cell r="D1075">
            <v>61</v>
          </cell>
          <cell r="E1075">
            <v>51</v>
          </cell>
          <cell r="F1075">
            <v>62</v>
          </cell>
        </row>
        <row r="1076">
          <cell r="A1076">
            <v>25879</v>
          </cell>
          <cell r="B1076">
            <v>58</v>
          </cell>
          <cell r="C1076">
            <v>45</v>
          </cell>
          <cell r="D1076">
            <v>57</v>
          </cell>
          <cell r="E1076">
            <v>57</v>
          </cell>
          <cell r="F1076">
            <v>58</v>
          </cell>
        </row>
        <row r="1077">
          <cell r="A1077">
            <v>25883</v>
          </cell>
          <cell r="B1077">
            <v>56</v>
          </cell>
          <cell r="C1077">
            <v>56</v>
          </cell>
          <cell r="D1077">
            <v>56</v>
          </cell>
          <cell r="E1077">
            <v>56</v>
          </cell>
          <cell r="F1077">
            <v>56</v>
          </cell>
        </row>
        <row r="1078">
          <cell r="A1078">
            <v>25886</v>
          </cell>
          <cell r="B1078">
            <v>62</v>
          </cell>
          <cell r="C1078">
            <v>62</v>
          </cell>
          <cell r="D1078">
            <v>62</v>
          </cell>
          <cell r="E1078">
            <v>62</v>
          </cell>
          <cell r="F1078">
            <v>62</v>
          </cell>
        </row>
        <row r="1079">
          <cell r="A1079">
            <v>25887</v>
          </cell>
          <cell r="B1079">
            <v>31</v>
          </cell>
          <cell r="C1079">
            <v>31</v>
          </cell>
          <cell r="D1079">
            <v>31</v>
          </cell>
          <cell r="E1079">
            <v>30</v>
          </cell>
          <cell r="F1079">
            <v>31</v>
          </cell>
        </row>
        <row r="1080">
          <cell r="A1080">
            <v>25889</v>
          </cell>
          <cell r="B1080">
            <v>31</v>
          </cell>
          <cell r="C1080">
            <v>28</v>
          </cell>
          <cell r="D1080">
            <v>31</v>
          </cell>
          <cell r="E1080">
            <v>30</v>
          </cell>
          <cell r="F1080">
            <v>31</v>
          </cell>
        </row>
        <row r="1081">
          <cell r="A1081">
            <v>25890</v>
          </cell>
          <cell r="B1081">
            <v>42</v>
          </cell>
          <cell r="C1081">
            <v>41</v>
          </cell>
          <cell r="D1081">
            <v>41</v>
          </cell>
          <cell r="E1081">
            <v>41</v>
          </cell>
          <cell r="F1081">
            <v>42</v>
          </cell>
        </row>
        <row r="1082">
          <cell r="A1082">
            <v>25891</v>
          </cell>
          <cell r="B1082">
            <v>44</v>
          </cell>
          <cell r="C1082">
            <v>43</v>
          </cell>
          <cell r="D1082">
            <v>43</v>
          </cell>
          <cell r="E1082">
            <v>40</v>
          </cell>
          <cell r="F1082">
            <v>44</v>
          </cell>
        </row>
        <row r="1083">
          <cell r="A1083">
            <v>25938</v>
          </cell>
          <cell r="B1083">
            <v>58</v>
          </cell>
          <cell r="C1083">
            <v>42</v>
          </cell>
          <cell r="D1083">
            <v>57</v>
          </cell>
          <cell r="E1083">
            <v>57</v>
          </cell>
          <cell r="F1083">
            <v>58</v>
          </cell>
        </row>
        <row r="1084">
          <cell r="A1084">
            <v>26014</v>
          </cell>
          <cell r="B1084">
            <v>62</v>
          </cell>
          <cell r="C1084">
            <v>54</v>
          </cell>
          <cell r="D1084">
            <v>61</v>
          </cell>
          <cell r="E1084">
            <v>61</v>
          </cell>
          <cell r="F1084">
            <v>62</v>
          </cell>
        </row>
        <row r="1085">
          <cell r="A1085">
            <v>26017</v>
          </cell>
          <cell r="B1085">
            <v>62</v>
          </cell>
          <cell r="C1085">
            <v>56</v>
          </cell>
          <cell r="D1085">
            <v>61</v>
          </cell>
          <cell r="E1085">
            <v>53</v>
          </cell>
          <cell r="F1085">
            <v>62</v>
          </cell>
        </row>
        <row r="1086">
          <cell r="A1086">
            <v>26064</v>
          </cell>
          <cell r="B1086">
            <v>62</v>
          </cell>
          <cell r="C1086">
            <v>54</v>
          </cell>
          <cell r="D1086">
            <v>61</v>
          </cell>
          <cell r="E1086">
            <v>61</v>
          </cell>
          <cell r="F1086">
            <v>62</v>
          </cell>
        </row>
        <row r="1087">
          <cell r="A1087">
            <v>26065</v>
          </cell>
          <cell r="B1087">
            <v>62</v>
          </cell>
          <cell r="C1087">
            <v>56</v>
          </cell>
          <cell r="D1087">
            <v>61</v>
          </cell>
          <cell r="E1087">
            <v>53</v>
          </cell>
          <cell r="F1087">
            <v>62</v>
          </cell>
        </row>
        <row r="1088">
          <cell r="A1088">
            <v>26117</v>
          </cell>
          <cell r="B1088">
            <v>58</v>
          </cell>
          <cell r="C1088">
            <v>47</v>
          </cell>
          <cell r="D1088">
            <v>58</v>
          </cell>
          <cell r="E1088">
            <v>58</v>
          </cell>
          <cell r="F1088">
            <v>58</v>
          </cell>
        </row>
        <row r="1089">
          <cell r="A1089">
            <v>26279</v>
          </cell>
          <cell r="B1089">
            <v>58</v>
          </cell>
          <cell r="C1089">
            <v>57</v>
          </cell>
          <cell r="D1089">
            <v>57</v>
          </cell>
          <cell r="E1089">
            <v>44</v>
          </cell>
          <cell r="F1089">
            <v>58</v>
          </cell>
        </row>
        <row r="1090">
          <cell r="A1090">
            <v>26293</v>
          </cell>
          <cell r="B1090">
            <v>58</v>
          </cell>
          <cell r="C1090">
            <v>50</v>
          </cell>
          <cell r="D1090">
            <v>49</v>
          </cell>
          <cell r="E1090">
            <v>35</v>
          </cell>
          <cell r="F1090">
            <v>58</v>
          </cell>
        </row>
        <row r="1091">
          <cell r="A1091">
            <v>26294</v>
          </cell>
          <cell r="B1091">
            <v>56</v>
          </cell>
          <cell r="C1091">
            <v>15</v>
          </cell>
          <cell r="D1091">
            <v>49</v>
          </cell>
          <cell r="E1091">
            <v>53</v>
          </cell>
          <cell r="F1091">
            <v>58</v>
          </cell>
        </row>
        <row r="1092">
          <cell r="A1092">
            <v>26417</v>
          </cell>
          <cell r="B1092">
            <v>56</v>
          </cell>
          <cell r="C1092">
            <v>40</v>
          </cell>
          <cell r="D1092">
            <v>48</v>
          </cell>
          <cell r="E1092">
            <v>48</v>
          </cell>
          <cell r="F1092">
            <v>58</v>
          </cell>
        </row>
        <row r="1093">
          <cell r="A1093">
            <v>26523</v>
          </cell>
          <cell r="B1093">
            <v>58</v>
          </cell>
          <cell r="C1093">
            <v>55</v>
          </cell>
          <cell r="D1093">
            <v>53</v>
          </cell>
          <cell r="E1093">
            <v>34</v>
          </cell>
          <cell r="F1093">
            <v>58</v>
          </cell>
        </row>
        <row r="1094">
          <cell r="A1094">
            <v>26546</v>
          </cell>
          <cell r="B1094">
            <v>58</v>
          </cell>
          <cell r="C1094">
            <v>55</v>
          </cell>
          <cell r="D1094">
            <v>55</v>
          </cell>
          <cell r="E1094">
            <v>41</v>
          </cell>
          <cell r="F1094">
            <v>58</v>
          </cell>
        </row>
        <row r="1095">
          <cell r="A1095">
            <v>26547</v>
          </cell>
          <cell r="B1095">
            <v>58</v>
          </cell>
          <cell r="C1095">
            <v>55</v>
          </cell>
          <cell r="D1095">
            <v>47</v>
          </cell>
          <cell r="E1095">
            <v>38</v>
          </cell>
          <cell r="F1095">
            <v>58</v>
          </cell>
        </row>
        <row r="1096">
          <cell r="A1096">
            <v>26561</v>
          </cell>
          <cell r="B1096">
            <v>57</v>
          </cell>
          <cell r="C1096">
            <v>52</v>
          </cell>
          <cell r="D1096">
            <v>51</v>
          </cell>
          <cell r="E1096">
            <v>43</v>
          </cell>
          <cell r="F1096">
            <v>57</v>
          </cell>
        </row>
        <row r="1097">
          <cell r="A1097">
            <v>26562</v>
          </cell>
          <cell r="B1097">
            <v>58</v>
          </cell>
          <cell r="C1097">
            <v>44</v>
          </cell>
          <cell r="D1097">
            <v>53</v>
          </cell>
          <cell r="E1097">
            <v>56</v>
          </cell>
          <cell r="F1097">
            <v>58</v>
          </cell>
        </row>
        <row r="1098">
          <cell r="A1098">
            <v>26563</v>
          </cell>
          <cell r="B1098">
            <v>57</v>
          </cell>
          <cell r="C1098">
            <v>37</v>
          </cell>
          <cell r="D1098">
            <v>49</v>
          </cell>
          <cell r="E1098">
            <v>56</v>
          </cell>
          <cell r="F1098">
            <v>58</v>
          </cell>
        </row>
        <row r="1099">
          <cell r="A1099">
            <v>26564</v>
          </cell>
          <cell r="B1099">
            <v>58</v>
          </cell>
          <cell r="C1099">
            <v>42</v>
          </cell>
          <cell r="D1099">
            <v>55</v>
          </cell>
          <cell r="E1099">
            <v>56</v>
          </cell>
          <cell r="F1099">
            <v>58</v>
          </cell>
        </row>
        <row r="1100">
          <cell r="A1100">
            <v>26622</v>
          </cell>
          <cell r="B1100">
            <v>57</v>
          </cell>
          <cell r="C1100">
            <v>33</v>
          </cell>
          <cell r="D1100">
            <v>53</v>
          </cell>
          <cell r="E1100">
            <v>55</v>
          </cell>
          <cell r="F1100">
            <v>58</v>
          </cell>
        </row>
        <row r="1101">
          <cell r="A1101">
            <v>26623</v>
          </cell>
          <cell r="B1101">
            <v>58</v>
          </cell>
          <cell r="C1101">
            <v>57</v>
          </cell>
          <cell r="D1101">
            <v>58</v>
          </cell>
          <cell r="E1101">
            <v>58</v>
          </cell>
          <cell r="F1101">
            <v>58</v>
          </cell>
        </row>
        <row r="1102">
          <cell r="A1102">
            <v>26667</v>
          </cell>
          <cell r="B1102">
            <v>62</v>
          </cell>
          <cell r="C1102">
            <v>62</v>
          </cell>
          <cell r="D1102">
            <v>62</v>
          </cell>
          <cell r="E1102">
            <v>61</v>
          </cell>
          <cell r="F1102">
            <v>62</v>
          </cell>
        </row>
        <row r="1103">
          <cell r="A1103">
            <v>26675</v>
          </cell>
          <cell r="B1103">
            <v>62</v>
          </cell>
          <cell r="C1103">
            <v>61</v>
          </cell>
          <cell r="D1103">
            <v>62</v>
          </cell>
          <cell r="E1103">
            <v>62</v>
          </cell>
          <cell r="F1103">
            <v>62</v>
          </cell>
        </row>
        <row r="1104">
          <cell r="A1104">
            <v>26707</v>
          </cell>
          <cell r="B1104">
            <v>60</v>
          </cell>
          <cell r="C1104">
            <v>51</v>
          </cell>
          <cell r="D1104">
            <v>59</v>
          </cell>
          <cell r="E1104">
            <v>57</v>
          </cell>
          <cell r="F1104">
            <v>60</v>
          </cell>
        </row>
        <row r="1105">
          <cell r="A1105">
            <v>26708</v>
          </cell>
          <cell r="B1105">
            <v>61</v>
          </cell>
          <cell r="C1105">
            <v>51</v>
          </cell>
          <cell r="D1105">
            <v>60</v>
          </cell>
          <cell r="E1105">
            <v>57</v>
          </cell>
          <cell r="F1105">
            <v>61</v>
          </cell>
        </row>
        <row r="1106">
          <cell r="A1106">
            <v>26722</v>
          </cell>
          <cell r="B1106">
            <v>62</v>
          </cell>
          <cell r="C1106">
            <v>43</v>
          </cell>
          <cell r="D1106">
            <v>58</v>
          </cell>
          <cell r="E1106">
            <v>50</v>
          </cell>
          <cell r="F1106">
            <v>62</v>
          </cell>
        </row>
        <row r="1107">
          <cell r="A1107">
            <v>26788</v>
          </cell>
          <cell r="B1107">
            <v>53</v>
          </cell>
          <cell r="C1107">
            <v>49</v>
          </cell>
          <cell r="D1107">
            <v>52</v>
          </cell>
          <cell r="E1107">
            <v>50</v>
          </cell>
          <cell r="F1107">
            <v>53</v>
          </cell>
        </row>
        <row r="1108">
          <cell r="A1108">
            <v>26791</v>
          </cell>
          <cell r="B1108">
            <v>53</v>
          </cell>
          <cell r="C1108">
            <v>45</v>
          </cell>
          <cell r="D1108">
            <v>52</v>
          </cell>
          <cell r="E1108">
            <v>49</v>
          </cell>
          <cell r="F1108">
            <v>53</v>
          </cell>
        </row>
        <row r="1109">
          <cell r="A1109">
            <v>26870</v>
          </cell>
          <cell r="B1109">
            <v>58</v>
          </cell>
          <cell r="C1109">
            <v>40</v>
          </cell>
          <cell r="D1109">
            <v>30</v>
          </cell>
          <cell r="E1109">
            <v>20</v>
          </cell>
          <cell r="F1109">
            <v>58</v>
          </cell>
        </row>
        <row r="1110">
          <cell r="A1110">
            <v>26879</v>
          </cell>
          <cell r="B1110">
            <v>55</v>
          </cell>
          <cell r="C1110">
            <v>27</v>
          </cell>
          <cell r="D1110">
            <v>48</v>
          </cell>
          <cell r="E1110">
            <v>49</v>
          </cell>
          <cell r="F1110">
            <v>58</v>
          </cell>
        </row>
        <row r="1111">
          <cell r="A1111">
            <v>26911</v>
          </cell>
          <cell r="B1111">
            <v>58</v>
          </cell>
          <cell r="C1111">
            <v>54</v>
          </cell>
          <cell r="D1111">
            <v>56</v>
          </cell>
          <cell r="E1111">
            <v>50</v>
          </cell>
          <cell r="F1111">
            <v>58</v>
          </cell>
        </row>
        <row r="1112">
          <cell r="A1112">
            <v>27014</v>
          </cell>
          <cell r="B1112">
            <v>58</v>
          </cell>
          <cell r="C1112">
            <v>58</v>
          </cell>
          <cell r="D1112">
            <v>58</v>
          </cell>
          <cell r="E1112">
            <v>58</v>
          </cell>
          <cell r="F1112">
            <v>58</v>
          </cell>
        </row>
        <row r="1113">
          <cell r="A1113">
            <v>27015</v>
          </cell>
          <cell r="B1113">
            <v>58</v>
          </cell>
          <cell r="C1113">
            <v>58</v>
          </cell>
          <cell r="D1113">
            <v>58</v>
          </cell>
          <cell r="E1113">
            <v>58</v>
          </cell>
          <cell r="F1113">
            <v>58</v>
          </cell>
        </row>
        <row r="1114">
          <cell r="A1114">
            <v>27131</v>
          </cell>
          <cell r="B1114">
            <v>56</v>
          </cell>
          <cell r="C1114">
            <v>55</v>
          </cell>
          <cell r="D1114">
            <v>55</v>
          </cell>
          <cell r="E1114">
            <v>42</v>
          </cell>
          <cell r="F1114">
            <v>56</v>
          </cell>
        </row>
        <row r="1115">
          <cell r="A1115">
            <v>27154</v>
          </cell>
          <cell r="B1115">
            <v>58</v>
          </cell>
          <cell r="C1115">
            <v>58</v>
          </cell>
          <cell r="D1115">
            <v>58</v>
          </cell>
          <cell r="E1115">
            <v>58</v>
          </cell>
          <cell r="F1115">
            <v>58</v>
          </cell>
        </row>
        <row r="1116">
          <cell r="A1116">
            <v>27155</v>
          </cell>
          <cell r="B1116">
            <v>58</v>
          </cell>
          <cell r="C1116">
            <v>58</v>
          </cell>
          <cell r="D1116">
            <v>58</v>
          </cell>
          <cell r="E1116">
            <v>58</v>
          </cell>
          <cell r="F1116">
            <v>58</v>
          </cell>
        </row>
        <row r="1117">
          <cell r="A1117">
            <v>27157</v>
          </cell>
          <cell r="B1117">
            <v>39</v>
          </cell>
          <cell r="C1117">
            <v>39</v>
          </cell>
          <cell r="D1117">
            <v>39</v>
          </cell>
          <cell r="E1117">
            <v>39</v>
          </cell>
          <cell r="F1117">
            <v>39</v>
          </cell>
        </row>
        <row r="1118">
          <cell r="A1118">
            <v>27161</v>
          </cell>
          <cell r="B1118">
            <v>39</v>
          </cell>
          <cell r="C1118">
            <v>39</v>
          </cell>
          <cell r="D1118">
            <v>39</v>
          </cell>
          <cell r="E1118">
            <v>39</v>
          </cell>
          <cell r="F1118">
            <v>39</v>
          </cell>
        </row>
        <row r="1119">
          <cell r="A1119">
            <v>27162</v>
          </cell>
          <cell r="B1119">
            <v>56</v>
          </cell>
          <cell r="C1119">
            <v>26</v>
          </cell>
          <cell r="D1119">
            <v>39</v>
          </cell>
          <cell r="E1119">
            <v>43</v>
          </cell>
          <cell r="F1119">
            <v>56</v>
          </cell>
        </row>
        <row r="1120">
          <cell r="A1120">
            <v>27165</v>
          </cell>
          <cell r="B1120">
            <v>58</v>
          </cell>
          <cell r="C1120">
            <v>58</v>
          </cell>
          <cell r="D1120">
            <v>57</v>
          </cell>
          <cell r="E1120">
            <v>56</v>
          </cell>
          <cell r="F1120">
            <v>58</v>
          </cell>
        </row>
        <row r="1121">
          <cell r="A1121">
            <v>27166</v>
          </cell>
          <cell r="B1121">
            <v>62</v>
          </cell>
          <cell r="C1121">
            <v>62</v>
          </cell>
          <cell r="D1121">
            <v>61</v>
          </cell>
          <cell r="E1121">
            <v>60</v>
          </cell>
          <cell r="F1121">
            <v>62</v>
          </cell>
        </row>
        <row r="1122">
          <cell r="A1122">
            <v>27167</v>
          </cell>
          <cell r="B1122">
            <v>62</v>
          </cell>
          <cell r="C1122">
            <v>59</v>
          </cell>
          <cell r="D1122">
            <v>62</v>
          </cell>
          <cell r="E1122">
            <v>62</v>
          </cell>
          <cell r="F1122">
            <v>62</v>
          </cell>
        </row>
        <row r="1123">
          <cell r="A1123">
            <v>27168</v>
          </cell>
          <cell r="B1123">
            <v>58</v>
          </cell>
          <cell r="C1123">
            <v>54</v>
          </cell>
          <cell r="D1123">
            <v>58</v>
          </cell>
          <cell r="E1123">
            <v>58</v>
          </cell>
          <cell r="F1123">
            <v>58</v>
          </cell>
        </row>
        <row r="1124">
          <cell r="A1124">
            <v>27169</v>
          </cell>
          <cell r="B1124">
            <v>62</v>
          </cell>
          <cell r="C1124">
            <v>61</v>
          </cell>
          <cell r="D1124">
            <v>61</v>
          </cell>
          <cell r="E1124">
            <v>60</v>
          </cell>
          <cell r="F1124">
            <v>62</v>
          </cell>
        </row>
        <row r="1125">
          <cell r="A1125">
            <v>27170</v>
          </cell>
          <cell r="B1125">
            <v>62</v>
          </cell>
          <cell r="C1125">
            <v>62</v>
          </cell>
          <cell r="D1125">
            <v>62</v>
          </cell>
          <cell r="E1125">
            <v>60</v>
          </cell>
          <cell r="F1125">
            <v>62</v>
          </cell>
        </row>
        <row r="1126">
          <cell r="A1126">
            <v>27171</v>
          </cell>
          <cell r="B1126">
            <v>62</v>
          </cell>
          <cell r="C1126">
            <v>60</v>
          </cell>
          <cell r="D1126">
            <v>62</v>
          </cell>
          <cell r="E1126">
            <v>62</v>
          </cell>
          <cell r="F1126">
            <v>62</v>
          </cell>
        </row>
        <row r="1127">
          <cell r="A1127">
            <v>27172</v>
          </cell>
          <cell r="B1127">
            <v>62</v>
          </cell>
          <cell r="C1127">
            <v>60</v>
          </cell>
          <cell r="D1127">
            <v>62</v>
          </cell>
          <cell r="E1127">
            <v>62</v>
          </cell>
          <cell r="F1127">
            <v>62</v>
          </cell>
        </row>
        <row r="1128">
          <cell r="A1128">
            <v>27173</v>
          </cell>
          <cell r="B1128">
            <v>62</v>
          </cell>
          <cell r="C1128">
            <v>60</v>
          </cell>
          <cell r="D1128">
            <v>62</v>
          </cell>
          <cell r="E1128">
            <v>62</v>
          </cell>
          <cell r="F1128">
            <v>62</v>
          </cell>
        </row>
        <row r="1129">
          <cell r="A1129">
            <v>27174</v>
          </cell>
          <cell r="B1129">
            <v>62</v>
          </cell>
          <cell r="C1129">
            <v>62</v>
          </cell>
          <cell r="D1129">
            <v>62</v>
          </cell>
          <cell r="E1129">
            <v>61</v>
          </cell>
          <cell r="F1129">
            <v>62</v>
          </cell>
        </row>
        <row r="1130">
          <cell r="A1130">
            <v>27175</v>
          </cell>
          <cell r="B1130">
            <v>62</v>
          </cell>
          <cell r="C1130">
            <v>61</v>
          </cell>
          <cell r="D1130">
            <v>62</v>
          </cell>
          <cell r="E1130">
            <v>62</v>
          </cell>
          <cell r="F1130">
            <v>62</v>
          </cell>
        </row>
        <row r="1131">
          <cell r="A1131">
            <v>27177</v>
          </cell>
          <cell r="B1131">
            <v>62</v>
          </cell>
          <cell r="C1131">
            <v>61</v>
          </cell>
          <cell r="D1131">
            <v>62</v>
          </cell>
          <cell r="E1131">
            <v>62</v>
          </cell>
          <cell r="F1131">
            <v>62</v>
          </cell>
        </row>
        <row r="1132">
          <cell r="A1132">
            <v>27178</v>
          </cell>
          <cell r="B1132">
            <v>62</v>
          </cell>
          <cell r="C1132">
            <v>61</v>
          </cell>
          <cell r="D1132">
            <v>62</v>
          </cell>
          <cell r="E1132">
            <v>61</v>
          </cell>
          <cell r="F1132">
            <v>62</v>
          </cell>
        </row>
        <row r="1133">
          <cell r="A1133">
            <v>27179</v>
          </cell>
          <cell r="B1133">
            <v>62</v>
          </cell>
          <cell r="C1133">
            <v>61</v>
          </cell>
          <cell r="D1133">
            <v>61</v>
          </cell>
          <cell r="E1133">
            <v>60</v>
          </cell>
          <cell r="F1133">
            <v>62</v>
          </cell>
        </row>
        <row r="1134">
          <cell r="A1134">
            <v>27180</v>
          </cell>
          <cell r="B1134">
            <v>62</v>
          </cell>
          <cell r="C1134">
            <v>60</v>
          </cell>
          <cell r="D1134">
            <v>62</v>
          </cell>
          <cell r="E1134">
            <v>62</v>
          </cell>
          <cell r="F1134">
            <v>62</v>
          </cell>
        </row>
        <row r="1135">
          <cell r="A1135">
            <v>27181</v>
          </cell>
          <cell r="B1135">
            <v>58</v>
          </cell>
          <cell r="C1135">
            <v>58</v>
          </cell>
          <cell r="D1135">
            <v>58</v>
          </cell>
          <cell r="E1135">
            <v>55</v>
          </cell>
          <cell r="F1135">
            <v>58</v>
          </cell>
        </row>
        <row r="1136">
          <cell r="A1136">
            <v>27182</v>
          </cell>
          <cell r="B1136">
            <v>58</v>
          </cell>
          <cell r="C1136">
            <v>55</v>
          </cell>
          <cell r="D1136">
            <v>58</v>
          </cell>
          <cell r="E1136">
            <v>58</v>
          </cell>
          <cell r="F1136">
            <v>58</v>
          </cell>
        </row>
        <row r="1137">
          <cell r="A1137">
            <v>27183</v>
          </cell>
          <cell r="B1137">
            <v>58</v>
          </cell>
          <cell r="C1137">
            <v>58</v>
          </cell>
          <cell r="D1137">
            <v>57</v>
          </cell>
          <cell r="E1137">
            <v>56</v>
          </cell>
          <cell r="F1137">
            <v>58</v>
          </cell>
        </row>
        <row r="1138">
          <cell r="A1138">
            <v>27184</v>
          </cell>
          <cell r="B1138">
            <v>58</v>
          </cell>
          <cell r="C1138">
            <v>56</v>
          </cell>
          <cell r="D1138">
            <v>58</v>
          </cell>
          <cell r="E1138">
            <v>58</v>
          </cell>
          <cell r="F1138">
            <v>58</v>
          </cell>
        </row>
        <row r="1139">
          <cell r="A1139">
            <v>27187</v>
          </cell>
          <cell r="B1139">
            <v>57</v>
          </cell>
          <cell r="C1139">
            <v>57</v>
          </cell>
          <cell r="D1139">
            <v>57</v>
          </cell>
          <cell r="E1139">
            <v>55</v>
          </cell>
          <cell r="F1139">
            <v>57</v>
          </cell>
        </row>
        <row r="1140">
          <cell r="A1140">
            <v>27188</v>
          </cell>
          <cell r="B1140">
            <v>56</v>
          </cell>
          <cell r="C1140">
            <v>55</v>
          </cell>
          <cell r="D1140">
            <v>56</v>
          </cell>
          <cell r="E1140">
            <v>56</v>
          </cell>
          <cell r="F1140">
            <v>56</v>
          </cell>
        </row>
        <row r="1141">
          <cell r="A1141">
            <v>27189</v>
          </cell>
          <cell r="B1141">
            <v>62</v>
          </cell>
          <cell r="C1141">
            <v>61</v>
          </cell>
          <cell r="D1141">
            <v>62</v>
          </cell>
          <cell r="E1141">
            <v>62</v>
          </cell>
          <cell r="F1141">
            <v>62</v>
          </cell>
        </row>
        <row r="1142">
          <cell r="A1142">
            <v>27190</v>
          </cell>
          <cell r="B1142">
            <v>62</v>
          </cell>
          <cell r="C1142">
            <v>61</v>
          </cell>
          <cell r="D1142">
            <v>62</v>
          </cell>
          <cell r="E1142">
            <v>62</v>
          </cell>
          <cell r="F1142">
            <v>62</v>
          </cell>
        </row>
        <row r="1143">
          <cell r="A1143">
            <v>27191</v>
          </cell>
          <cell r="B1143">
            <v>62</v>
          </cell>
          <cell r="C1143">
            <v>61</v>
          </cell>
          <cell r="D1143">
            <v>61</v>
          </cell>
          <cell r="E1143">
            <v>61</v>
          </cell>
          <cell r="F1143">
            <v>62</v>
          </cell>
        </row>
        <row r="1144">
          <cell r="A1144">
            <v>27192</v>
          </cell>
          <cell r="B1144">
            <v>62</v>
          </cell>
          <cell r="C1144">
            <v>61</v>
          </cell>
          <cell r="D1144">
            <v>61</v>
          </cell>
          <cell r="E1144">
            <v>61</v>
          </cell>
          <cell r="F1144">
            <v>62</v>
          </cell>
        </row>
        <row r="1145">
          <cell r="A1145">
            <v>27193</v>
          </cell>
          <cell r="B1145">
            <v>62</v>
          </cell>
          <cell r="C1145">
            <v>61</v>
          </cell>
          <cell r="D1145">
            <v>61</v>
          </cell>
          <cell r="E1145">
            <v>61</v>
          </cell>
          <cell r="F1145">
            <v>62</v>
          </cell>
        </row>
        <row r="1146">
          <cell r="A1146">
            <v>27194</v>
          </cell>
          <cell r="B1146">
            <v>62</v>
          </cell>
          <cell r="C1146">
            <v>61</v>
          </cell>
          <cell r="D1146">
            <v>62</v>
          </cell>
          <cell r="E1146">
            <v>62</v>
          </cell>
          <cell r="F1146">
            <v>62</v>
          </cell>
        </row>
        <row r="1147">
          <cell r="A1147">
            <v>27195</v>
          </cell>
          <cell r="B1147">
            <v>62</v>
          </cell>
          <cell r="C1147">
            <v>61</v>
          </cell>
          <cell r="D1147">
            <v>61</v>
          </cell>
          <cell r="E1147">
            <v>61</v>
          </cell>
          <cell r="F1147">
            <v>62</v>
          </cell>
        </row>
        <row r="1148">
          <cell r="A1148">
            <v>27196</v>
          </cell>
          <cell r="B1148">
            <v>62</v>
          </cell>
          <cell r="C1148">
            <v>61</v>
          </cell>
          <cell r="D1148">
            <v>62</v>
          </cell>
          <cell r="E1148">
            <v>62</v>
          </cell>
          <cell r="F1148">
            <v>62</v>
          </cell>
        </row>
        <row r="1149">
          <cell r="A1149">
            <v>27204</v>
          </cell>
          <cell r="B1149">
            <v>62</v>
          </cell>
          <cell r="C1149">
            <v>62</v>
          </cell>
          <cell r="D1149">
            <v>62</v>
          </cell>
          <cell r="E1149">
            <v>62</v>
          </cell>
          <cell r="F1149">
            <v>62</v>
          </cell>
        </row>
        <row r="1150">
          <cell r="A1150">
            <v>27205</v>
          </cell>
          <cell r="B1150">
            <v>62</v>
          </cell>
          <cell r="C1150">
            <v>62</v>
          </cell>
          <cell r="D1150">
            <v>62</v>
          </cell>
          <cell r="E1150">
            <v>62</v>
          </cell>
          <cell r="F1150">
            <v>62</v>
          </cell>
        </row>
        <row r="1151">
          <cell r="A1151">
            <v>27206</v>
          </cell>
          <cell r="B1151">
            <v>62</v>
          </cell>
          <cell r="C1151">
            <v>62</v>
          </cell>
          <cell r="D1151">
            <v>62</v>
          </cell>
          <cell r="E1151">
            <v>62</v>
          </cell>
          <cell r="F1151">
            <v>62</v>
          </cell>
        </row>
        <row r="1152">
          <cell r="A1152">
            <v>27207</v>
          </cell>
          <cell r="B1152">
            <v>62</v>
          </cell>
          <cell r="C1152">
            <v>62</v>
          </cell>
          <cell r="D1152">
            <v>62</v>
          </cell>
          <cell r="E1152">
            <v>62</v>
          </cell>
          <cell r="F1152">
            <v>62</v>
          </cell>
        </row>
        <row r="1153">
          <cell r="A1153">
            <v>27208</v>
          </cell>
          <cell r="B1153">
            <v>62</v>
          </cell>
          <cell r="C1153">
            <v>62</v>
          </cell>
          <cell r="D1153">
            <v>62</v>
          </cell>
          <cell r="E1153">
            <v>62</v>
          </cell>
          <cell r="F1153">
            <v>62</v>
          </cell>
        </row>
        <row r="1154">
          <cell r="A1154">
            <v>27209</v>
          </cell>
          <cell r="B1154">
            <v>62</v>
          </cell>
          <cell r="C1154">
            <v>62</v>
          </cell>
          <cell r="D1154">
            <v>62</v>
          </cell>
          <cell r="E1154">
            <v>62</v>
          </cell>
          <cell r="F1154">
            <v>62</v>
          </cell>
        </row>
        <row r="1155">
          <cell r="A1155">
            <v>27210</v>
          </cell>
          <cell r="B1155">
            <v>62</v>
          </cell>
          <cell r="C1155">
            <v>62</v>
          </cell>
          <cell r="D1155">
            <v>62</v>
          </cell>
          <cell r="E1155">
            <v>62</v>
          </cell>
          <cell r="F1155">
            <v>62</v>
          </cell>
        </row>
        <row r="1156">
          <cell r="A1156">
            <v>27211</v>
          </cell>
          <cell r="B1156">
            <v>62</v>
          </cell>
          <cell r="C1156">
            <v>62</v>
          </cell>
          <cell r="D1156">
            <v>62</v>
          </cell>
          <cell r="E1156">
            <v>62</v>
          </cell>
          <cell r="F1156">
            <v>62</v>
          </cell>
        </row>
        <row r="1157">
          <cell r="A1157">
            <v>27212</v>
          </cell>
          <cell r="B1157">
            <v>62</v>
          </cell>
          <cell r="C1157">
            <v>62</v>
          </cell>
          <cell r="D1157">
            <v>62</v>
          </cell>
          <cell r="E1157">
            <v>62</v>
          </cell>
          <cell r="F1157">
            <v>62</v>
          </cell>
        </row>
        <row r="1158">
          <cell r="A1158">
            <v>27213</v>
          </cell>
          <cell r="B1158">
            <v>62</v>
          </cell>
          <cell r="C1158">
            <v>62</v>
          </cell>
          <cell r="D1158">
            <v>62</v>
          </cell>
          <cell r="E1158">
            <v>62</v>
          </cell>
          <cell r="F1158">
            <v>62</v>
          </cell>
        </row>
        <row r="1159">
          <cell r="A1159">
            <v>27214</v>
          </cell>
          <cell r="B1159">
            <v>62</v>
          </cell>
          <cell r="C1159">
            <v>62</v>
          </cell>
          <cell r="D1159">
            <v>62</v>
          </cell>
          <cell r="E1159">
            <v>62</v>
          </cell>
          <cell r="F1159">
            <v>62</v>
          </cell>
        </row>
        <row r="1160">
          <cell r="A1160">
            <v>27218</v>
          </cell>
          <cell r="B1160">
            <v>56</v>
          </cell>
          <cell r="C1160">
            <v>56</v>
          </cell>
          <cell r="D1160">
            <v>56</v>
          </cell>
          <cell r="E1160">
            <v>56</v>
          </cell>
          <cell r="F1160">
            <v>56</v>
          </cell>
        </row>
        <row r="1161">
          <cell r="A1161">
            <v>27223</v>
          </cell>
          <cell r="B1161">
            <v>57</v>
          </cell>
          <cell r="C1161">
            <v>53</v>
          </cell>
          <cell r="D1161">
            <v>56</v>
          </cell>
          <cell r="E1161">
            <v>57</v>
          </cell>
          <cell r="F1161">
            <v>57</v>
          </cell>
        </row>
        <row r="1162">
          <cell r="A1162">
            <v>27224</v>
          </cell>
          <cell r="B1162">
            <v>56</v>
          </cell>
          <cell r="C1162">
            <v>54</v>
          </cell>
          <cell r="D1162">
            <v>56</v>
          </cell>
          <cell r="E1162">
            <v>56</v>
          </cell>
          <cell r="F1162">
            <v>56</v>
          </cell>
        </row>
        <row r="1163">
          <cell r="A1163">
            <v>27229</v>
          </cell>
          <cell r="B1163">
            <v>58</v>
          </cell>
          <cell r="C1163">
            <v>57</v>
          </cell>
          <cell r="D1163">
            <v>57</v>
          </cell>
          <cell r="E1163">
            <v>49</v>
          </cell>
          <cell r="F1163">
            <v>58</v>
          </cell>
        </row>
        <row r="1164">
          <cell r="A1164">
            <v>27230</v>
          </cell>
          <cell r="B1164">
            <v>58</v>
          </cell>
          <cell r="C1164">
            <v>58</v>
          </cell>
          <cell r="D1164">
            <v>57</v>
          </cell>
          <cell r="E1164">
            <v>54</v>
          </cell>
          <cell r="F1164">
            <v>58</v>
          </cell>
        </row>
        <row r="1165">
          <cell r="A1165">
            <v>27235</v>
          </cell>
          <cell r="B1165">
            <v>58</v>
          </cell>
          <cell r="C1165">
            <v>57</v>
          </cell>
          <cell r="D1165">
            <v>57</v>
          </cell>
          <cell r="E1165">
            <v>57</v>
          </cell>
          <cell r="F1165">
            <v>58</v>
          </cell>
        </row>
        <row r="1166">
          <cell r="A1166">
            <v>27236</v>
          </cell>
          <cell r="B1166">
            <v>58</v>
          </cell>
          <cell r="C1166">
            <v>56</v>
          </cell>
          <cell r="D1166">
            <v>56</v>
          </cell>
          <cell r="E1166">
            <v>45</v>
          </cell>
          <cell r="F1166">
            <v>58</v>
          </cell>
        </row>
        <row r="1167">
          <cell r="A1167">
            <v>27237</v>
          </cell>
          <cell r="B1167">
            <v>58</v>
          </cell>
          <cell r="C1167">
            <v>46</v>
          </cell>
          <cell r="D1167">
            <v>57</v>
          </cell>
          <cell r="E1167">
            <v>57</v>
          </cell>
          <cell r="F1167">
            <v>58</v>
          </cell>
        </row>
        <row r="1168">
          <cell r="A1168">
            <v>27238</v>
          </cell>
          <cell r="B1168">
            <v>58</v>
          </cell>
          <cell r="C1168">
            <v>54</v>
          </cell>
          <cell r="D1168">
            <v>58</v>
          </cell>
          <cell r="E1168">
            <v>58</v>
          </cell>
          <cell r="F1168">
            <v>58</v>
          </cell>
        </row>
        <row r="1169">
          <cell r="A1169">
            <v>27241</v>
          </cell>
          <cell r="B1169">
            <v>58</v>
          </cell>
          <cell r="C1169">
            <v>52</v>
          </cell>
          <cell r="D1169">
            <v>57</v>
          </cell>
          <cell r="E1169">
            <v>57</v>
          </cell>
          <cell r="F1169">
            <v>58</v>
          </cell>
        </row>
        <row r="1170">
          <cell r="A1170">
            <v>27245</v>
          </cell>
          <cell r="B1170">
            <v>58</v>
          </cell>
          <cell r="C1170">
            <v>56</v>
          </cell>
          <cell r="D1170">
            <v>57</v>
          </cell>
          <cell r="E1170">
            <v>53</v>
          </cell>
          <cell r="F1170">
            <v>58</v>
          </cell>
        </row>
        <row r="1171">
          <cell r="A1171">
            <v>27247</v>
          </cell>
          <cell r="B1171">
            <v>58</v>
          </cell>
          <cell r="C1171">
            <v>49</v>
          </cell>
          <cell r="D1171">
            <v>55</v>
          </cell>
          <cell r="E1171">
            <v>56</v>
          </cell>
          <cell r="F1171">
            <v>58</v>
          </cell>
        </row>
        <row r="1172">
          <cell r="A1172">
            <v>27248</v>
          </cell>
          <cell r="B1172">
            <v>58</v>
          </cell>
          <cell r="C1172">
            <v>55</v>
          </cell>
          <cell r="D1172">
            <v>57</v>
          </cell>
          <cell r="E1172">
            <v>55</v>
          </cell>
          <cell r="F1172">
            <v>58</v>
          </cell>
        </row>
        <row r="1173">
          <cell r="A1173">
            <v>27262</v>
          </cell>
          <cell r="B1173">
            <v>57</v>
          </cell>
          <cell r="C1173">
            <v>43</v>
          </cell>
          <cell r="D1173">
            <v>56</v>
          </cell>
          <cell r="E1173">
            <v>56</v>
          </cell>
          <cell r="F1173">
            <v>58</v>
          </cell>
        </row>
        <row r="1174">
          <cell r="A1174">
            <v>27335</v>
          </cell>
          <cell r="B1174">
            <v>58</v>
          </cell>
          <cell r="C1174">
            <v>58</v>
          </cell>
          <cell r="D1174">
            <v>58</v>
          </cell>
          <cell r="E1174">
            <v>58</v>
          </cell>
          <cell r="F1174">
            <v>58</v>
          </cell>
        </row>
        <row r="1175">
          <cell r="A1175">
            <v>27351</v>
          </cell>
          <cell r="B1175">
            <v>62</v>
          </cell>
          <cell r="C1175">
            <v>58</v>
          </cell>
          <cell r="D1175">
            <v>61</v>
          </cell>
          <cell r="E1175">
            <v>62</v>
          </cell>
          <cell r="F1175">
            <v>62</v>
          </cell>
        </row>
        <row r="1176">
          <cell r="A1176">
            <v>27352</v>
          </cell>
          <cell r="B1176">
            <v>62</v>
          </cell>
          <cell r="C1176">
            <v>61</v>
          </cell>
          <cell r="D1176">
            <v>61</v>
          </cell>
          <cell r="E1176">
            <v>59</v>
          </cell>
          <cell r="F1176">
            <v>62</v>
          </cell>
        </row>
        <row r="1177">
          <cell r="A1177">
            <v>27412</v>
          </cell>
          <cell r="B1177">
            <v>57</v>
          </cell>
          <cell r="C1177">
            <v>57</v>
          </cell>
          <cell r="D1177">
            <v>57</v>
          </cell>
          <cell r="E1177">
            <v>51</v>
          </cell>
          <cell r="F1177">
            <v>57</v>
          </cell>
        </row>
        <row r="1178">
          <cell r="A1178">
            <v>27504</v>
          </cell>
          <cell r="B1178">
            <v>58</v>
          </cell>
          <cell r="C1178">
            <v>29</v>
          </cell>
          <cell r="D1178">
            <v>57</v>
          </cell>
          <cell r="E1178">
            <v>57</v>
          </cell>
          <cell r="F1178">
            <v>58</v>
          </cell>
        </row>
        <row r="1179">
          <cell r="A1179">
            <v>27505</v>
          </cell>
          <cell r="B1179">
            <v>57</v>
          </cell>
          <cell r="C1179">
            <v>57</v>
          </cell>
          <cell r="D1179">
            <v>57</v>
          </cell>
          <cell r="E1179">
            <v>52</v>
          </cell>
          <cell r="F1179">
            <v>57</v>
          </cell>
        </row>
        <row r="1180">
          <cell r="A1180">
            <v>27507</v>
          </cell>
          <cell r="B1180">
            <v>58</v>
          </cell>
          <cell r="C1180">
            <v>57</v>
          </cell>
          <cell r="D1180">
            <v>57</v>
          </cell>
          <cell r="E1180">
            <v>45</v>
          </cell>
          <cell r="F1180">
            <v>58</v>
          </cell>
        </row>
        <row r="1181">
          <cell r="A1181">
            <v>27511</v>
          </cell>
          <cell r="B1181">
            <v>58</v>
          </cell>
          <cell r="C1181">
            <v>58</v>
          </cell>
          <cell r="D1181">
            <v>58</v>
          </cell>
          <cell r="E1181">
            <v>58</v>
          </cell>
          <cell r="F1181">
            <v>58</v>
          </cell>
        </row>
        <row r="1182">
          <cell r="A1182">
            <v>27512</v>
          </cell>
          <cell r="B1182">
            <v>58</v>
          </cell>
          <cell r="C1182">
            <v>57</v>
          </cell>
          <cell r="D1182">
            <v>58</v>
          </cell>
          <cell r="E1182">
            <v>58</v>
          </cell>
          <cell r="F1182">
            <v>58</v>
          </cell>
        </row>
        <row r="1183">
          <cell r="A1183">
            <v>27517</v>
          </cell>
          <cell r="B1183">
            <v>62</v>
          </cell>
          <cell r="C1183">
            <v>61</v>
          </cell>
          <cell r="D1183">
            <v>62</v>
          </cell>
          <cell r="E1183">
            <v>62</v>
          </cell>
          <cell r="F1183">
            <v>62</v>
          </cell>
        </row>
        <row r="1184">
          <cell r="A1184">
            <v>27518</v>
          </cell>
          <cell r="B1184">
            <v>62</v>
          </cell>
          <cell r="C1184">
            <v>61</v>
          </cell>
          <cell r="D1184">
            <v>61</v>
          </cell>
          <cell r="E1184">
            <v>61</v>
          </cell>
          <cell r="F1184">
            <v>62</v>
          </cell>
        </row>
        <row r="1185">
          <cell r="A1185">
            <v>27519</v>
          </cell>
          <cell r="B1185">
            <v>62</v>
          </cell>
          <cell r="C1185">
            <v>61</v>
          </cell>
          <cell r="D1185">
            <v>61</v>
          </cell>
          <cell r="E1185">
            <v>61</v>
          </cell>
          <cell r="F1185">
            <v>62</v>
          </cell>
        </row>
        <row r="1186">
          <cell r="A1186">
            <v>27520</v>
          </cell>
          <cell r="B1186">
            <v>62</v>
          </cell>
          <cell r="C1186">
            <v>61</v>
          </cell>
          <cell r="D1186">
            <v>61</v>
          </cell>
          <cell r="E1186">
            <v>62</v>
          </cell>
          <cell r="F1186">
            <v>62</v>
          </cell>
        </row>
        <row r="1187">
          <cell r="A1187">
            <v>27521</v>
          </cell>
          <cell r="B1187">
            <v>62</v>
          </cell>
          <cell r="C1187">
            <v>61</v>
          </cell>
          <cell r="D1187">
            <v>61</v>
          </cell>
          <cell r="E1187">
            <v>62</v>
          </cell>
          <cell r="F1187">
            <v>62</v>
          </cell>
        </row>
        <row r="1188">
          <cell r="A1188">
            <v>27522</v>
          </cell>
          <cell r="B1188">
            <v>62</v>
          </cell>
          <cell r="C1188">
            <v>61</v>
          </cell>
          <cell r="D1188">
            <v>61</v>
          </cell>
          <cell r="E1188">
            <v>61</v>
          </cell>
          <cell r="F1188">
            <v>62</v>
          </cell>
        </row>
        <row r="1189">
          <cell r="A1189">
            <v>27534</v>
          </cell>
          <cell r="B1189">
            <v>62</v>
          </cell>
          <cell r="C1189">
            <v>62</v>
          </cell>
          <cell r="D1189">
            <v>62</v>
          </cell>
          <cell r="E1189">
            <v>62</v>
          </cell>
          <cell r="F1189">
            <v>62</v>
          </cell>
        </row>
        <row r="1190">
          <cell r="A1190">
            <v>27535</v>
          </cell>
          <cell r="B1190">
            <v>62</v>
          </cell>
          <cell r="C1190">
            <v>62</v>
          </cell>
          <cell r="D1190">
            <v>62</v>
          </cell>
          <cell r="E1190">
            <v>62</v>
          </cell>
          <cell r="F1190">
            <v>62</v>
          </cell>
        </row>
        <row r="1191">
          <cell r="A1191">
            <v>27536</v>
          </cell>
          <cell r="B1191">
            <v>62</v>
          </cell>
          <cell r="C1191">
            <v>62</v>
          </cell>
          <cell r="D1191">
            <v>62</v>
          </cell>
          <cell r="E1191">
            <v>62</v>
          </cell>
          <cell r="F1191">
            <v>62</v>
          </cell>
        </row>
        <row r="1192">
          <cell r="A1192">
            <v>27537</v>
          </cell>
          <cell r="B1192">
            <v>62</v>
          </cell>
          <cell r="C1192">
            <v>62</v>
          </cell>
          <cell r="D1192">
            <v>62</v>
          </cell>
          <cell r="E1192">
            <v>62</v>
          </cell>
          <cell r="F1192">
            <v>62</v>
          </cell>
        </row>
        <row r="1193">
          <cell r="A1193">
            <v>27538</v>
          </cell>
          <cell r="B1193">
            <v>62</v>
          </cell>
          <cell r="C1193">
            <v>62</v>
          </cell>
          <cell r="D1193">
            <v>62</v>
          </cell>
          <cell r="E1193">
            <v>62</v>
          </cell>
          <cell r="F1193">
            <v>62</v>
          </cell>
        </row>
        <row r="1194">
          <cell r="A1194">
            <v>27539</v>
          </cell>
          <cell r="B1194">
            <v>62</v>
          </cell>
          <cell r="C1194">
            <v>62</v>
          </cell>
          <cell r="D1194">
            <v>62</v>
          </cell>
          <cell r="E1194">
            <v>62</v>
          </cell>
          <cell r="F1194">
            <v>62</v>
          </cell>
        </row>
        <row r="1195">
          <cell r="A1195">
            <v>27540</v>
          </cell>
          <cell r="B1195">
            <v>62</v>
          </cell>
          <cell r="C1195">
            <v>62</v>
          </cell>
          <cell r="D1195">
            <v>62</v>
          </cell>
          <cell r="E1195">
            <v>62</v>
          </cell>
          <cell r="F1195">
            <v>62</v>
          </cell>
        </row>
        <row r="1196">
          <cell r="A1196">
            <v>27541</v>
          </cell>
          <cell r="B1196">
            <v>62</v>
          </cell>
          <cell r="C1196">
            <v>62</v>
          </cell>
          <cell r="D1196">
            <v>62</v>
          </cell>
          <cell r="E1196">
            <v>62</v>
          </cell>
          <cell r="F1196">
            <v>62</v>
          </cell>
        </row>
        <row r="1197">
          <cell r="A1197">
            <v>27542</v>
          </cell>
          <cell r="B1197">
            <v>62</v>
          </cell>
          <cell r="C1197">
            <v>62</v>
          </cell>
          <cell r="D1197">
            <v>62</v>
          </cell>
          <cell r="E1197">
            <v>62</v>
          </cell>
          <cell r="F1197">
            <v>62</v>
          </cell>
        </row>
        <row r="1198">
          <cell r="A1198">
            <v>27543</v>
          </cell>
          <cell r="B1198">
            <v>58</v>
          </cell>
          <cell r="C1198">
            <v>56</v>
          </cell>
          <cell r="D1198">
            <v>56</v>
          </cell>
          <cell r="E1198">
            <v>57</v>
          </cell>
          <cell r="F1198">
            <v>58</v>
          </cell>
        </row>
        <row r="1199">
          <cell r="A1199">
            <v>27544</v>
          </cell>
          <cell r="B1199">
            <v>57</v>
          </cell>
          <cell r="C1199">
            <v>56</v>
          </cell>
          <cell r="D1199">
            <v>57</v>
          </cell>
          <cell r="E1199">
            <v>55</v>
          </cell>
          <cell r="F1199">
            <v>57</v>
          </cell>
        </row>
        <row r="1200">
          <cell r="A1200">
            <v>27545</v>
          </cell>
          <cell r="B1200">
            <v>58</v>
          </cell>
          <cell r="C1200">
            <v>50</v>
          </cell>
          <cell r="D1200">
            <v>52</v>
          </cell>
          <cell r="E1200">
            <v>53</v>
          </cell>
          <cell r="F1200">
            <v>58</v>
          </cell>
        </row>
        <row r="1201">
          <cell r="A1201">
            <v>27551</v>
          </cell>
          <cell r="B1201">
            <v>60</v>
          </cell>
          <cell r="C1201">
            <v>51</v>
          </cell>
          <cell r="D1201">
            <v>54</v>
          </cell>
          <cell r="E1201">
            <v>49</v>
          </cell>
          <cell r="F1201">
            <v>60</v>
          </cell>
        </row>
        <row r="1202">
          <cell r="A1202">
            <v>27552</v>
          </cell>
          <cell r="B1202">
            <v>60</v>
          </cell>
          <cell r="C1202">
            <v>51</v>
          </cell>
          <cell r="D1202">
            <v>57</v>
          </cell>
          <cell r="E1202">
            <v>56</v>
          </cell>
          <cell r="F1202">
            <v>60</v>
          </cell>
        </row>
        <row r="1203">
          <cell r="A1203">
            <v>27554</v>
          </cell>
          <cell r="B1203">
            <v>62</v>
          </cell>
          <cell r="C1203">
            <v>46</v>
          </cell>
          <cell r="D1203">
            <v>59</v>
          </cell>
          <cell r="E1203">
            <v>56</v>
          </cell>
          <cell r="F1203">
            <v>62</v>
          </cell>
        </row>
        <row r="1204">
          <cell r="A1204">
            <v>27555</v>
          </cell>
          <cell r="B1204">
            <v>62</v>
          </cell>
          <cell r="C1204">
            <v>49</v>
          </cell>
          <cell r="D1204">
            <v>53</v>
          </cell>
          <cell r="E1204">
            <v>44</v>
          </cell>
          <cell r="F1204">
            <v>62</v>
          </cell>
        </row>
        <row r="1205">
          <cell r="A1205">
            <v>27577</v>
          </cell>
          <cell r="B1205">
            <v>58</v>
          </cell>
          <cell r="C1205">
            <v>57</v>
          </cell>
          <cell r="D1205">
            <v>57</v>
          </cell>
          <cell r="E1205">
            <v>54</v>
          </cell>
          <cell r="F1205">
            <v>58</v>
          </cell>
        </row>
        <row r="1206">
          <cell r="A1206">
            <v>27578</v>
          </cell>
          <cell r="B1206">
            <v>57</v>
          </cell>
          <cell r="C1206">
            <v>41</v>
          </cell>
          <cell r="D1206">
            <v>54</v>
          </cell>
          <cell r="E1206">
            <v>52</v>
          </cell>
          <cell r="F1206">
            <v>57</v>
          </cell>
        </row>
        <row r="1207">
          <cell r="A1207">
            <v>27589</v>
          </cell>
          <cell r="B1207">
            <v>53</v>
          </cell>
          <cell r="C1207">
            <v>49</v>
          </cell>
          <cell r="D1207">
            <v>53</v>
          </cell>
          <cell r="E1207">
            <v>53</v>
          </cell>
          <cell r="F1207">
            <v>53</v>
          </cell>
        </row>
        <row r="1208">
          <cell r="A1208">
            <v>27594</v>
          </cell>
          <cell r="B1208">
            <v>58</v>
          </cell>
          <cell r="C1208">
            <v>53</v>
          </cell>
          <cell r="D1208">
            <v>57</v>
          </cell>
          <cell r="E1208">
            <v>57</v>
          </cell>
          <cell r="F1208">
            <v>58</v>
          </cell>
        </row>
        <row r="1209">
          <cell r="A1209">
            <v>27597</v>
          </cell>
          <cell r="B1209">
            <v>62</v>
          </cell>
          <cell r="C1209">
            <v>61</v>
          </cell>
          <cell r="D1209">
            <v>61</v>
          </cell>
          <cell r="E1209">
            <v>61</v>
          </cell>
          <cell r="F1209">
            <v>62</v>
          </cell>
        </row>
        <row r="1210">
          <cell r="A1210">
            <v>27598</v>
          </cell>
          <cell r="B1210">
            <v>62</v>
          </cell>
          <cell r="C1210">
            <v>61</v>
          </cell>
          <cell r="D1210">
            <v>61</v>
          </cell>
          <cell r="E1210">
            <v>62</v>
          </cell>
          <cell r="F1210">
            <v>62</v>
          </cell>
        </row>
        <row r="1211">
          <cell r="A1211">
            <v>27599</v>
          </cell>
          <cell r="B1211">
            <v>58</v>
          </cell>
          <cell r="C1211">
            <v>57</v>
          </cell>
          <cell r="D1211">
            <v>58</v>
          </cell>
          <cell r="E1211">
            <v>58</v>
          </cell>
          <cell r="F1211">
            <v>58</v>
          </cell>
        </row>
        <row r="1212">
          <cell r="A1212">
            <v>27600</v>
          </cell>
          <cell r="B1212">
            <v>62</v>
          </cell>
          <cell r="C1212">
            <v>57</v>
          </cell>
          <cell r="D1212">
            <v>61</v>
          </cell>
          <cell r="E1212">
            <v>61</v>
          </cell>
          <cell r="F1212">
            <v>62</v>
          </cell>
        </row>
        <row r="1213">
          <cell r="A1213">
            <v>27601</v>
          </cell>
          <cell r="B1213">
            <v>62</v>
          </cell>
          <cell r="C1213">
            <v>50</v>
          </cell>
          <cell r="D1213">
            <v>60</v>
          </cell>
          <cell r="E1213">
            <v>57</v>
          </cell>
          <cell r="F1213">
            <v>62</v>
          </cell>
        </row>
        <row r="1214">
          <cell r="A1214">
            <v>27602</v>
          </cell>
          <cell r="B1214">
            <v>61</v>
          </cell>
          <cell r="C1214">
            <v>56</v>
          </cell>
          <cell r="D1214">
            <v>59</v>
          </cell>
          <cell r="E1214">
            <v>57</v>
          </cell>
          <cell r="F1214">
            <v>61</v>
          </cell>
        </row>
        <row r="1215">
          <cell r="A1215">
            <v>27603</v>
          </cell>
          <cell r="B1215">
            <v>61</v>
          </cell>
          <cell r="C1215">
            <v>56</v>
          </cell>
          <cell r="D1215">
            <v>58</v>
          </cell>
          <cell r="E1215">
            <v>54</v>
          </cell>
          <cell r="F1215">
            <v>61</v>
          </cell>
        </row>
        <row r="1216">
          <cell r="A1216">
            <v>27605</v>
          </cell>
          <cell r="B1216">
            <v>61</v>
          </cell>
          <cell r="C1216">
            <v>49</v>
          </cell>
          <cell r="D1216">
            <v>52</v>
          </cell>
          <cell r="E1216">
            <v>43</v>
          </cell>
          <cell r="F1216">
            <v>61</v>
          </cell>
        </row>
        <row r="1217">
          <cell r="A1217">
            <v>27606</v>
          </cell>
          <cell r="B1217">
            <v>62</v>
          </cell>
          <cell r="C1217">
            <v>62</v>
          </cell>
          <cell r="D1217">
            <v>62</v>
          </cell>
          <cell r="E1217">
            <v>58</v>
          </cell>
          <cell r="F1217">
            <v>62</v>
          </cell>
        </row>
        <row r="1218">
          <cell r="A1218">
            <v>27607</v>
          </cell>
          <cell r="B1218">
            <v>62</v>
          </cell>
          <cell r="C1218">
            <v>62</v>
          </cell>
          <cell r="D1218">
            <v>62</v>
          </cell>
          <cell r="E1218">
            <v>57</v>
          </cell>
          <cell r="F1218">
            <v>62</v>
          </cell>
        </row>
        <row r="1219">
          <cell r="A1219">
            <v>27613</v>
          </cell>
          <cell r="B1219">
            <v>57</v>
          </cell>
          <cell r="C1219">
            <v>53</v>
          </cell>
          <cell r="D1219">
            <v>57</v>
          </cell>
          <cell r="E1219">
            <v>58</v>
          </cell>
          <cell r="F1219">
            <v>58</v>
          </cell>
        </row>
        <row r="1220">
          <cell r="A1220">
            <v>27614</v>
          </cell>
          <cell r="B1220">
            <v>51</v>
          </cell>
          <cell r="C1220">
            <v>40</v>
          </cell>
          <cell r="D1220">
            <v>50</v>
          </cell>
          <cell r="E1220">
            <v>51</v>
          </cell>
          <cell r="F1220">
            <v>51</v>
          </cell>
        </row>
        <row r="1221">
          <cell r="A1221">
            <v>27615</v>
          </cell>
          <cell r="B1221">
            <v>58</v>
          </cell>
          <cell r="C1221">
            <v>58</v>
          </cell>
          <cell r="D1221">
            <v>58</v>
          </cell>
          <cell r="E1221">
            <v>58</v>
          </cell>
          <cell r="F1221">
            <v>58</v>
          </cell>
        </row>
        <row r="1222">
          <cell r="A1222">
            <v>27658</v>
          </cell>
          <cell r="B1222">
            <v>62</v>
          </cell>
          <cell r="C1222">
            <v>62</v>
          </cell>
          <cell r="D1222">
            <v>61</v>
          </cell>
          <cell r="E1222">
            <v>60</v>
          </cell>
          <cell r="F1222">
            <v>62</v>
          </cell>
        </row>
        <row r="1223">
          <cell r="A1223">
            <v>27659</v>
          </cell>
          <cell r="B1223">
            <v>62</v>
          </cell>
          <cell r="C1223">
            <v>61</v>
          </cell>
          <cell r="D1223">
            <v>61</v>
          </cell>
          <cell r="E1223">
            <v>60</v>
          </cell>
          <cell r="F1223">
            <v>62</v>
          </cell>
        </row>
        <row r="1224">
          <cell r="A1224">
            <v>27694</v>
          </cell>
          <cell r="B1224">
            <v>58</v>
          </cell>
          <cell r="C1224">
            <v>58</v>
          </cell>
          <cell r="D1224">
            <v>58</v>
          </cell>
          <cell r="E1224">
            <v>58</v>
          </cell>
          <cell r="F1224">
            <v>58</v>
          </cell>
        </row>
        <row r="1225">
          <cell r="A1225">
            <v>27706</v>
          </cell>
          <cell r="B1225">
            <v>58</v>
          </cell>
          <cell r="C1225">
            <v>58</v>
          </cell>
          <cell r="D1225">
            <v>58</v>
          </cell>
          <cell r="E1225">
            <v>58</v>
          </cell>
          <cell r="F1225">
            <v>58</v>
          </cell>
        </row>
        <row r="1226">
          <cell r="A1226">
            <v>27716</v>
          </cell>
          <cell r="B1226">
            <v>58</v>
          </cell>
          <cell r="C1226">
            <v>58</v>
          </cell>
          <cell r="D1226">
            <v>58</v>
          </cell>
          <cell r="E1226">
            <v>58</v>
          </cell>
          <cell r="F1226">
            <v>58</v>
          </cell>
        </row>
        <row r="1227">
          <cell r="A1227">
            <v>27717</v>
          </cell>
          <cell r="B1227">
            <v>58</v>
          </cell>
          <cell r="C1227">
            <v>58</v>
          </cell>
          <cell r="D1227">
            <v>58</v>
          </cell>
          <cell r="E1227">
            <v>58</v>
          </cell>
          <cell r="F1227">
            <v>58</v>
          </cell>
        </row>
        <row r="1228">
          <cell r="A1228">
            <v>27718</v>
          </cell>
          <cell r="B1228">
            <v>58</v>
          </cell>
          <cell r="C1228">
            <v>58</v>
          </cell>
          <cell r="D1228">
            <v>58</v>
          </cell>
          <cell r="E1228">
            <v>58</v>
          </cell>
          <cell r="F1228">
            <v>58</v>
          </cell>
        </row>
        <row r="1229">
          <cell r="A1229">
            <v>27719</v>
          </cell>
          <cell r="B1229">
            <v>58</v>
          </cell>
          <cell r="C1229">
            <v>58</v>
          </cell>
          <cell r="D1229">
            <v>58</v>
          </cell>
          <cell r="E1229">
            <v>58</v>
          </cell>
          <cell r="F1229">
            <v>58</v>
          </cell>
        </row>
        <row r="1230">
          <cell r="A1230">
            <v>27720</v>
          </cell>
          <cell r="B1230">
            <v>58</v>
          </cell>
          <cell r="C1230">
            <v>58</v>
          </cell>
          <cell r="D1230">
            <v>58</v>
          </cell>
          <cell r="E1230">
            <v>58</v>
          </cell>
          <cell r="F1230">
            <v>58</v>
          </cell>
        </row>
        <row r="1231">
          <cell r="A1231">
            <v>27721</v>
          </cell>
          <cell r="B1231">
            <v>58</v>
          </cell>
          <cell r="C1231">
            <v>58</v>
          </cell>
          <cell r="D1231">
            <v>58</v>
          </cell>
          <cell r="E1231">
            <v>58</v>
          </cell>
          <cell r="F1231">
            <v>58</v>
          </cell>
        </row>
        <row r="1232">
          <cell r="A1232">
            <v>27722</v>
          </cell>
          <cell r="B1232">
            <v>58</v>
          </cell>
          <cell r="C1232">
            <v>58</v>
          </cell>
          <cell r="D1232">
            <v>58</v>
          </cell>
          <cell r="E1232">
            <v>58</v>
          </cell>
          <cell r="F1232">
            <v>58</v>
          </cell>
        </row>
        <row r="1233">
          <cell r="A1233">
            <v>27724</v>
          </cell>
          <cell r="B1233">
            <v>58</v>
          </cell>
          <cell r="C1233">
            <v>58</v>
          </cell>
          <cell r="D1233">
            <v>58</v>
          </cell>
          <cell r="E1233">
            <v>58</v>
          </cell>
          <cell r="F1233">
            <v>58</v>
          </cell>
        </row>
        <row r="1234">
          <cell r="A1234">
            <v>27737</v>
          </cell>
          <cell r="B1234">
            <v>49</v>
          </cell>
          <cell r="C1234">
            <v>48</v>
          </cell>
          <cell r="D1234">
            <v>49</v>
          </cell>
          <cell r="E1234">
            <v>48</v>
          </cell>
          <cell r="F1234">
            <v>49</v>
          </cell>
        </row>
        <row r="1235">
          <cell r="A1235">
            <v>27738</v>
          </cell>
          <cell r="B1235">
            <v>49</v>
          </cell>
          <cell r="C1235">
            <v>48</v>
          </cell>
          <cell r="D1235">
            <v>48</v>
          </cell>
          <cell r="E1235">
            <v>48</v>
          </cell>
          <cell r="F1235">
            <v>49</v>
          </cell>
        </row>
        <row r="1236">
          <cell r="A1236">
            <v>27739</v>
          </cell>
          <cell r="B1236">
            <v>49</v>
          </cell>
          <cell r="C1236">
            <v>49</v>
          </cell>
          <cell r="D1236">
            <v>49</v>
          </cell>
          <cell r="E1236">
            <v>49</v>
          </cell>
          <cell r="F1236">
            <v>49</v>
          </cell>
        </row>
        <row r="1237">
          <cell r="A1237">
            <v>27740</v>
          </cell>
          <cell r="B1237">
            <v>49</v>
          </cell>
          <cell r="C1237">
            <v>49</v>
          </cell>
          <cell r="D1237">
            <v>49</v>
          </cell>
          <cell r="E1237">
            <v>49</v>
          </cell>
          <cell r="F1237">
            <v>49</v>
          </cell>
        </row>
        <row r="1238">
          <cell r="A1238">
            <v>27741</v>
          </cell>
          <cell r="B1238">
            <v>49</v>
          </cell>
          <cell r="C1238">
            <v>49</v>
          </cell>
          <cell r="D1238">
            <v>49</v>
          </cell>
          <cell r="E1238">
            <v>49</v>
          </cell>
          <cell r="F1238">
            <v>49</v>
          </cell>
        </row>
        <row r="1239">
          <cell r="A1239">
            <v>27742</v>
          </cell>
          <cell r="B1239">
            <v>49</v>
          </cell>
          <cell r="C1239">
            <v>49</v>
          </cell>
          <cell r="D1239">
            <v>49</v>
          </cell>
          <cell r="E1239">
            <v>49</v>
          </cell>
          <cell r="F1239">
            <v>49</v>
          </cell>
        </row>
        <row r="1240">
          <cell r="A1240">
            <v>27743</v>
          </cell>
          <cell r="B1240">
            <v>58</v>
          </cell>
          <cell r="C1240">
            <v>58</v>
          </cell>
          <cell r="D1240">
            <v>58</v>
          </cell>
          <cell r="E1240">
            <v>58</v>
          </cell>
          <cell r="F1240">
            <v>58</v>
          </cell>
        </row>
        <row r="1241">
          <cell r="A1241">
            <v>27744</v>
          </cell>
          <cell r="B1241">
            <v>43</v>
          </cell>
          <cell r="C1241">
            <v>43</v>
          </cell>
          <cell r="D1241">
            <v>43</v>
          </cell>
          <cell r="E1241">
            <v>43</v>
          </cell>
          <cell r="F1241">
            <v>43</v>
          </cell>
        </row>
        <row r="1242">
          <cell r="A1242">
            <v>27766</v>
          </cell>
          <cell r="B1242">
            <v>62</v>
          </cell>
          <cell r="C1242">
            <v>60</v>
          </cell>
          <cell r="D1242">
            <v>62</v>
          </cell>
          <cell r="E1242">
            <v>62</v>
          </cell>
          <cell r="F1242">
            <v>62</v>
          </cell>
        </row>
        <row r="1243">
          <cell r="A1243">
            <v>27774</v>
          </cell>
          <cell r="B1243">
            <v>57</v>
          </cell>
          <cell r="C1243">
            <v>56</v>
          </cell>
          <cell r="D1243">
            <v>57</v>
          </cell>
          <cell r="E1243">
            <v>57</v>
          </cell>
          <cell r="F1243">
            <v>57</v>
          </cell>
        </row>
        <row r="1244">
          <cell r="A1244">
            <v>27781</v>
          </cell>
          <cell r="B1244">
            <v>58</v>
          </cell>
          <cell r="C1244">
            <v>57</v>
          </cell>
          <cell r="D1244">
            <v>57</v>
          </cell>
          <cell r="E1244">
            <v>47</v>
          </cell>
          <cell r="F1244">
            <v>58</v>
          </cell>
        </row>
        <row r="1245">
          <cell r="A1245">
            <v>27789</v>
          </cell>
          <cell r="B1245">
            <v>57</v>
          </cell>
          <cell r="C1245">
            <v>37</v>
          </cell>
          <cell r="D1245">
            <v>55</v>
          </cell>
          <cell r="E1245">
            <v>55</v>
          </cell>
          <cell r="F1245">
            <v>57</v>
          </cell>
        </row>
        <row r="1246">
          <cell r="A1246">
            <v>27790</v>
          </cell>
          <cell r="B1246">
            <v>57</v>
          </cell>
          <cell r="C1246">
            <v>57</v>
          </cell>
          <cell r="D1246">
            <v>57</v>
          </cell>
          <cell r="E1246">
            <v>50</v>
          </cell>
          <cell r="F1246">
            <v>57</v>
          </cell>
        </row>
        <row r="1247">
          <cell r="A1247">
            <v>27791</v>
          </cell>
          <cell r="B1247">
            <v>57</v>
          </cell>
          <cell r="C1247">
            <v>52</v>
          </cell>
          <cell r="D1247">
            <v>51</v>
          </cell>
          <cell r="E1247">
            <v>33</v>
          </cell>
          <cell r="F1247">
            <v>57</v>
          </cell>
        </row>
        <row r="1248">
          <cell r="A1248">
            <v>27792</v>
          </cell>
          <cell r="B1248">
            <v>57</v>
          </cell>
          <cell r="C1248">
            <v>32</v>
          </cell>
          <cell r="D1248">
            <v>51</v>
          </cell>
          <cell r="E1248">
            <v>50</v>
          </cell>
          <cell r="F1248">
            <v>57</v>
          </cell>
        </row>
        <row r="1249">
          <cell r="A1249">
            <v>27795</v>
          </cell>
          <cell r="B1249">
            <v>57</v>
          </cell>
          <cell r="C1249">
            <v>53</v>
          </cell>
          <cell r="D1249">
            <v>53</v>
          </cell>
          <cell r="E1249">
            <v>38</v>
          </cell>
          <cell r="F1249">
            <v>57</v>
          </cell>
        </row>
        <row r="1250">
          <cell r="A1250">
            <v>27796</v>
          </cell>
          <cell r="B1250">
            <v>56</v>
          </cell>
          <cell r="C1250">
            <v>28</v>
          </cell>
          <cell r="D1250">
            <v>50</v>
          </cell>
          <cell r="E1250">
            <v>49</v>
          </cell>
          <cell r="F1250">
            <v>56</v>
          </cell>
        </row>
        <row r="1251">
          <cell r="A1251">
            <v>27806</v>
          </cell>
          <cell r="B1251">
            <v>57</v>
          </cell>
          <cell r="C1251">
            <v>54</v>
          </cell>
          <cell r="D1251">
            <v>54</v>
          </cell>
          <cell r="E1251">
            <v>41</v>
          </cell>
          <cell r="F1251">
            <v>57</v>
          </cell>
        </row>
        <row r="1252">
          <cell r="A1252">
            <v>27807</v>
          </cell>
          <cell r="B1252">
            <v>57</v>
          </cell>
          <cell r="C1252">
            <v>33</v>
          </cell>
          <cell r="D1252">
            <v>51</v>
          </cell>
          <cell r="E1252">
            <v>50</v>
          </cell>
          <cell r="F1252">
            <v>57</v>
          </cell>
        </row>
        <row r="1253">
          <cell r="A1253">
            <v>27820</v>
          </cell>
          <cell r="B1253">
            <v>55</v>
          </cell>
          <cell r="C1253">
            <v>23</v>
          </cell>
          <cell r="D1253">
            <v>49</v>
          </cell>
          <cell r="E1253">
            <v>52</v>
          </cell>
          <cell r="F1253">
            <v>56</v>
          </cell>
        </row>
        <row r="1254">
          <cell r="A1254">
            <v>27824</v>
          </cell>
          <cell r="B1254">
            <v>57</v>
          </cell>
          <cell r="C1254">
            <v>56</v>
          </cell>
          <cell r="D1254">
            <v>56</v>
          </cell>
          <cell r="E1254">
            <v>48</v>
          </cell>
          <cell r="F1254">
            <v>57</v>
          </cell>
        </row>
        <row r="1255">
          <cell r="A1255">
            <v>27825</v>
          </cell>
          <cell r="B1255">
            <v>56</v>
          </cell>
          <cell r="C1255">
            <v>15</v>
          </cell>
          <cell r="D1255">
            <v>45</v>
          </cell>
          <cell r="E1255">
            <v>48</v>
          </cell>
          <cell r="F1255">
            <v>56</v>
          </cell>
        </row>
        <row r="1256">
          <cell r="A1256">
            <v>27832</v>
          </cell>
          <cell r="B1256">
            <v>57</v>
          </cell>
          <cell r="C1256">
            <v>18</v>
          </cell>
          <cell r="D1256">
            <v>47</v>
          </cell>
          <cell r="E1256">
            <v>50</v>
          </cell>
          <cell r="F1256">
            <v>57</v>
          </cell>
        </row>
        <row r="1257">
          <cell r="A1257">
            <v>27834</v>
          </cell>
          <cell r="B1257">
            <v>58</v>
          </cell>
          <cell r="C1257">
            <v>52</v>
          </cell>
          <cell r="D1257">
            <v>54</v>
          </cell>
          <cell r="E1257">
            <v>38</v>
          </cell>
          <cell r="F1257">
            <v>58</v>
          </cell>
        </row>
        <row r="1258">
          <cell r="A1258">
            <v>27843</v>
          </cell>
          <cell r="B1258">
            <v>58</v>
          </cell>
          <cell r="C1258">
            <v>58</v>
          </cell>
          <cell r="D1258">
            <v>58</v>
          </cell>
          <cell r="E1258">
            <v>57</v>
          </cell>
          <cell r="F1258">
            <v>58</v>
          </cell>
        </row>
        <row r="1259">
          <cell r="A1259">
            <v>27844</v>
          </cell>
          <cell r="B1259">
            <v>58</v>
          </cell>
          <cell r="C1259">
            <v>58</v>
          </cell>
          <cell r="D1259">
            <v>58</v>
          </cell>
          <cell r="E1259">
            <v>57</v>
          </cell>
          <cell r="F1259">
            <v>58</v>
          </cell>
        </row>
        <row r="1260">
          <cell r="A1260">
            <v>27845</v>
          </cell>
          <cell r="B1260">
            <v>58</v>
          </cell>
          <cell r="C1260">
            <v>58</v>
          </cell>
          <cell r="D1260">
            <v>58</v>
          </cell>
          <cell r="E1260">
            <v>56</v>
          </cell>
          <cell r="F1260">
            <v>58</v>
          </cell>
        </row>
        <row r="1261">
          <cell r="A1261">
            <v>27853</v>
          </cell>
          <cell r="B1261">
            <v>56</v>
          </cell>
          <cell r="C1261">
            <v>56</v>
          </cell>
          <cell r="D1261">
            <v>56</v>
          </cell>
          <cell r="E1261">
            <v>56</v>
          </cell>
          <cell r="F1261">
            <v>56</v>
          </cell>
        </row>
        <row r="1262">
          <cell r="A1262">
            <v>27855</v>
          </cell>
          <cell r="B1262">
            <v>58</v>
          </cell>
          <cell r="C1262">
            <v>57</v>
          </cell>
          <cell r="D1262">
            <v>58</v>
          </cell>
          <cell r="E1262">
            <v>58</v>
          </cell>
          <cell r="F1262">
            <v>58</v>
          </cell>
        </row>
        <row r="1263">
          <cell r="A1263">
            <v>27856</v>
          </cell>
          <cell r="B1263">
            <v>58</v>
          </cell>
          <cell r="C1263">
            <v>57</v>
          </cell>
          <cell r="D1263">
            <v>57</v>
          </cell>
          <cell r="E1263">
            <v>57</v>
          </cell>
          <cell r="F1263">
            <v>58</v>
          </cell>
        </row>
        <row r="1264">
          <cell r="A1264">
            <v>27857</v>
          </cell>
          <cell r="B1264">
            <v>62</v>
          </cell>
          <cell r="C1264">
            <v>62</v>
          </cell>
          <cell r="D1264">
            <v>62</v>
          </cell>
          <cell r="E1264">
            <v>62</v>
          </cell>
          <cell r="F1264">
            <v>62</v>
          </cell>
        </row>
        <row r="1265">
          <cell r="A1265">
            <v>27858</v>
          </cell>
          <cell r="B1265">
            <v>58</v>
          </cell>
          <cell r="C1265">
            <v>57</v>
          </cell>
          <cell r="D1265">
            <v>58</v>
          </cell>
          <cell r="E1265">
            <v>58</v>
          </cell>
          <cell r="F1265">
            <v>58</v>
          </cell>
        </row>
        <row r="1266">
          <cell r="A1266">
            <v>27860</v>
          </cell>
          <cell r="B1266">
            <v>57</v>
          </cell>
          <cell r="C1266">
            <v>57</v>
          </cell>
          <cell r="D1266">
            <v>57</v>
          </cell>
          <cell r="E1266">
            <v>57</v>
          </cell>
          <cell r="F1266">
            <v>57</v>
          </cell>
        </row>
        <row r="1267">
          <cell r="A1267">
            <v>27862</v>
          </cell>
          <cell r="B1267">
            <v>61</v>
          </cell>
          <cell r="C1267">
            <v>61</v>
          </cell>
          <cell r="D1267">
            <v>61</v>
          </cell>
          <cell r="E1267">
            <v>61</v>
          </cell>
          <cell r="F1267">
            <v>61</v>
          </cell>
        </row>
        <row r="1268">
          <cell r="A1268">
            <v>27864</v>
          </cell>
          <cell r="B1268">
            <v>57</v>
          </cell>
          <cell r="C1268">
            <v>57</v>
          </cell>
          <cell r="D1268">
            <v>57</v>
          </cell>
          <cell r="E1268">
            <v>57</v>
          </cell>
          <cell r="F1268">
            <v>57</v>
          </cell>
        </row>
        <row r="1269">
          <cell r="A1269">
            <v>27866</v>
          </cell>
          <cell r="B1269">
            <v>57</v>
          </cell>
          <cell r="C1269">
            <v>57</v>
          </cell>
          <cell r="D1269">
            <v>57</v>
          </cell>
          <cell r="E1269">
            <v>57</v>
          </cell>
          <cell r="F1269">
            <v>57</v>
          </cell>
        </row>
        <row r="1270">
          <cell r="A1270">
            <v>27868</v>
          </cell>
          <cell r="B1270">
            <v>56</v>
          </cell>
          <cell r="C1270">
            <v>56</v>
          </cell>
          <cell r="D1270">
            <v>56</v>
          </cell>
          <cell r="E1270">
            <v>56</v>
          </cell>
          <cell r="F1270">
            <v>56</v>
          </cell>
        </row>
        <row r="1271">
          <cell r="A1271">
            <v>27869</v>
          </cell>
          <cell r="B1271">
            <v>39</v>
          </cell>
          <cell r="C1271">
            <v>39</v>
          </cell>
          <cell r="D1271">
            <v>39</v>
          </cell>
          <cell r="E1271">
            <v>39</v>
          </cell>
          <cell r="F1271">
            <v>39</v>
          </cell>
        </row>
        <row r="1272">
          <cell r="A1272">
            <v>27870</v>
          </cell>
          <cell r="B1272">
            <v>57</v>
          </cell>
          <cell r="C1272">
            <v>57</v>
          </cell>
          <cell r="D1272">
            <v>57</v>
          </cell>
          <cell r="E1272">
            <v>57</v>
          </cell>
          <cell r="F1272">
            <v>57</v>
          </cell>
        </row>
        <row r="1273">
          <cell r="A1273">
            <v>27875</v>
          </cell>
          <cell r="B1273">
            <v>58</v>
          </cell>
          <cell r="C1273">
            <v>58</v>
          </cell>
          <cell r="D1273">
            <v>58</v>
          </cell>
          <cell r="E1273">
            <v>58</v>
          </cell>
          <cell r="F1273">
            <v>58</v>
          </cell>
        </row>
        <row r="1274">
          <cell r="A1274">
            <v>27877</v>
          </cell>
          <cell r="B1274">
            <v>58</v>
          </cell>
          <cell r="C1274">
            <v>58</v>
          </cell>
          <cell r="D1274">
            <v>58</v>
          </cell>
          <cell r="E1274">
            <v>58</v>
          </cell>
          <cell r="F1274">
            <v>58</v>
          </cell>
        </row>
        <row r="1275">
          <cell r="A1275">
            <v>27878</v>
          </cell>
          <cell r="B1275">
            <v>58</v>
          </cell>
          <cell r="C1275">
            <v>58</v>
          </cell>
          <cell r="D1275">
            <v>58</v>
          </cell>
          <cell r="E1275">
            <v>58</v>
          </cell>
          <cell r="F1275">
            <v>58</v>
          </cell>
        </row>
        <row r="1276">
          <cell r="A1276">
            <v>27880</v>
          </cell>
          <cell r="B1276">
            <v>58</v>
          </cell>
          <cell r="C1276">
            <v>58</v>
          </cell>
          <cell r="D1276">
            <v>58</v>
          </cell>
          <cell r="E1276">
            <v>58</v>
          </cell>
          <cell r="F1276">
            <v>58</v>
          </cell>
        </row>
        <row r="1277">
          <cell r="A1277">
            <v>27883</v>
          </cell>
          <cell r="B1277">
            <v>58</v>
          </cell>
          <cell r="C1277">
            <v>58</v>
          </cell>
          <cell r="D1277">
            <v>58</v>
          </cell>
          <cell r="E1277">
            <v>58</v>
          </cell>
          <cell r="F1277">
            <v>58</v>
          </cell>
        </row>
        <row r="1278">
          <cell r="A1278">
            <v>27884</v>
          </cell>
          <cell r="B1278">
            <v>58</v>
          </cell>
          <cell r="C1278">
            <v>58</v>
          </cell>
          <cell r="D1278">
            <v>58</v>
          </cell>
          <cell r="E1278">
            <v>58</v>
          </cell>
          <cell r="F1278">
            <v>58</v>
          </cell>
        </row>
        <row r="1279">
          <cell r="A1279">
            <v>27887</v>
          </cell>
          <cell r="B1279">
            <v>58</v>
          </cell>
          <cell r="C1279">
            <v>58</v>
          </cell>
          <cell r="D1279">
            <v>58</v>
          </cell>
          <cell r="E1279">
            <v>58</v>
          </cell>
          <cell r="F1279">
            <v>58</v>
          </cell>
        </row>
        <row r="1280">
          <cell r="A1280">
            <v>27888</v>
          </cell>
          <cell r="B1280">
            <v>58</v>
          </cell>
          <cell r="C1280">
            <v>58</v>
          </cell>
          <cell r="D1280">
            <v>58</v>
          </cell>
          <cell r="E1280">
            <v>58</v>
          </cell>
          <cell r="F1280">
            <v>58</v>
          </cell>
        </row>
        <row r="1281">
          <cell r="A1281">
            <v>27893</v>
          </cell>
          <cell r="B1281">
            <v>57</v>
          </cell>
          <cell r="C1281">
            <v>56</v>
          </cell>
          <cell r="D1281">
            <v>56</v>
          </cell>
          <cell r="E1281">
            <v>56</v>
          </cell>
          <cell r="F1281">
            <v>57</v>
          </cell>
        </row>
        <row r="1282">
          <cell r="A1282">
            <v>27894</v>
          </cell>
          <cell r="B1282">
            <v>57</v>
          </cell>
          <cell r="C1282">
            <v>56</v>
          </cell>
          <cell r="D1282">
            <v>57</v>
          </cell>
          <cell r="E1282">
            <v>57</v>
          </cell>
          <cell r="F1282">
            <v>57</v>
          </cell>
        </row>
        <row r="1283">
          <cell r="A1283">
            <v>27898</v>
          </cell>
          <cell r="B1283">
            <v>57</v>
          </cell>
          <cell r="C1283">
            <v>57</v>
          </cell>
          <cell r="D1283">
            <v>57</v>
          </cell>
          <cell r="E1283">
            <v>57</v>
          </cell>
          <cell r="F1283">
            <v>57</v>
          </cell>
        </row>
        <row r="1284">
          <cell r="A1284">
            <v>27901</v>
          </cell>
          <cell r="B1284">
            <v>58</v>
          </cell>
          <cell r="C1284">
            <v>58</v>
          </cell>
          <cell r="D1284">
            <v>58</v>
          </cell>
          <cell r="E1284">
            <v>57</v>
          </cell>
          <cell r="F1284">
            <v>58</v>
          </cell>
        </row>
        <row r="1285">
          <cell r="A1285">
            <v>27902</v>
          </cell>
          <cell r="B1285">
            <v>58</v>
          </cell>
          <cell r="C1285">
            <v>58</v>
          </cell>
          <cell r="D1285">
            <v>58</v>
          </cell>
          <cell r="E1285">
            <v>57</v>
          </cell>
          <cell r="F1285">
            <v>58</v>
          </cell>
        </row>
        <row r="1286">
          <cell r="A1286">
            <v>27903</v>
          </cell>
          <cell r="B1286">
            <v>58</v>
          </cell>
          <cell r="C1286">
            <v>57</v>
          </cell>
          <cell r="D1286">
            <v>58</v>
          </cell>
          <cell r="E1286">
            <v>58</v>
          </cell>
          <cell r="F1286">
            <v>58</v>
          </cell>
        </row>
        <row r="1287">
          <cell r="A1287">
            <v>27914</v>
          </cell>
          <cell r="B1287">
            <v>58</v>
          </cell>
          <cell r="C1287">
            <v>54</v>
          </cell>
          <cell r="D1287">
            <v>57</v>
          </cell>
          <cell r="E1287">
            <v>57</v>
          </cell>
          <cell r="F1287">
            <v>58</v>
          </cell>
        </row>
        <row r="1288">
          <cell r="A1288">
            <v>27915</v>
          </cell>
          <cell r="B1288">
            <v>58</v>
          </cell>
          <cell r="C1288">
            <v>58</v>
          </cell>
          <cell r="D1288">
            <v>58</v>
          </cell>
          <cell r="E1288">
            <v>54</v>
          </cell>
          <cell r="F1288">
            <v>58</v>
          </cell>
        </row>
        <row r="1289">
          <cell r="A1289">
            <v>27916</v>
          </cell>
          <cell r="B1289">
            <v>58</v>
          </cell>
          <cell r="C1289">
            <v>50</v>
          </cell>
          <cell r="D1289">
            <v>56</v>
          </cell>
          <cell r="E1289">
            <v>57</v>
          </cell>
          <cell r="F1289">
            <v>58</v>
          </cell>
        </row>
        <row r="1290">
          <cell r="A1290">
            <v>27918</v>
          </cell>
          <cell r="B1290">
            <v>58</v>
          </cell>
          <cell r="C1290">
            <v>58</v>
          </cell>
          <cell r="D1290">
            <v>58</v>
          </cell>
          <cell r="E1290">
            <v>55</v>
          </cell>
          <cell r="F1290">
            <v>58</v>
          </cell>
        </row>
        <row r="1291">
          <cell r="A1291">
            <v>27919</v>
          </cell>
          <cell r="B1291">
            <v>58</v>
          </cell>
          <cell r="C1291">
            <v>53</v>
          </cell>
          <cell r="D1291">
            <v>57</v>
          </cell>
          <cell r="E1291">
            <v>57</v>
          </cell>
          <cell r="F1291">
            <v>58</v>
          </cell>
        </row>
        <row r="1292">
          <cell r="A1292">
            <v>27921</v>
          </cell>
          <cell r="B1292">
            <v>58</v>
          </cell>
          <cell r="C1292">
            <v>49</v>
          </cell>
          <cell r="D1292">
            <v>56</v>
          </cell>
          <cell r="E1292">
            <v>57</v>
          </cell>
          <cell r="F1292">
            <v>58</v>
          </cell>
        </row>
        <row r="1293">
          <cell r="A1293">
            <v>27923</v>
          </cell>
          <cell r="B1293">
            <v>58</v>
          </cell>
          <cell r="C1293">
            <v>57</v>
          </cell>
          <cell r="D1293">
            <v>58</v>
          </cell>
          <cell r="E1293">
            <v>53</v>
          </cell>
          <cell r="F1293">
            <v>58</v>
          </cell>
        </row>
        <row r="1294">
          <cell r="A1294">
            <v>27924</v>
          </cell>
          <cell r="B1294">
            <v>58</v>
          </cell>
          <cell r="C1294">
            <v>57</v>
          </cell>
          <cell r="D1294">
            <v>58</v>
          </cell>
          <cell r="E1294">
            <v>54</v>
          </cell>
          <cell r="F1294">
            <v>58</v>
          </cell>
        </row>
        <row r="1295">
          <cell r="A1295">
            <v>27925</v>
          </cell>
          <cell r="B1295">
            <v>58</v>
          </cell>
          <cell r="C1295">
            <v>50</v>
          </cell>
          <cell r="D1295">
            <v>56</v>
          </cell>
          <cell r="E1295">
            <v>57</v>
          </cell>
          <cell r="F1295">
            <v>58</v>
          </cell>
        </row>
        <row r="1296">
          <cell r="A1296">
            <v>27928</v>
          </cell>
          <cell r="B1296">
            <v>58</v>
          </cell>
          <cell r="C1296">
            <v>57</v>
          </cell>
          <cell r="D1296">
            <v>58</v>
          </cell>
          <cell r="E1296">
            <v>50</v>
          </cell>
          <cell r="F1296">
            <v>58</v>
          </cell>
        </row>
        <row r="1297">
          <cell r="A1297">
            <v>27929</v>
          </cell>
          <cell r="B1297">
            <v>58</v>
          </cell>
          <cell r="C1297">
            <v>46</v>
          </cell>
          <cell r="D1297">
            <v>56</v>
          </cell>
          <cell r="E1297">
            <v>57</v>
          </cell>
          <cell r="F1297">
            <v>58</v>
          </cell>
        </row>
        <row r="1298">
          <cell r="A1298">
            <v>27930</v>
          </cell>
          <cell r="B1298">
            <v>58</v>
          </cell>
          <cell r="C1298">
            <v>57</v>
          </cell>
          <cell r="D1298">
            <v>58</v>
          </cell>
          <cell r="E1298">
            <v>51</v>
          </cell>
          <cell r="F1298">
            <v>58</v>
          </cell>
        </row>
        <row r="1299">
          <cell r="A1299">
            <v>27931</v>
          </cell>
          <cell r="B1299">
            <v>58</v>
          </cell>
          <cell r="C1299">
            <v>46</v>
          </cell>
          <cell r="D1299">
            <v>56</v>
          </cell>
          <cell r="E1299">
            <v>56</v>
          </cell>
          <cell r="F1299">
            <v>58</v>
          </cell>
        </row>
        <row r="1300">
          <cell r="A1300">
            <v>27933</v>
          </cell>
          <cell r="B1300">
            <v>58</v>
          </cell>
          <cell r="C1300">
            <v>41</v>
          </cell>
          <cell r="D1300">
            <v>54</v>
          </cell>
          <cell r="E1300">
            <v>55</v>
          </cell>
          <cell r="F1300">
            <v>58</v>
          </cell>
        </row>
        <row r="1301">
          <cell r="A1301">
            <v>27934</v>
          </cell>
          <cell r="B1301">
            <v>58</v>
          </cell>
          <cell r="C1301">
            <v>56</v>
          </cell>
          <cell r="D1301">
            <v>57</v>
          </cell>
          <cell r="E1301">
            <v>47</v>
          </cell>
          <cell r="F1301">
            <v>58</v>
          </cell>
        </row>
        <row r="1302">
          <cell r="A1302">
            <v>27936</v>
          </cell>
          <cell r="B1302">
            <v>58</v>
          </cell>
          <cell r="C1302">
            <v>44</v>
          </cell>
          <cell r="D1302">
            <v>55</v>
          </cell>
          <cell r="E1302">
            <v>56</v>
          </cell>
          <cell r="F1302">
            <v>58</v>
          </cell>
        </row>
        <row r="1303">
          <cell r="A1303">
            <v>27937</v>
          </cell>
          <cell r="B1303">
            <v>58</v>
          </cell>
          <cell r="C1303">
            <v>57</v>
          </cell>
          <cell r="D1303">
            <v>57</v>
          </cell>
          <cell r="E1303">
            <v>49</v>
          </cell>
          <cell r="F1303">
            <v>58</v>
          </cell>
        </row>
        <row r="1304">
          <cell r="A1304">
            <v>27940</v>
          </cell>
          <cell r="B1304">
            <v>58</v>
          </cell>
          <cell r="C1304">
            <v>56</v>
          </cell>
          <cell r="D1304">
            <v>57</v>
          </cell>
          <cell r="E1304">
            <v>45</v>
          </cell>
          <cell r="F1304">
            <v>58</v>
          </cell>
        </row>
        <row r="1305">
          <cell r="A1305">
            <v>27941</v>
          </cell>
          <cell r="B1305">
            <v>58</v>
          </cell>
          <cell r="C1305">
            <v>39</v>
          </cell>
          <cell r="D1305">
            <v>53</v>
          </cell>
          <cell r="E1305">
            <v>54</v>
          </cell>
          <cell r="F1305">
            <v>58</v>
          </cell>
        </row>
        <row r="1306">
          <cell r="A1306">
            <v>27942</v>
          </cell>
          <cell r="B1306">
            <v>57</v>
          </cell>
          <cell r="C1306">
            <v>55</v>
          </cell>
          <cell r="D1306">
            <v>56</v>
          </cell>
          <cell r="E1306">
            <v>47</v>
          </cell>
          <cell r="F1306">
            <v>57</v>
          </cell>
        </row>
        <row r="1307">
          <cell r="A1307">
            <v>27943</v>
          </cell>
          <cell r="B1307">
            <v>58</v>
          </cell>
          <cell r="C1307">
            <v>41</v>
          </cell>
          <cell r="D1307">
            <v>54</v>
          </cell>
          <cell r="E1307">
            <v>55</v>
          </cell>
          <cell r="F1307">
            <v>58</v>
          </cell>
        </row>
        <row r="1308">
          <cell r="A1308">
            <v>27945</v>
          </cell>
          <cell r="B1308">
            <v>57</v>
          </cell>
          <cell r="C1308">
            <v>52</v>
          </cell>
          <cell r="D1308">
            <v>54</v>
          </cell>
          <cell r="E1308">
            <v>40</v>
          </cell>
          <cell r="F1308">
            <v>57</v>
          </cell>
        </row>
        <row r="1309">
          <cell r="A1309">
            <v>27946</v>
          </cell>
          <cell r="B1309">
            <v>58</v>
          </cell>
          <cell r="C1309">
            <v>35</v>
          </cell>
          <cell r="D1309">
            <v>52</v>
          </cell>
          <cell r="E1309">
            <v>53</v>
          </cell>
          <cell r="F1309">
            <v>58</v>
          </cell>
        </row>
        <row r="1310">
          <cell r="A1310">
            <v>27948</v>
          </cell>
          <cell r="B1310">
            <v>58</v>
          </cell>
          <cell r="C1310">
            <v>46</v>
          </cell>
          <cell r="D1310">
            <v>57</v>
          </cell>
          <cell r="E1310">
            <v>57</v>
          </cell>
          <cell r="F1310">
            <v>58</v>
          </cell>
        </row>
        <row r="1311">
          <cell r="A1311">
            <v>27951</v>
          </cell>
          <cell r="B1311">
            <v>57</v>
          </cell>
          <cell r="C1311">
            <v>57</v>
          </cell>
          <cell r="D1311">
            <v>57</v>
          </cell>
          <cell r="E1311">
            <v>51</v>
          </cell>
          <cell r="F1311">
            <v>57</v>
          </cell>
        </row>
        <row r="1312">
          <cell r="A1312">
            <v>27952</v>
          </cell>
          <cell r="B1312">
            <v>58</v>
          </cell>
          <cell r="C1312">
            <v>54</v>
          </cell>
          <cell r="D1312">
            <v>56</v>
          </cell>
          <cell r="E1312">
            <v>43</v>
          </cell>
          <cell r="F1312">
            <v>58</v>
          </cell>
        </row>
        <row r="1313">
          <cell r="A1313">
            <v>27956</v>
          </cell>
          <cell r="B1313">
            <v>58</v>
          </cell>
          <cell r="C1313">
            <v>57</v>
          </cell>
          <cell r="D1313">
            <v>57</v>
          </cell>
          <cell r="E1313">
            <v>57</v>
          </cell>
          <cell r="F1313">
            <v>58</v>
          </cell>
        </row>
        <row r="1314">
          <cell r="A1314">
            <v>27957</v>
          </cell>
          <cell r="B1314">
            <v>57</v>
          </cell>
          <cell r="C1314">
            <v>53</v>
          </cell>
          <cell r="D1314">
            <v>57</v>
          </cell>
          <cell r="E1314">
            <v>57</v>
          </cell>
          <cell r="F1314">
            <v>57</v>
          </cell>
        </row>
        <row r="1315">
          <cell r="A1315">
            <v>27959</v>
          </cell>
          <cell r="B1315">
            <v>58</v>
          </cell>
          <cell r="C1315">
            <v>57</v>
          </cell>
          <cell r="D1315">
            <v>57</v>
          </cell>
          <cell r="E1315">
            <v>55</v>
          </cell>
          <cell r="F1315">
            <v>58</v>
          </cell>
        </row>
        <row r="1316">
          <cell r="A1316">
            <v>27962</v>
          </cell>
          <cell r="B1316">
            <v>57</v>
          </cell>
          <cell r="C1316">
            <v>50</v>
          </cell>
          <cell r="D1316">
            <v>57</v>
          </cell>
          <cell r="E1316">
            <v>57</v>
          </cell>
          <cell r="F1316">
            <v>57</v>
          </cell>
        </row>
        <row r="1317">
          <cell r="A1317">
            <v>27963</v>
          </cell>
          <cell r="B1317">
            <v>57</v>
          </cell>
          <cell r="C1317">
            <v>56</v>
          </cell>
          <cell r="D1317">
            <v>56</v>
          </cell>
          <cell r="E1317">
            <v>52</v>
          </cell>
          <cell r="F1317">
            <v>57</v>
          </cell>
        </row>
        <row r="1318">
          <cell r="A1318">
            <v>27964</v>
          </cell>
          <cell r="B1318">
            <v>57</v>
          </cell>
          <cell r="C1318">
            <v>45</v>
          </cell>
          <cell r="D1318">
            <v>56</v>
          </cell>
          <cell r="E1318">
            <v>56</v>
          </cell>
          <cell r="F1318">
            <v>57</v>
          </cell>
        </row>
        <row r="1319">
          <cell r="A1319">
            <v>27972</v>
          </cell>
          <cell r="B1319">
            <v>57</v>
          </cell>
          <cell r="C1319">
            <v>53</v>
          </cell>
          <cell r="D1319">
            <v>57</v>
          </cell>
          <cell r="E1319">
            <v>57</v>
          </cell>
          <cell r="F1319">
            <v>57</v>
          </cell>
        </row>
        <row r="1320">
          <cell r="A1320">
            <v>27974</v>
          </cell>
          <cell r="B1320">
            <v>58</v>
          </cell>
          <cell r="C1320">
            <v>58</v>
          </cell>
          <cell r="D1320">
            <v>58</v>
          </cell>
          <cell r="E1320">
            <v>57</v>
          </cell>
          <cell r="F1320">
            <v>58</v>
          </cell>
        </row>
        <row r="1321">
          <cell r="A1321">
            <v>27976</v>
          </cell>
          <cell r="B1321">
            <v>57</v>
          </cell>
          <cell r="C1321">
            <v>57</v>
          </cell>
          <cell r="D1321">
            <v>57</v>
          </cell>
          <cell r="E1321">
            <v>54</v>
          </cell>
          <cell r="F1321">
            <v>57</v>
          </cell>
        </row>
        <row r="1322">
          <cell r="A1322">
            <v>27979</v>
          </cell>
          <cell r="B1322">
            <v>58</v>
          </cell>
          <cell r="C1322">
            <v>55</v>
          </cell>
          <cell r="D1322">
            <v>58</v>
          </cell>
          <cell r="E1322">
            <v>58</v>
          </cell>
          <cell r="F1322">
            <v>58</v>
          </cell>
        </row>
        <row r="1323">
          <cell r="A1323">
            <v>27980</v>
          </cell>
          <cell r="B1323">
            <v>53</v>
          </cell>
          <cell r="C1323">
            <v>44</v>
          </cell>
          <cell r="D1323">
            <v>53</v>
          </cell>
          <cell r="E1323">
            <v>53</v>
          </cell>
          <cell r="F1323">
            <v>53</v>
          </cell>
        </row>
        <row r="1324">
          <cell r="A1324">
            <v>27981</v>
          </cell>
          <cell r="B1324">
            <v>53</v>
          </cell>
          <cell r="C1324">
            <v>42</v>
          </cell>
          <cell r="D1324">
            <v>52</v>
          </cell>
          <cell r="E1324">
            <v>53</v>
          </cell>
          <cell r="F1324">
            <v>53</v>
          </cell>
        </row>
        <row r="1325">
          <cell r="A1325">
            <v>27985</v>
          </cell>
          <cell r="B1325">
            <v>53</v>
          </cell>
          <cell r="C1325">
            <v>47</v>
          </cell>
          <cell r="D1325">
            <v>53</v>
          </cell>
          <cell r="E1325">
            <v>53</v>
          </cell>
          <cell r="F1325">
            <v>53</v>
          </cell>
        </row>
        <row r="1326">
          <cell r="A1326">
            <v>27987</v>
          </cell>
          <cell r="B1326">
            <v>53</v>
          </cell>
          <cell r="C1326">
            <v>44</v>
          </cell>
          <cell r="D1326">
            <v>53</v>
          </cell>
          <cell r="E1326">
            <v>53</v>
          </cell>
          <cell r="F1326">
            <v>53</v>
          </cell>
        </row>
        <row r="1327">
          <cell r="A1327">
            <v>27988</v>
          </cell>
          <cell r="B1327">
            <v>53</v>
          </cell>
          <cell r="C1327">
            <v>47</v>
          </cell>
          <cell r="D1327">
            <v>52</v>
          </cell>
          <cell r="E1327">
            <v>53</v>
          </cell>
          <cell r="F1327">
            <v>53</v>
          </cell>
        </row>
        <row r="1328">
          <cell r="A1328">
            <v>27989</v>
          </cell>
          <cell r="B1328">
            <v>54</v>
          </cell>
          <cell r="C1328">
            <v>53</v>
          </cell>
          <cell r="D1328">
            <v>53</v>
          </cell>
          <cell r="E1328">
            <v>48</v>
          </cell>
          <cell r="F1328">
            <v>54</v>
          </cell>
        </row>
        <row r="1329">
          <cell r="A1329">
            <v>27993</v>
          </cell>
          <cell r="B1329">
            <v>54</v>
          </cell>
          <cell r="C1329">
            <v>53</v>
          </cell>
          <cell r="D1329">
            <v>53</v>
          </cell>
          <cell r="E1329">
            <v>50</v>
          </cell>
          <cell r="F1329">
            <v>54</v>
          </cell>
        </row>
        <row r="1330">
          <cell r="A1330">
            <v>27998</v>
          </cell>
          <cell r="B1330">
            <v>53</v>
          </cell>
          <cell r="C1330">
            <v>48</v>
          </cell>
          <cell r="D1330">
            <v>52</v>
          </cell>
          <cell r="E1330">
            <v>53</v>
          </cell>
          <cell r="F1330">
            <v>53</v>
          </cell>
        </row>
        <row r="1331">
          <cell r="A1331">
            <v>28000</v>
          </cell>
          <cell r="B1331">
            <v>53</v>
          </cell>
          <cell r="C1331">
            <v>45</v>
          </cell>
          <cell r="D1331">
            <v>52</v>
          </cell>
          <cell r="E1331">
            <v>52</v>
          </cell>
          <cell r="F1331">
            <v>53</v>
          </cell>
        </row>
        <row r="1332">
          <cell r="A1332">
            <v>28002</v>
          </cell>
          <cell r="B1332">
            <v>53</v>
          </cell>
          <cell r="C1332">
            <v>53</v>
          </cell>
          <cell r="D1332">
            <v>53</v>
          </cell>
          <cell r="E1332">
            <v>44</v>
          </cell>
          <cell r="F1332">
            <v>53</v>
          </cell>
        </row>
        <row r="1333">
          <cell r="A1333">
            <v>28007</v>
          </cell>
          <cell r="B1333">
            <v>53</v>
          </cell>
          <cell r="C1333">
            <v>47</v>
          </cell>
          <cell r="D1333">
            <v>52</v>
          </cell>
          <cell r="E1333">
            <v>52</v>
          </cell>
          <cell r="F1333">
            <v>53</v>
          </cell>
        </row>
        <row r="1334">
          <cell r="A1334">
            <v>28011</v>
          </cell>
          <cell r="B1334">
            <v>53</v>
          </cell>
          <cell r="C1334">
            <v>44</v>
          </cell>
          <cell r="D1334">
            <v>50</v>
          </cell>
          <cell r="E1334">
            <v>52</v>
          </cell>
          <cell r="F1334">
            <v>53</v>
          </cell>
        </row>
        <row r="1335">
          <cell r="A1335">
            <v>28012</v>
          </cell>
          <cell r="B1335">
            <v>53</v>
          </cell>
          <cell r="C1335">
            <v>52</v>
          </cell>
          <cell r="D1335">
            <v>52</v>
          </cell>
          <cell r="E1335">
            <v>45</v>
          </cell>
          <cell r="F1335">
            <v>53</v>
          </cell>
        </row>
        <row r="1336">
          <cell r="A1336">
            <v>28013</v>
          </cell>
          <cell r="B1336">
            <v>53</v>
          </cell>
          <cell r="C1336">
            <v>52</v>
          </cell>
          <cell r="D1336">
            <v>52</v>
          </cell>
          <cell r="E1336">
            <v>45</v>
          </cell>
          <cell r="F1336">
            <v>53</v>
          </cell>
        </row>
        <row r="1337">
          <cell r="A1337">
            <v>28016</v>
          </cell>
          <cell r="B1337">
            <v>57</v>
          </cell>
          <cell r="C1337">
            <v>54</v>
          </cell>
          <cell r="D1337">
            <v>56</v>
          </cell>
          <cell r="E1337">
            <v>57</v>
          </cell>
          <cell r="F1337">
            <v>57</v>
          </cell>
        </row>
        <row r="1338">
          <cell r="A1338">
            <v>28073</v>
          </cell>
          <cell r="B1338">
            <v>58</v>
          </cell>
          <cell r="C1338">
            <v>55</v>
          </cell>
          <cell r="D1338">
            <v>57</v>
          </cell>
          <cell r="E1338">
            <v>54</v>
          </cell>
          <cell r="F1338">
            <v>58</v>
          </cell>
        </row>
        <row r="1339">
          <cell r="A1339">
            <v>28084</v>
          </cell>
          <cell r="B1339">
            <v>58</v>
          </cell>
          <cell r="C1339">
            <v>56</v>
          </cell>
          <cell r="D1339">
            <v>57</v>
          </cell>
          <cell r="E1339">
            <v>57</v>
          </cell>
          <cell r="F1339">
            <v>58</v>
          </cell>
        </row>
        <row r="1340">
          <cell r="A1340">
            <v>28085</v>
          </cell>
          <cell r="B1340">
            <v>56</v>
          </cell>
          <cell r="C1340">
            <v>56</v>
          </cell>
          <cell r="D1340">
            <v>56</v>
          </cell>
          <cell r="E1340">
            <v>56</v>
          </cell>
          <cell r="F1340">
            <v>56</v>
          </cell>
        </row>
        <row r="1341">
          <cell r="A1341">
            <v>28086</v>
          </cell>
          <cell r="B1341">
            <v>58</v>
          </cell>
          <cell r="C1341">
            <v>56</v>
          </cell>
          <cell r="D1341">
            <v>57</v>
          </cell>
          <cell r="E1341">
            <v>57</v>
          </cell>
          <cell r="F1341">
            <v>58</v>
          </cell>
        </row>
        <row r="1342">
          <cell r="A1342">
            <v>28087</v>
          </cell>
          <cell r="B1342">
            <v>57</v>
          </cell>
          <cell r="C1342">
            <v>10</v>
          </cell>
          <cell r="D1342">
            <v>24</v>
          </cell>
          <cell r="E1342">
            <v>25</v>
          </cell>
          <cell r="F1342">
            <v>57</v>
          </cell>
        </row>
        <row r="1343">
          <cell r="A1343">
            <v>28093</v>
          </cell>
          <cell r="B1343">
            <v>62</v>
          </cell>
          <cell r="C1343">
            <v>61</v>
          </cell>
          <cell r="D1343">
            <v>61</v>
          </cell>
          <cell r="E1343">
            <v>59</v>
          </cell>
          <cell r="F1343">
            <v>62</v>
          </cell>
        </row>
        <row r="1344">
          <cell r="A1344">
            <v>28096</v>
          </cell>
          <cell r="B1344">
            <v>62</v>
          </cell>
          <cell r="C1344">
            <v>61</v>
          </cell>
          <cell r="D1344">
            <v>62</v>
          </cell>
          <cell r="E1344">
            <v>54</v>
          </cell>
          <cell r="F1344">
            <v>62</v>
          </cell>
        </row>
        <row r="1345">
          <cell r="A1345">
            <v>28106</v>
          </cell>
          <cell r="B1345">
            <v>61</v>
          </cell>
          <cell r="C1345">
            <v>61</v>
          </cell>
          <cell r="D1345">
            <v>61</v>
          </cell>
          <cell r="E1345">
            <v>52</v>
          </cell>
          <cell r="F1345">
            <v>61</v>
          </cell>
        </row>
        <row r="1346">
          <cell r="A1346">
            <v>28118</v>
          </cell>
          <cell r="B1346">
            <v>58</v>
          </cell>
          <cell r="C1346">
            <v>39</v>
          </cell>
          <cell r="D1346">
            <v>55</v>
          </cell>
          <cell r="E1346">
            <v>57</v>
          </cell>
          <cell r="F1346">
            <v>58</v>
          </cell>
        </row>
        <row r="1347">
          <cell r="A1347">
            <v>28119</v>
          </cell>
          <cell r="B1347">
            <v>58</v>
          </cell>
          <cell r="C1347">
            <v>54</v>
          </cell>
          <cell r="D1347">
            <v>52</v>
          </cell>
          <cell r="E1347">
            <v>36</v>
          </cell>
          <cell r="F1347">
            <v>58</v>
          </cell>
        </row>
        <row r="1348">
          <cell r="A1348">
            <v>28120</v>
          </cell>
          <cell r="B1348">
            <v>58</v>
          </cell>
          <cell r="C1348">
            <v>37</v>
          </cell>
          <cell r="D1348">
            <v>53</v>
          </cell>
          <cell r="E1348">
            <v>56</v>
          </cell>
          <cell r="F1348">
            <v>58</v>
          </cell>
        </row>
        <row r="1349">
          <cell r="A1349">
            <v>28123</v>
          </cell>
          <cell r="B1349">
            <v>58</v>
          </cell>
          <cell r="C1349">
            <v>56</v>
          </cell>
          <cell r="D1349">
            <v>56</v>
          </cell>
          <cell r="E1349">
            <v>44</v>
          </cell>
          <cell r="F1349">
            <v>58</v>
          </cell>
        </row>
        <row r="1350">
          <cell r="A1350">
            <v>28124</v>
          </cell>
          <cell r="B1350">
            <v>58</v>
          </cell>
          <cell r="C1350">
            <v>43</v>
          </cell>
          <cell r="D1350">
            <v>56</v>
          </cell>
          <cell r="E1350">
            <v>57</v>
          </cell>
          <cell r="F1350">
            <v>58</v>
          </cell>
        </row>
        <row r="1351">
          <cell r="A1351">
            <v>28126</v>
          </cell>
          <cell r="B1351">
            <v>58</v>
          </cell>
          <cell r="C1351">
            <v>48</v>
          </cell>
          <cell r="D1351">
            <v>56</v>
          </cell>
          <cell r="E1351">
            <v>57</v>
          </cell>
          <cell r="F1351">
            <v>58</v>
          </cell>
        </row>
        <row r="1352">
          <cell r="A1352">
            <v>28127</v>
          </cell>
          <cell r="B1352">
            <v>58</v>
          </cell>
          <cell r="C1352">
            <v>56</v>
          </cell>
          <cell r="D1352">
            <v>56</v>
          </cell>
          <cell r="E1352">
            <v>45</v>
          </cell>
          <cell r="F1352">
            <v>58</v>
          </cell>
        </row>
        <row r="1353">
          <cell r="A1353">
            <v>28143</v>
          </cell>
          <cell r="B1353">
            <v>58</v>
          </cell>
          <cell r="C1353">
            <v>57</v>
          </cell>
          <cell r="D1353">
            <v>55</v>
          </cell>
          <cell r="E1353">
            <v>47</v>
          </cell>
          <cell r="F1353">
            <v>58</v>
          </cell>
        </row>
        <row r="1354">
          <cell r="A1354">
            <v>28144</v>
          </cell>
          <cell r="B1354">
            <v>57</v>
          </cell>
          <cell r="C1354">
            <v>55</v>
          </cell>
          <cell r="D1354">
            <v>57</v>
          </cell>
          <cell r="E1354">
            <v>57</v>
          </cell>
          <cell r="F1354">
            <v>57</v>
          </cell>
        </row>
        <row r="1355">
          <cell r="A1355">
            <v>28167</v>
          </cell>
          <cell r="B1355">
            <v>57</v>
          </cell>
          <cell r="C1355">
            <v>57</v>
          </cell>
          <cell r="D1355">
            <v>57</v>
          </cell>
          <cell r="E1355">
            <v>57</v>
          </cell>
          <cell r="F1355">
            <v>57</v>
          </cell>
        </row>
        <row r="1356">
          <cell r="A1356">
            <v>28178</v>
          </cell>
          <cell r="B1356">
            <v>58</v>
          </cell>
          <cell r="C1356">
            <v>53</v>
          </cell>
          <cell r="D1356">
            <v>56</v>
          </cell>
          <cell r="E1356">
            <v>57</v>
          </cell>
          <cell r="F1356">
            <v>58</v>
          </cell>
        </row>
        <row r="1357">
          <cell r="A1357">
            <v>28179</v>
          </cell>
          <cell r="B1357">
            <v>57</v>
          </cell>
          <cell r="C1357">
            <v>57</v>
          </cell>
          <cell r="D1357">
            <v>57</v>
          </cell>
          <cell r="E1357">
            <v>54</v>
          </cell>
          <cell r="F1357">
            <v>57</v>
          </cell>
        </row>
        <row r="1358">
          <cell r="A1358">
            <v>28182</v>
          </cell>
          <cell r="B1358">
            <v>58</v>
          </cell>
          <cell r="C1358">
            <v>52</v>
          </cell>
          <cell r="D1358">
            <v>57</v>
          </cell>
          <cell r="E1358">
            <v>58</v>
          </cell>
          <cell r="F1358">
            <v>58</v>
          </cell>
        </row>
        <row r="1359">
          <cell r="A1359">
            <v>28184</v>
          </cell>
          <cell r="B1359">
            <v>58</v>
          </cell>
          <cell r="C1359">
            <v>57</v>
          </cell>
          <cell r="D1359">
            <v>57</v>
          </cell>
          <cell r="E1359">
            <v>55</v>
          </cell>
          <cell r="F1359">
            <v>58</v>
          </cell>
        </row>
        <row r="1360">
          <cell r="A1360">
            <v>28186</v>
          </cell>
          <cell r="B1360">
            <v>58</v>
          </cell>
          <cell r="C1360">
            <v>58</v>
          </cell>
          <cell r="D1360">
            <v>57</v>
          </cell>
          <cell r="E1360">
            <v>53</v>
          </cell>
          <cell r="F1360">
            <v>58</v>
          </cell>
        </row>
        <row r="1361">
          <cell r="A1361">
            <v>28188</v>
          </cell>
          <cell r="B1361">
            <v>58</v>
          </cell>
          <cell r="C1361">
            <v>51</v>
          </cell>
          <cell r="D1361">
            <v>56</v>
          </cell>
          <cell r="E1361">
            <v>58</v>
          </cell>
          <cell r="F1361">
            <v>58</v>
          </cell>
        </row>
        <row r="1362">
          <cell r="A1362">
            <v>28191</v>
          </cell>
          <cell r="B1362">
            <v>58</v>
          </cell>
          <cell r="C1362">
            <v>58</v>
          </cell>
          <cell r="D1362">
            <v>58</v>
          </cell>
          <cell r="E1362">
            <v>57</v>
          </cell>
          <cell r="F1362">
            <v>58</v>
          </cell>
        </row>
        <row r="1363">
          <cell r="A1363">
            <v>28193</v>
          </cell>
          <cell r="B1363">
            <v>58</v>
          </cell>
          <cell r="C1363">
            <v>43</v>
          </cell>
          <cell r="D1363">
            <v>57</v>
          </cell>
          <cell r="E1363">
            <v>57</v>
          </cell>
          <cell r="F1363">
            <v>58</v>
          </cell>
        </row>
        <row r="1364">
          <cell r="A1364">
            <v>28195</v>
          </cell>
          <cell r="B1364">
            <v>58</v>
          </cell>
          <cell r="C1364">
            <v>37</v>
          </cell>
          <cell r="D1364">
            <v>51</v>
          </cell>
          <cell r="E1364">
            <v>56</v>
          </cell>
          <cell r="F1364">
            <v>58</v>
          </cell>
        </row>
        <row r="1365">
          <cell r="A1365">
            <v>28197</v>
          </cell>
          <cell r="B1365">
            <v>58</v>
          </cell>
          <cell r="C1365">
            <v>37</v>
          </cell>
          <cell r="D1365">
            <v>51</v>
          </cell>
          <cell r="E1365">
            <v>56</v>
          </cell>
          <cell r="F1365">
            <v>58</v>
          </cell>
        </row>
        <row r="1366">
          <cell r="A1366">
            <v>28199</v>
          </cell>
          <cell r="B1366">
            <v>58</v>
          </cell>
          <cell r="C1366">
            <v>58</v>
          </cell>
          <cell r="D1366">
            <v>58</v>
          </cell>
          <cell r="E1366">
            <v>53</v>
          </cell>
          <cell r="F1366">
            <v>58</v>
          </cell>
        </row>
        <row r="1367">
          <cell r="A1367">
            <v>28200</v>
          </cell>
          <cell r="B1367">
            <v>58</v>
          </cell>
          <cell r="C1367">
            <v>47</v>
          </cell>
          <cell r="D1367">
            <v>57</v>
          </cell>
          <cell r="E1367">
            <v>58</v>
          </cell>
          <cell r="F1367">
            <v>58</v>
          </cell>
        </row>
        <row r="1368">
          <cell r="A1368">
            <v>28203</v>
          </cell>
          <cell r="B1368">
            <v>58</v>
          </cell>
          <cell r="C1368">
            <v>58</v>
          </cell>
          <cell r="D1368">
            <v>58</v>
          </cell>
          <cell r="E1368">
            <v>56</v>
          </cell>
          <cell r="F1368">
            <v>58</v>
          </cell>
        </row>
        <row r="1369">
          <cell r="A1369">
            <v>28205</v>
          </cell>
          <cell r="B1369">
            <v>58</v>
          </cell>
          <cell r="C1369">
            <v>56</v>
          </cell>
          <cell r="D1369">
            <v>58</v>
          </cell>
          <cell r="E1369">
            <v>58</v>
          </cell>
          <cell r="F1369">
            <v>58</v>
          </cell>
        </row>
        <row r="1370">
          <cell r="A1370">
            <v>28206</v>
          </cell>
          <cell r="B1370">
            <v>58</v>
          </cell>
          <cell r="C1370">
            <v>52</v>
          </cell>
          <cell r="D1370">
            <v>58</v>
          </cell>
          <cell r="E1370">
            <v>58</v>
          </cell>
          <cell r="F1370">
            <v>58</v>
          </cell>
        </row>
        <row r="1371">
          <cell r="A1371">
            <v>28208</v>
          </cell>
          <cell r="B1371">
            <v>58</v>
          </cell>
          <cell r="C1371">
            <v>58</v>
          </cell>
          <cell r="D1371">
            <v>58</v>
          </cell>
          <cell r="E1371">
            <v>56</v>
          </cell>
          <cell r="F1371">
            <v>58</v>
          </cell>
        </row>
        <row r="1372">
          <cell r="A1372">
            <v>28209</v>
          </cell>
          <cell r="B1372">
            <v>58</v>
          </cell>
          <cell r="C1372">
            <v>58</v>
          </cell>
          <cell r="D1372">
            <v>58</v>
          </cell>
          <cell r="E1372">
            <v>57</v>
          </cell>
          <cell r="F1372">
            <v>58</v>
          </cell>
        </row>
        <row r="1373">
          <cell r="A1373">
            <v>28211</v>
          </cell>
          <cell r="B1373">
            <v>58</v>
          </cell>
          <cell r="C1373">
            <v>57</v>
          </cell>
          <cell r="D1373">
            <v>58</v>
          </cell>
          <cell r="E1373">
            <v>58</v>
          </cell>
          <cell r="F1373">
            <v>58</v>
          </cell>
        </row>
        <row r="1374">
          <cell r="A1374">
            <v>28214</v>
          </cell>
          <cell r="B1374">
            <v>58</v>
          </cell>
          <cell r="C1374">
            <v>58</v>
          </cell>
          <cell r="D1374">
            <v>58</v>
          </cell>
          <cell r="E1374">
            <v>56</v>
          </cell>
          <cell r="F1374">
            <v>58</v>
          </cell>
        </row>
        <row r="1375">
          <cell r="A1375">
            <v>28215</v>
          </cell>
          <cell r="B1375">
            <v>62</v>
          </cell>
          <cell r="C1375">
            <v>57</v>
          </cell>
          <cell r="D1375">
            <v>62</v>
          </cell>
          <cell r="E1375">
            <v>62</v>
          </cell>
          <cell r="F1375">
            <v>62</v>
          </cell>
        </row>
        <row r="1376">
          <cell r="A1376">
            <v>28216</v>
          </cell>
          <cell r="B1376">
            <v>62</v>
          </cell>
          <cell r="C1376">
            <v>62</v>
          </cell>
          <cell r="D1376">
            <v>62</v>
          </cell>
          <cell r="E1376">
            <v>59</v>
          </cell>
          <cell r="F1376">
            <v>62</v>
          </cell>
        </row>
        <row r="1377">
          <cell r="A1377">
            <v>28219</v>
          </cell>
          <cell r="B1377">
            <v>62</v>
          </cell>
          <cell r="C1377">
            <v>60</v>
          </cell>
          <cell r="D1377">
            <v>62</v>
          </cell>
          <cell r="E1377">
            <v>62</v>
          </cell>
          <cell r="F1377">
            <v>62</v>
          </cell>
        </row>
        <row r="1378">
          <cell r="A1378">
            <v>28222</v>
          </cell>
          <cell r="B1378">
            <v>62</v>
          </cell>
          <cell r="C1378">
            <v>62</v>
          </cell>
          <cell r="D1378">
            <v>62</v>
          </cell>
          <cell r="E1378">
            <v>62</v>
          </cell>
          <cell r="F1378">
            <v>62</v>
          </cell>
        </row>
        <row r="1379">
          <cell r="A1379">
            <v>28223</v>
          </cell>
          <cell r="B1379">
            <v>62</v>
          </cell>
          <cell r="C1379">
            <v>60</v>
          </cell>
          <cell r="D1379">
            <v>62</v>
          </cell>
          <cell r="E1379">
            <v>62</v>
          </cell>
          <cell r="F1379">
            <v>62</v>
          </cell>
        </row>
        <row r="1380">
          <cell r="A1380">
            <v>28227</v>
          </cell>
          <cell r="B1380">
            <v>62</v>
          </cell>
          <cell r="C1380">
            <v>62</v>
          </cell>
          <cell r="D1380">
            <v>62</v>
          </cell>
          <cell r="E1380">
            <v>62</v>
          </cell>
          <cell r="F1380">
            <v>62</v>
          </cell>
        </row>
        <row r="1381">
          <cell r="A1381">
            <v>28229</v>
          </cell>
          <cell r="B1381">
            <v>62</v>
          </cell>
          <cell r="C1381">
            <v>62</v>
          </cell>
          <cell r="D1381">
            <v>62</v>
          </cell>
          <cell r="E1381">
            <v>62</v>
          </cell>
          <cell r="F1381">
            <v>62</v>
          </cell>
        </row>
        <row r="1382">
          <cell r="A1382">
            <v>28231</v>
          </cell>
          <cell r="B1382">
            <v>62</v>
          </cell>
          <cell r="C1382">
            <v>62</v>
          </cell>
          <cell r="D1382">
            <v>62</v>
          </cell>
          <cell r="E1382">
            <v>62</v>
          </cell>
          <cell r="F1382">
            <v>62</v>
          </cell>
        </row>
        <row r="1383">
          <cell r="A1383">
            <v>28232</v>
          </cell>
          <cell r="B1383">
            <v>62</v>
          </cell>
          <cell r="C1383">
            <v>62</v>
          </cell>
          <cell r="D1383">
            <v>62</v>
          </cell>
          <cell r="E1383">
            <v>62</v>
          </cell>
          <cell r="F1383">
            <v>62</v>
          </cell>
        </row>
        <row r="1384">
          <cell r="A1384">
            <v>28235</v>
          </cell>
          <cell r="B1384">
            <v>62</v>
          </cell>
          <cell r="C1384">
            <v>62</v>
          </cell>
          <cell r="D1384">
            <v>62</v>
          </cell>
          <cell r="E1384">
            <v>62</v>
          </cell>
          <cell r="F1384">
            <v>62</v>
          </cell>
        </row>
        <row r="1385">
          <cell r="A1385">
            <v>28237</v>
          </cell>
          <cell r="B1385">
            <v>62</v>
          </cell>
          <cell r="C1385">
            <v>62</v>
          </cell>
          <cell r="D1385">
            <v>62</v>
          </cell>
          <cell r="E1385">
            <v>62</v>
          </cell>
          <cell r="F1385">
            <v>62</v>
          </cell>
        </row>
        <row r="1386">
          <cell r="A1386">
            <v>28239</v>
          </cell>
          <cell r="B1386">
            <v>62</v>
          </cell>
          <cell r="C1386">
            <v>62</v>
          </cell>
          <cell r="D1386">
            <v>62</v>
          </cell>
          <cell r="E1386">
            <v>62</v>
          </cell>
          <cell r="F1386">
            <v>62</v>
          </cell>
        </row>
        <row r="1387">
          <cell r="A1387">
            <v>28240</v>
          </cell>
          <cell r="B1387">
            <v>62</v>
          </cell>
          <cell r="C1387">
            <v>62</v>
          </cell>
          <cell r="D1387">
            <v>62</v>
          </cell>
          <cell r="E1387">
            <v>62</v>
          </cell>
          <cell r="F1387">
            <v>62</v>
          </cell>
        </row>
        <row r="1388">
          <cell r="A1388">
            <v>28244</v>
          </cell>
          <cell r="B1388">
            <v>62</v>
          </cell>
          <cell r="C1388">
            <v>62</v>
          </cell>
          <cell r="D1388">
            <v>62</v>
          </cell>
          <cell r="E1388">
            <v>62</v>
          </cell>
          <cell r="F1388">
            <v>62</v>
          </cell>
        </row>
        <row r="1389">
          <cell r="A1389">
            <v>28245</v>
          </cell>
          <cell r="B1389">
            <v>62</v>
          </cell>
          <cell r="C1389">
            <v>62</v>
          </cell>
          <cell r="D1389">
            <v>62</v>
          </cell>
          <cell r="E1389">
            <v>62</v>
          </cell>
          <cell r="F1389">
            <v>62</v>
          </cell>
        </row>
        <row r="1390">
          <cell r="A1390">
            <v>28246</v>
          </cell>
          <cell r="B1390">
            <v>62</v>
          </cell>
          <cell r="C1390">
            <v>62</v>
          </cell>
          <cell r="D1390">
            <v>62</v>
          </cell>
          <cell r="E1390">
            <v>62</v>
          </cell>
          <cell r="F1390">
            <v>62</v>
          </cell>
        </row>
        <row r="1391">
          <cell r="A1391">
            <v>28247</v>
          </cell>
          <cell r="B1391">
            <v>62</v>
          </cell>
          <cell r="C1391">
            <v>62</v>
          </cell>
          <cell r="D1391">
            <v>62</v>
          </cell>
          <cell r="E1391">
            <v>62</v>
          </cell>
          <cell r="F1391">
            <v>62</v>
          </cell>
        </row>
        <row r="1392">
          <cell r="A1392">
            <v>28250</v>
          </cell>
          <cell r="B1392">
            <v>62</v>
          </cell>
          <cell r="C1392">
            <v>62</v>
          </cell>
          <cell r="D1392">
            <v>62</v>
          </cell>
          <cell r="E1392">
            <v>62</v>
          </cell>
          <cell r="F1392">
            <v>62</v>
          </cell>
        </row>
        <row r="1393">
          <cell r="A1393">
            <v>28253</v>
          </cell>
          <cell r="B1393">
            <v>62</v>
          </cell>
          <cell r="C1393">
            <v>62</v>
          </cell>
          <cell r="D1393">
            <v>62</v>
          </cell>
          <cell r="E1393">
            <v>62</v>
          </cell>
          <cell r="F1393">
            <v>62</v>
          </cell>
        </row>
        <row r="1394">
          <cell r="A1394">
            <v>28254</v>
          </cell>
          <cell r="B1394">
            <v>62</v>
          </cell>
          <cell r="C1394">
            <v>62</v>
          </cell>
          <cell r="D1394">
            <v>62</v>
          </cell>
          <cell r="E1394">
            <v>62</v>
          </cell>
          <cell r="F1394">
            <v>62</v>
          </cell>
        </row>
        <row r="1395">
          <cell r="A1395">
            <v>28257</v>
          </cell>
          <cell r="B1395">
            <v>62</v>
          </cell>
          <cell r="C1395">
            <v>62</v>
          </cell>
          <cell r="D1395">
            <v>62</v>
          </cell>
          <cell r="E1395">
            <v>62</v>
          </cell>
          <cell r="F1395">
            <v>62</v>
          </cell>
        </row>
        <row r="1396">
          <cell r="A1396">
            <v>28258</v>
          </cell>
          <cell r="B1396">
            <v>62</v>
          </cell>
          <cell r="C1396">
            <v>62</v>
          </cell>
          <cell r="D1396">
            <v>62</v>
          </cell>
          <cell r="E1396">
            <v>62</v>
          </cell>
          <cell r="F1396">
            <v>62</v>
          </cell>
        </row>
        <row r="1397">
          <cell r="A1397">
            <v>28260</v>
          </cell>
          <cell r="B1397">
            <v>62</v>
          </cell>
          <cell r="C1397">
            <v>62</v>
          </cell>
          <cell r="D1397">
            <v>62</v>
          </cell>
          <cell r="E1397">
            <v>62</v>
          </cell>
          <cell r="F1397">
            <v>62</v>
          </cell>
        </row>
        <row r="1398">
          <cell r="A1398">
            <v>28261</v>
          </cell>
          <cell r="B1398">
            <v>62</v>
          </cell>
          <cell r="C1398">
            <v>62</v>
          </cell>
          <cell r="D1398">
            <v>62</v>
          </cell>
          <cell r="E1398">
            <v>62</v>
          </cell>
          <cell r="F1398">
            <v>62</v>
          </cell>
        </row>
        <row r="1399">
          <cell r="A1399">
            <v>28264</v>
          </cell>
          <cell r="B1399">
            <v>62</v>
          </cell>
          <cell r="C1399">
            <v>62</v>
          </cell>
          <cell r="D1399">
            <v>62</v>
          </cell>
          <cell r="E1399">
            <v>62</v>
          </cell>
          <cell r="F1399">
            <v>62</v>
          </cell>
        </row>
        <row r="1400">
          <cell r="A1400">
            <v>28265</v>
          </cell>
          <cell r="B1400">
            <v>62</v>
          </cell>
          <cell r="C1400">
            <v>62</v>
          </cell>
          <cell r="D1400">
            <v>62</v>
          </cell>
          <cell r="E1400">
            <v>62</v>
          </cell>
          <cell r="F1400">
            <v>62</v>
          </cell>
        </row>
        <row r="1401">
          <cell r="A1401">
            <v>28267</v>
          </cell>
          <cell r="B1401">
            <v>62</v>
          </cell>
          <cell r="C1401">
            <v>62</v>
          </cell>
          <cell r="D1401">
            <v>62</v>
          </cell>
          <cell r="E1401">
            <v>62</v>
          </cell>
          <cell r="F1401">
            <v>62</v>
          </cell>
        </row>
        <row r="1402">
          <cell r="A1402">
            <v>28269</v>
          </cell>
          <cell r="B1402">
            <v>62</v>
          </cell>
          <cell r="C1402">
            <v>62</v>
          </cell>
          <cell r="D1402">
            <v>62</v>
          </cell>
          <cell r="E1402">
            <v>62</v>
          </cell>
          <cell r="F1402">
            <v>62</v>
          </cell>
        </row>
        <row r="1403">
          <cell r="A1403">
            <v>28270</v>
          </cell>
          <cell r="B1403">
            <v>62</v>
          </cell>
          <cell r="C1403">
            <v>62</v>
          </cell>
          <cell r="D1403">
            <v>62</v>
          </cell>
          <cell r="E1403">
            <v>62</v>
          </cell>
          <cell r="F1403">
            <v>62</v>
          </cell>
        </row>
        <row r="1404">
          <cell r="A1404">
            <v>28276</v>
          </cell>
          <cell r="B1404">
            <v>62</v>
          </cell>
          <cell r="C1404">
            <v>60</v>
          </cell>
          <cell r="D1404">
            <v>61</v>
          </cell>
          <cell r="E1404">
            <v>58</v>
          </cell>
          <cell r="F1404">
            <v>62</v>
          </cell>
        </row>
        <row r="1405">
          <cell r="A1405">
            <v>28279</v>
          </cell>
          <cell r="B1405">
            <v>62</v>
          </cell>
          <cell r="C1405">
            <v>52</v>
          </cell>
          <cell r="D1405">
            <v>60</v>
          </cell>
          <cell r="E1405">
            <v>61</v>
          </cell>
          <cell r="F1405">
            <v>62</v>
          </cell>
        </row>
        <row r="1406">
          <cell r="A1406">
            <v>28280</v>
          </cell>
          <cell r="B1406">
            <v>62</v>
          </cell>
          <cell r="C1406">
            <v>45</v>
          </cell>
          <cell r="D1406">
            <v>54</v>
          </cell>
          <cell r="E1406">
            <v>58</v>
          </cell>
          <cell r="F1406">
            <v>62</v>
          </cell>
        </row>
        <row r="1407">
          <cell r="A1407">
            <v>28281</v>
          </cell>
          <cell r="B1407">
            <v>62</v>
          </cell>
          <cell r="C1407">
            <v>49</v>
          </cell>
          <cell r="D1407">
            <v>57</v>
          </cell>
          <cell r="E1407">
            <v>52</v>
          </cell>
          <cell r="F1407">
            <v>62</v>
          </cell>
        </row>
        <row r="1408">
          <cell r="A1408">
            <v>28284</v>
          </cell>
          <cell r="B1408">
            <v>62</v>
          </cell>
          <cell r="C1408">
            <v>54</v>
          </cell>
          <cell r="D1408">
            <v>60</v>
          </cell>
          <cell r="E1408">
            <v>57</v>
          </cell>
          <cell r="F1408">
            <v>62</v>
          </cell>
        </row>
        <row r="1409">
          <cell r="A1409">
            <v>28292</v>
          </cell>
          <cell r="B1409">
            <v>61</v>
          </cell>
          <cell r="C1409">
            <v>50</v>
          </cell>
          <cell r="D1409">
            <v>61</v>
          </cell>
          <cell r="E1409">
            <v>61</v>
          </cell>
          <cell r="F1409">
            <v>61</v>
          </cell>
        </row>
        <row r="1410">
          <cell r="A1410">
            <v>28379</v>
          </cell>
          <cell r="B1410">
            <v>58</v>
          </cell>
          <cell r="C1410">
            <v>41</v>
          </cell>
          <cell r="D1410">
            <v>57</v>
          </cell>
          <cell r="E1410">
            <v>57</v>
          </cell>
          <cell r="F1410">
            <v>58</v>
          </cell>
        </row>
        <row r="1411">
          <cell r="A1411">
            <v>28380</v>
          </cell>
          <cell r="B1411">
            <v>58</v>
          </cell>
          <cell r="C1411">
            <v>58</v>
          </cell>
          <cell r="D1411">
            <v>58</v>
          </cell>
          <cell r="E1411">
            <v>57</v>
          </cell>
          <cell r="F1411">
            <v>58</v>
          </cell>
        </row>
        <row r="1412">
          <cell r="A1412">
            <v>28381</v>
          </cell>
          <cell r="B1412">
            <v>58</v>
          </cell>
          <cell r="C1412">
            <v>58</v>
          </cell>
          <cell r="D1412">
            <v>58</v>
          </cell>
          <cell r="E1412">
            <v>57</v>
          </cell>
          <cell r="F1412">
            <v>58</v>
          </cell>
        </row>
        <row r="1413">
          <cell r="A1413">
            <v>28390</v>
          </cell>
          <cell r="B1413">
            <v>58</v>
          </cell>
          <cell r="C1413">
            <v>57</v>
          </cell>
          <cell r="D1413">
            <v>57</v>
          </cell>
          <cell r="E1413">
            <v>49</v>
          </cell>
          <cell r="F1413">
            <v>58</v>
          </cell>
        </row>
        <row r="1414">
          <cell r="A1414">
            <v>28396</v>
          </cell>
          <cell r="B1414">
            <v>57</v>
          </cell>
          <cell r="C1414">
            <v>55</v>
          </cell>
          <cell r="D1414">
            <v>56</v>
          </cell>
          <cell r="E1414">
            <v>57</v>
          </cell>
          <cell r="F1414">
            <v>57</v>
          </cell>
        </row>
        <row r="1415">
          <cell r="A1415">
            <v>28397</v>
          </cell>
          <cell r="B1415">
            <v>56</v>
          </cell>
          <cell r="C1415">
            <v>53</v>
          </cell>
          <cell r="D1415">
            <v>55</v>
          </cell>
          <cell r="E1415">
            <v>56</v>
          </cell>
          <cell r="F1415">
            <v>56</v>
          </cell>
        </row>
        <row r="1416">
          <cell r="A1416">
            <v>28417</v>
          </cell>
          <cell r="B1416">
            <v>53</v>
          </cell>
          <cell r="C1416">
            <v>39</v>
          </cell>
          <cell r="D1416">
            <v>50</v>
          </cell>
          <cell r="E1416">
            <v>47</v>
          </cell>
          <cell r="F1416">
            <v>53</v>
          </cell>
        </row>
        <row r="1417">
          <cell r="A1417">
            <v>28418</v>
          </cell>
          <cell r="B1417">
            <v>52</v>
          </cell>
          <cell r="C1417">
            <v>38</v>
          </cell>
          <cell r="D1417">
            <v>49</v>
          </cell>
          <cell r="E1417">
            <v>46</v>
          </cell>
          <cell r="F1417">
            <v>52</v>
          </cell>
        </row>
        <row r="1418">
          <cell r="A1418">
            <v>28453</v>
          </cell>
          <cell r="B1418">
            <v>55</v>
          </cell>
          <cell r="C1418">
            <v>39</v>
          </cell>
          <cell r="D1418">
            <v>43</v>
          </cell>
          <cell r="E1418">
            <v>37</v>
          </cell>
          <cell r="F1418">
            <v>55</v>
          </cell>
        </row>
        <row r="1419">
          <cell r="A1419">
            <v>28455</v>
          </cell>
          <cell r="B1419">
            <v>44</v>
          </cell>
          <cell r="C1419">
            <v>42</v>
          </cell>
          <cell r="D1419">
            <v>44</v>
          </cell>
          <cell r="E1419">
            <v>44</v>
          </cell>
          <cell r="F1419">
            <v>44</v>
          </cell>
        </row>
        <row r="1420">
          <cell r="A1420">
            <v>28465</v>
          </cell>
          <cell r="B1420">
            <v>61</v>
          </cell>
          <cell r="C1420">
            <v>60</v>
          </cell>
          <cell r="D1420">
            <v>60</v>
          </cell>
          <cell r="E1420">
            <v>59</v>
          </cell>
          <cell r="F1420">
            <v>61</v>
          </cell>
        </row>
        <row r="1421">
          <cell r="A1421">
            <v>28466</v>
          </cell>
          <cell r="B1421">
            <v>39</v>
          </cell>
          <cell r="C1421">
            <v>37</v>
          </cell>
          <cell r="D1421">
            <v>39</v>
          </cell>
          <cell r="E1421">
            <v>36</v>
          </cell>
          <cell r="F1421">
            <v>39</v>
          </cell>
        </row>
        <row r="1422">
          <cell r="A1422">
            <v>28472</v>
          </cell>
          <cell r="B1422">
            <v>49</v>
          </cell>
          <cell r="C1422">
            <v>49</v>
          </cell>
          <cell r="D1422">
            <v>49</v>
          </cell>
          <cell r="E1422">
            <v>49</v>
          </cell>
          <cell r="F1422">
            <v>49</v>
          </cell>
        </row>
        <row r="1423">
          <cell r="A1423">
            <v>28473</v>
          </cell>
          <cell r="B1423">
            <v>62</v>
          </cell>
          <cell r="C1423">
            <v>53</v>
          </cell>
          <cell r="D1423">
            <v>60</v>
          </cell>
          <cell r="E1423">
            <v>61</v>
          </cell>
          <cell r="F1423">
            <v>62</v>
          </cell>
        </row>
        <row r="1424">
          <cell r="A1424">
            <v>28477</v>
          </cell>
          <cell r="B1424">
            <v>58</v>
          </cell>
          <cell r="C1424">
            <v>56</v>
          </cell>
          <cell r="D1424">
            <v>58</v>
          </cell>
          <cell r="E1424">
            <v>56</v>
          </cell>
          <cell r="F1424">
            <v>58</v>
          </cell>
        </row>
        <row r="1425">
          <cell r="A1425">
            <v>28479</v>
          </cell>
          <cell r="B1425">
            <v>53</v>
          </cell>
          <cell r="C1425">
            <v>45</v>
          </cell>
          <cell r="D1425">
            <v>52</v>
          </cell>
          <cell r="E1425">
            <v>49</v>
          </cell>
          <cell r="F1425">
            <v>53</v>
          </cell>
        </row>
        <row r="1426">
          <cell r="A1426">
            <v>28486</v>
          </cell>
          <cell r="B1426">
            <v>58</v>
          </cell>
          <cell r="C1426">
            <v>57</v>
          </cell>
          <cell r="D1426">
            <v>58</v>
          </cell>
          <cell r="E1426">
            <v>57</v>
          </cell>
          <cell r="F1426">
            <v>58</v>
          </cell>
        </row>
        <row r="1427">
          <cell r="A1427">
            <v>28490</v>
          </cell>
          <cell r="B1427">
            <v>58</v>
          </cell>
          <cell r="C1427">
            <v>53</v>
          </cell>
          <cell r="D1427">
            <v>57</v>
          </cell>
          <cell r="E1427">
            <v>57</v>
          </cell>
          <cell r="F1427">
            <v>58</v>
          </cell>
        </row>
        <row r="1428">
          <cell r="A1428">
            <v>28492</v>
          </cell>
          <cell r="B1428">
            <v>57</v>
          </cell>
          <cell r="C1428">
            <v>44</v>
          </cell>
          <cell r="D1428">
            <v>54</v>
          </cell>
          <cell r="E1428">
            <v>55</v>
          </cell>
          <cell r="F1428">
            <v>58</v>
          </cell>
        </row>
        <row r="1429">
          <cell r="A1429">
            <v>28493</v>
          </cell>
          <cell r="B1429">
            <v>58</v>
          </cell>
          <cell r="C1429">
            <v>49</v>
          </cell>
          <cell r="D1429">
            <v>56</v>
          </cell>
          <cell r="E1429">
            <v>56</v>
          </cell>
          <cell r="F1429">
            <v>58</v>
          </cell>
        </row>
        <row r="1430">
          <cell r="A1430">
            <v>28495</v>
          </cell>
          <cell r="B1430">
            <v>58</v>
          </cell>
          <cell r="C1430">
            <v>56</v>
          </cell>
          <cell r="D1430">
            <v>56</v>
          </cell>
          <cell r="E1430">
            <v>52</v>
          </cell>
          <cell r="F1430">
            <v>58</v>
          </cell>
        </row>
        <row r="1431">
          <cell r="A1431">
            <v>28511</v>
          </cell>
          <cell r="B1431">
            <v>58</v>
          </cell>
          <cell r="C1431">
            <v>56</v>
          </cell>
          <cell r="D1431">
            <v>56</v>
          </cell>
          <cell r="E1431">
            <v>51</v>
          </cell>
          <cell r="F1431">
            <v>58</v>
          </cell>
        </row>
        <row r="1432">
          <cell r="A1432">
            <v>28512</v>
          </cell>
          <cell r="B1432">
            <v>58</v>
          </cell>
          <cell r="C1432">
            <v>57</v>
          </cell>
          <cell r="D1432">
            <v>57</v>
          </cell>
          <cell r="E1432">
            <v>56</v>
          </cell>
          <cell r="F1432">
            <v>58</v>
          </cell>
        </row>
        <row r="1433">
          <cell r="A1433">
            <v>28515</v>
          </cell>
          <cell r="B1433">
            <v>58</v>
          </cell>
          <cell r="C1433">
            <v>55</v>
          </cell>
          <cell r="D1433">
            <v>57</v>
          </cell>
          <cell r="E1433">
            <v>57</v>
          </cell>
          <cell r="F1433">
            <v>58</v>
          </cell>
        </row>
        <row r="1434">
          <cell r="A1434">
            <v>28534</v>
          </cell>
          <cell r="B1434">
            <v>58</v>
          </cell>
          <cell r="C1434">
            <v>53</v>
          </cell>
          <cell r="D1434">
            <v>55</v>
          </cell>
          <cell r="E1434">
            <v>57</v>
          </cell>
          <cell r="F1434">
            <v>58</v>
          </cell>
        </row>
        <row r="1435">
          <cell r="A1435">
            <v>28535</v>
          </cell>
          <cell r="B1435">
            <v>57</v>
          </cell>
          <cell r="C1435">
            <v>56</v>
          </cell>
          <cell r="D1435">
            <v>56</v>
          </cell>
          <cell r="E1435">
            <v>52</v>
          </cell>
          <cell r="F1435">
            <v>57</v>
          </cell>
        </row>
        <row r="1436">
          <cell r="A1436">
            <v>28540</v>
          </cell>
          <cell r="B1436">
            <v>58</v>
          </cell>
          <cell r="C1436">
            <v>52</v>
          </cell>
          <cell r="D1436">
            <v>56</v>
          </cell>
          <cell r="E1436">
            <v>57</v>
          </cell>
          <cell r="F1436">
            <v>58</v>
          </cell>
        </row>
        <row r="1437">
          <cell r="A1437">
            <v>28564</v>
          </cell>
          <cell r="B1437">
            <v>62</v>
          </cell>
          <cell r="C1437">
            <v>61</v>
          </cell>
          <cell r="D1437">
            <v>62</v>
          </cell>
          <cell r="E1437">
            <v>62</v>
          </cell>
          <cell r="F1437">
            <v>62</v>
          </cell>
        </row>
        <row r="1438">
          <cell r="A1438">
            <v>28565</v>
          </cell>
          <cell r="B1438">
            <v>62</v>
          </cell>
          <cell r="C1438">
            <v>61</v>
          </cell>
          <cell r="D1438">
            <v>61</v>
          </cell>
          <cell r="E1438">
            <v>61</v>
          </cell>
          <cell r="F1438">
            <v>62</v>
          </cell>
        </row>
        <row r="1439">
          <cell r="A1439">
            <v>28568</v>
          </cell>
          <cell r="B1439">
            <v>57</v>
          </cell>
          <cell r="C1439">
            <v>57</v>
          </cell>
          <cell r="D1439">
            <v>57</v>
          </cell>
          <cell r="E1439">
            <v>55</v>
          </cell>
          <cell r="F1439">
            <v>57</v>
          </cell>
        </row>
        <row r="1440">
          <cell r="A1440">
            <v>28569</v>
          </cell>
          <cell r="B1440">
            <v>58</v>
          </cell>
          <cell r="C1440">
            <v>56</v>
          </cell>
          <cell r="D1440">
            <v>58</v>
          </cell>
          <cell r="E1440">
            <v>58</v>
          </cell>
          <cell r="F1440">
            <v>58</v>
          </cell>
        </row>
        <row r="1441">
          <cell r="A1441">
            <v>28587</v>
          </cell>
          <cell r="B1441">
            <v>56</v>
          </cell>
          <cell r="C1441">
            <v>46</v>
          </cell>
          <cell r="D1441">
            <v>55</v>
          </cell>
          <cell r="E1441">
            <v>55</v>
          </cell>
          <cell r="F1441">
            <v>56</v>
          </cell>
        </row>
        <row r="1442">
          <cell r="A1442">
            <v>28588</v>
          </cell>
          <cell r="B1442">
            <v>58</v>
          </cell>
          <cell r="C1442">
            <v>57</v>
          </cell>
          <cell r="D1442">
            <v>57</v>
          </cell>
          <cell r="E1442">
            <v>56</v>
          </cell>
          <cell r="F1442">
            <v>58</v>
          </cell>
        </row>
        <row r="1443">
          <cell r="A1443">
            <v>28601</v>
          </cell>
          <cell r="B1443">
            <v>44</v>
          </cell>
          <cell r="C1443">
            <v>39</v>
          </cell>
          <cell r="D1443">
            <v>38</v>
          </cell>
          <cell r="E1443">
            <v>29</v>
          </cell>
          <cell r="F1443">
            <v>44</v>
          </cell>
        </row>
        <row r="1444">
          <cell r="A1444">
            <v>28611</v>
          </cell>
          <cell r="B1444">
            <v>58</v>
          </cell>
          <cell r="C1444">
            <v>57</v>
          </cell>
          <cell r="D1444">
            <v>57</v>
          </cell>
          <cell r="E1444">
            <v>52</v>
          </cell>
          <cell r="F1444">
            <v>58</v>
          </cell>
        </row>
        <row r="1445">
          <cell r="A1445">
            <v>28613</v>
          </cell>
          <cell r="B1445">
            <v>58</v>
          </cell>
          <cell r="C1445">
            <v>57</v>
          </cell>
          <cell r="D1445">
            <v>57</v>
          </cell>
          <cell r="E1445">
            <v>51</v>
          </cell>
          <cell r="F1445">
            <v>58</v>
          </cell>
        </row>
        <row r="1446">
          <cell r="A1446">
            <v>28615</v>
          </cell>
          <cell r="B1446">
            <v>58</v>
          </cell>
          <cell r="C1446">
            <v>58</v>
          </cell>
          <cell r="D1446">
            <v>58</v>
          </cell>
          <cell r="E1446">
            <v>57</v>
          </cell>
          <cell r="F1446">
            <v>58</v>
          </cell>
        </row>
        <row r="1447">
          <cell r="A1447">
            <v>28619</v>
          </cell>
          <cell r="B1447">
            <v>58</v>
          </cell>
          <cell r="C1447">
            <v>58</v>
          </cell>
          <cell r="D1447">
            <v>58</v>
          </cell>
          <cell r="E1447">
            <v>58</v>
          </cell>
          <cell r="F1447">
            <v>58</v>
          </cell>
        </row>
        <row r="1448">
          <cell r="A1448">
            <v>28623</v>
          </cell>
          <cell r="B1448">
            <v>58</v>
          </cell>
          <cell r="C1448">
            <v>58</v>
          </cell>
          <cell r="D1448">
            <v>58</v>
          </cell>
          <cell r="E1448">
            <v>57</v>
          </cell>
          <cell r="F1448">
            <v>58</v>
          </cell>
        </row>
        <row r="1449">
          <cell r="A1449">
            <v>28634</v>
          </cell>
          <cell r="B1449">
            <v>58</v>
          </cell>
          <cell r="C1449">
            <v>41</v>
          </cell>
          <cell r="D1449">
            <v>55</v>
          </cell>
          <cell r="E1449">
            <v>57</v>
          </cell>
          <cell r="F1449">
            <v>58</v>
          </cell>
        </row>
        <row r="1450">
          <cell r="A1450">
            <v>28635</v>
          </cell>
          <cell r="B1450">
            <v>58</v>
          </cell>
          <cell r="C1450">
            <v>58</v>
          </cell>
          <cell r="D1450">
            <v>58</v>
          </cell>
          <cell r="E1450">
            <v>52</v>
          </cell>
          <cell r="F1450">
            <v>58</v>
          </cell>
        </row>
        <row r="1451">
          <cell r="A1451">
            <v>28636</v>
          </cell>
          <cell r="B1451">
            <v>58</v>
          </cell>
          <cell r="C1451">
            <v>58</v>
          </cell>
          <cell r="D1451">
            <v>57</v>
          </cell>
          <cell r="E1451">
            <v>50</v>
          </cell>
          <cell r="F1451">
            <v>58</v>
          </cell>
        </row>
        <row r="1452">
          <cell r="A1452">
            <v>28637</v>
          </cell>
          <cell r="B1452">
            <v>58</v>
          </cell>
          <cell r="C1452">
            <v>46</v>
          </cell>
          <cell r="D1452">
            <v>57</v>
          </cell>
          <cell r="E1452">
            <v>58</v>
          </cell>
          <cell r="F1452">
            <v>58</v>
          </cell>
        </row>
        <row r="1453">
          <cell r="A1453">
            <v>28638</v>
          </cell>
          <cell r="B1453">
            <v>58</v>
          </cell>
          <cell r="C1453">
            <v>53</v>
          </cell>
          <cell r="D1453">
            <v>58</v>
          </cell>
          <cell r="E1453">
            <v>58</v>
          </cell>
          <cell r="F1453">
            <v>58</v>
          </cell>
        </row>
        <row r="1454">
          <cell r="A1454">
            <v>28673</v>
          </cell>
          <cell r="B1454">
            <v>58</v>
          </cell>
          <cell r="C1454">
            <v>57</v>
          </cell>
          <cell r="D1454">
            <v>57</v>
          </cell>
          <cell r="E1454">
            <v>57</v>
          </cell>
          <cell r="F1454">
            <v>58</v>
          </cell>
        </row>
        <row r="1455">
          <cell r="A1455">
            <v>28675</v>
          </cell>
          <cell r="B1455">
            <v>58</v>
          </cell>
          <cell r="C1455">
            <v>39</v>
          </cell>
          <cell r="D1455">
            <v>58</v>
          </cell>
          <cell r="E1455">
            <v>57</v>
          </cell>
          <cell r="F1455">
            <v>58</v>
          </cell>
        </row>
        <row r="1456">
          <cell r="A1456">
            <v>28676</v>
          </cell>
          <cell r="B1456">
            <v>57</v>
          </cell>
          <cell r="C1456">
            <v>56</v>
          </cell>
          <cell r="D1456">
            <v>57</v>
          </cell>
          <cell r="E1456">
            <v>45</v>
          </cell>
          <cell r="F1456">
            <v>57</v>
          </cell>
        </row>
        <row r="1457">
          <cell r="A1457">
            <v>28677</v>
          </cell>
          <cell r="B1457">
            <v>58</v>
          </cell>
          <cell r="C1457">
            <v>43</v>
          </cell>
          <cell r="D1457">
            <v>57</v>
          </cell>
          <cell r="E1457">
            <v>57</v>
          </cell>
          <cell r="F1457">
            <v>58</v>
          </cell>
        </row>
        <row r="1458">
          <cell r="A1458">
            <v>28678</v>
          </cell>
          <cell r="B1458">
            <v>57</v>
          </cell>
          <cell r="C1458">
            <v>57</v>
          </cell>
          <cell r="D1458">
            <v>57</v>
          </cell>
          <cell r="E1458">
            <v>50</v>
          </cell>
          <cell r="F1458">
            <v>57</v>
          </cell>
        </row>
        <row r="1459">
          <cell r="A1459">
            <v>28695</v>
          </cell>
          <cell r="B1459">
            <v>57</v>
          </cell>
          <cell r="C1459">
            <v>40</v>
          </cell>
          <cell r="D1459">
            <v>54</v>
          </cell>
          <cell r="E1459">
            <v>55</v>
          </cell>
          <cell r="F1459">
            <v>57</v>
          </cell>
        </row>
        <row r="1460">
          <cell r="A1460">
            <v>28696</v>
          </cell>
          <cell r="B1460">
            <v>57</v>
          </cell>
          <cell r="C1460">
            <v>43</v>
          </cell>
          <cell r="D1460">
            <v>56</v>
          </cell>
          <cell r="E1460">
            <v>56</v>
          </cell>
          <cell r="F1460">
            <v>57</v>
          </cell>
        </row>
        <row r="1461">
          <cell r="A1461">
            <v>28698</v>
          </cell>
          <cell r="B1461">
            <v>57</v>
          </cell>
          <cell r="C1461">
            <v>50</v>
          </cell>
          <cell r="D1461">
            <v>56</v>
          </cell>
          <cell r="E1461">
            <v>57</v>
          </cell>
          <cell r="F1461">
            <v>57</v>
          </cell>
        </row>
        <row r="1462">
          <cell r="A1462">
            <v>28700</v>
          </cell>
          <cell r="B1462">
            <v>57</v>
          </cell>
          <cell r="C1462">
            <v>56</v>
          </cell>
          <cell r="D1462">
            <v>56</v>
          </cell>
          <cell r="E1462">
            <v>53</v>
          </cell>
          <cell r="F1462">
            <v>57</v>
          </cell>
        </row>
        <row r="1463">
          <cell r="A1463">
            <v>28701</v>
          </cell>
          <cell r="B1463">
            <v>53</v>
          </cell>
          <cell r="C1463">
            <v>52</v>
          </cell>
          <cell r="D1463">
            <v>52</v>
          </cell>
          <cell r="E1463">
            <v>45</v>
          </cell>
          <cell r="F1463">
            <v>53</v>
          </cell>
        </row>
        <row r="1464">
          <cell r="A1464">
            <v>28705</v>
          </cell>
          <cell r="B1464">
            <v>53</v>
          </cell>
          <cell r="C1464">
            <v>53</v>
          </cell>
          <cell r="D1464">
            <v>52</v>
          </cell>
          <cell r="E1464">
            <v>42</v>
          </cell>
          <cell r="F1464">
            <v>53</v>
          </cell>
        </row>
        <row r="1465">
          <cell r="A1465">
            <v>28706</v>
          </cell>
          <cell r="B1465">
            <v>53</v>
          </cell>
          <cell r="C1465">
            <v>53</v>
          </cell>
          <cell r="D1465">
            <v>53</v>
          </cell>
          <cell r="E1465">
            <v>45</v>
          </cell>
          <cell r="F1465">
            <v>53</v>
          </cell>
        </row>
        <row r="1466">
          <cell r="A1466">
            <v>28708</v>
          </cell>
          <cell r="B1466">
            <v>57</v>
          </cell>
          <cell r="C1466">
            <v>44</v>
          </cell>
          <cell r="D1466">
            <v>56</v>
          </cell>
          <cell r="E1466">
            <v>56</v>
          </cell>
          <cell r="F1466">
            <v>57</v>
          </cell>
        </row>
        <row r="1467">
          <cell r="A1467">
            <v>28710</v>
          </cell>
          <cell r="B1467">
            <v>57</v>
          </cell>
          <cell r="C1467">
            <v>29</v>
          </cell>
          <cell r="D1467">
            <v>49</v>
          </cell>
          <cell r="E1467">
            <v>51</v>
          </cell>
          <cell r="F1467">
            <v>57</v>
          </cell>
        </row>
        <row r="1468">
          <cell r="A1468">
            <v>28716</v>
          </cell>
          <cell r="B1468">
            <v>53</v>
          </cell>
          <cell r="C1468">
            <v>51</v>
          </cell>
          <cell r="D1468">
            <v>50</v>
          </cell>
          <cell r="E1468">
            <v>34</v>
          </cell>
          <cell r="F1468">
            <v>53</v>
          </cell>
        </row>
        <row r="1469">
          <cell r="A1469">
            <v>28717</v>
          </cell>
          <cell r="B1469">
            <v>53</v>
          </cell>
          <cell r="C1469">
            <v>49</v>
          </cell>
          <cell r="D1469">
            <v>48</v>
          </cell>
          <cell r="E1469">
            <v>32</v>
          </cell>
          <cell r="F1469">
            <v>53</v>
          </cell>
        </row>
        <row r="1470">
          <cell r="A1470">
            <v>28718</v>
          </cell>
          <cell r="B1470">
            <v>58</v>
          </cell>
          <cell r="C1470">
            <v>35</v>
          </cell>
          <cell r="D1470">
            <v>52</v>
          </cell>
          <cell r="E1470">
            <v>53</v>
          </cell>
          <cell r="F1470">
            <v>58</v>
          </cell>
        </row>
        <row r="1471">
          <cell r="A1471">
            <v>28722</v>
          </cell>
          <cell r="B1471">
            <v>53</v>
          </cell>
          <cell r="C1471">
            <v>51</v>
          </cell>
          <cell r="D1471">
            <v>50</v>
          </cell>
          <cell r="E1471">
            <v>34</v>
          </cell>
          <cell r="F1471">
            <v>53</v>
          </cell>
        </row>
        <row r="1472">
          <cell r="A1472">
            <v>28725</v>
          </cell>
          <cell r="B1472">
            <v>58</v>
          </cell>
          <cell r="C1472">
            <v>29</v>
          </cell>
          <cell r="D1472">
            <v>48</v>
          </cell>
          <cell r="E1472">
            <v>48</v>
          </cell>
          <cell r="F1472">
            <v>58</v>
          </cell>
        </row>
        <row r="1473">
          <cell r="A1473">
            <v>28726</v>
          </cell>
          <cell r="B1473">
            <v>53</v>
          </cell>
          <cell r="C1473">
            <v>51</v>
          </cell>
          <cell r="D1473">
            <v>50</v>
          </cell>
          <cell r="E1473">
            <v>35</v>
          </cell>
          <cell r="F1473">
            <v>53</v>
          </cell>
        </row>
        <row r="1474">
          <cell r="A1474">
            <v>28727</v>
          </cell>
          <cell r="B1474">
            <v>57</v>
          </cell>
          <cell r="C1474">
            <v>20</v>
          </cell>
          <cell r="D1474">
            <v>42</v>
          </cell>
          <cell r="E1474">
            <v>41</v>
          </cell>
          <cell r="F1474">
            <v>58</v>
          </cell>
        </row>
        <row r="1475">
          <cell r="A1475">
            <v>28730</v>
          </cell>
          <cell r="B1475">
            <v>58</v>
          </cell>
          <cell r="C1475">
            <v>36</v>
          </cell>
          <cell r="D1475">
            <v>51</v>
          </cell>
          <cell r="E1475">
            <v>51</v>
          </cell>
          <cell r="F1475">
            <v>58</v>
          </cell>
        </row>
        <row r="1476">
          <cell r="A1476">
            <v>28735</v>
          </cell>
          <cell r="B1476">
            <v>57</v>
          </cell>
          <cell r="C1476">
            <v>24</v>
          </cell>
          <cell r="D1476">
            <v>51</v>
          </cell>
          <cell r="E1476">
            <v>51</v>
          </cell>
          <cell r="F1476">
            <v>57</v>
          </cell>
        </row>
        <row r="1477">
          <cell r="A1477">
            <v>28736</v>
          </cell>
          <cell r="B1477">
            <v>57</v>
          </cell>
          <cell r="C1477">
            <v>56</v>
          </cell>
          <cell r="D1477">
            <v>54</v>
          </cell>
          <cell r="E1477">
            <v>33</v>
          </cell>
          <cell r="F1477">
            <v>57</v>
          </cell>
        </row>
        <row r="1478">
          <cell r="A1478">
            <v>28745</v>
          </cell>
          <cell r="B1478">
            <v>57</v>
          </cell>
          <cell r="C1478">
            <v>55</v>
          </cell>
          <cell r="D1478">
            <v>55</v>
          </cell>
          <cell r="E1478">
            <v>39</v>
          </cell>
          <cell r="F1478">
            <v>57</v>
          </cell>
        </row>
        <row r="1479">
          <cell r="A1479">
            <v>28746</v>
          </cell>
          <cell r="B1479">
            <v>57</v>
          </cell>
          <cell r="C1479">
            <v>35</v>
          </cell>
          <cell r="D1479">
            <v>54</v>
          </cell>
          <cell r="E1479">
            <v>53</v>
          </cell>
          <cell r="F1479">
            <v>57</v>
          </cell>
        </row>
        <row r="1480">
          <cell r="A1480">
            <v>28747</v>
          </cell>
          <cell r="B1480">
            <v>57</v>
          </cell>
          <cell r="C1480">
            <v>40</v>
          </cell>
          <cell r="D1480">
            <v>56</v>
          </cell>
          <cell r="E1480">
            <v>55</v>
          </cell>
          <cell r="F1480">
            <v>57</v>
          </cell>
        </row>
        <row r="1481">
          <cell r="A1481">
            <v>28752</v>
          </cell>
          <cell r="B1481">
            <v>57</v>
          </cell>
          <cell r="C1481">
            <v>57</v>
          </cell>
          <cell r="D1481">
            <v>56</v>
          </cell>
          <cell r="E1481">
            <v>53</v>
          </cell>
          <cell r="F1481">
            <v>57</v>
          </cell>
        </row>
        <row r="1482">
          <cell r="A1482">
            <v>28779</v>
          </cell>
          <cell r="B1482">
            <v>43</v>
          </cell>
          <cell r="C1482">
            <v>43</v>
          </cell>
          <cell r="D1482">
            <v>43</v>
          </cell>
          <cell r="E1482">
            <v>43</v>
          </cell>
          <cell r="F1482">
            <v>43</v>
          </cell>
        </row>
        <row r="1483">
          <cell r="A1483">
            <v>28781</v>
          </cell>
          <cell r="B1483">
            <v>44</v>
          </cell>
          <cell r="C1483">
            <v>44</v>
          </cell>
          <cell r="D1483">
            <v>44</v>
          </cell>
          <cell r="E1483">
            <v>44</v>
          </cell>
          <cell r="F1483">
            <v>44</v>
          </cell>
        </row>
        <row r="1484">
          <cell r="A1484">
            <v>28787</v>
          </cell>
          <cell r="B1484">
            <v>44</v>
          </cell>
          <cell r="C1484">
            <v>40</v>
          </cell>
          <cell r="D1484">
            <v>44</v>
          </cell>
          <cell r="E1484">
            <v>44</v>
          </cell>
          <cell r="F1484">
            <v>44</v>
          </cell>
        </row>
        <row r="1485">
          <cell r="A1485">
            <v>28789</v>
          </cell>
          <cell r="B1485">
            <v>44</v>
          </cell>
          <cell r="C1485">
            <v>44</v>
          </cell>
          <cell r="D1485">
            <v>44</v>
          </cell>
          <cell r="E1485">
            <v>44</v>
          </cell>
          <cell r="F1485">
            <v>44</v>
          </cell>
        </row>
        <row r="1486">
          <cell r="A1486">
            <v>28790</v>
          </cell>
          <cell r="B1486">
            <v>45</v>
          </cell>
          <cell r="C1486">
            <v>45</v>
          </cell>
          <cell r="D1486">
            <v>45</v>
          </cell>
          <cell r="E1486">
            <v>44</v>
          </cell>
          <cell r="F1486">
            <v>45</v>
          </cell>
        </row>
        <row r="1487">
          <cell r="A1487">
            <v>28791</v>
          </cell>
          <cell r="B1487">
            <v>44</v>
          </cell>
          <cell r="C1487">
            <v>43</v>
          </cell>
          <cell r="D1487">
            <v>44</v>
          </cell>
          <cell r="E1487">
            <v>44</v>
          </cell>
          <cell r="F1487">
            <v>44</v>
          </cell>
        </row>
        <row r="1488">
          <cell r="A1488">
            <v>28792</v>
          </cell>
          <cell r="B1488">
            <v>44</v>
          </cell>
          <cell r="C1488">
            <v>40</v>
          </cell>
          <cell r="D1488">
            <v>44</v>
          </cell>
          <cell r="E1488">
            <v>44</v>
          </cell>
          <cell r="F1488">
            <v>44</v>
          </cell>
        </row>
        <row r="1489">
          <cell r="A1489">
            <v>28793</v>
          </cell>
          <cell r="B1489">
            <v>53</v>
          </cell>
          <cell r="C1489">
            <v>46</v>
          </cell>
          <cell r="D1489">
            <v>53</v>
          </cell>
          <cell r="E1489">
            <v>52</v>
          </cell>
          <cell r="F1489">
            <v>53</v>
          </cell>
        </row>
        <row r="1490">
          <cell r="A1490">
            <v>28794</v>
          </cell>
          <cell r="B1490">
            <v>45</v>
          </cell>
          <cell r="C1490">
            <v>44</v>
          </cell>
          <cell r="D1490">
            <v>44</v>
          </cell>
          <cell r="E1490">
            <v>44</v>
          </cell>
          <cell r="F1490">
            <v>45</v>
          </cell>
        </row>
        <row r="1491">
          <cell r="A1491">
            <v>28795</v>
          </cell>
          <cell r="B1491">
            <v>45</v>
          </cell>
          <cell r="C1491">
            <v>44</v>
          </cell>
          <cell r="D1491">
            <v>44</v>
          </cell>
          <cell r="E1491">
            <v>44</v>
          </cell>
          <cell r="F1491">
            <v>45</v>
          </cell>
        </row>
        <row r="1492">
          <cell r="A1492">
            <v>28796</v>
          </cell>
          <cell r="B1492">
            <v>58</v>
          </cell>
          <cell r="C1492">
            <v>58</v>
          </cell>
          <cell r="D1492">
            <v>58</v>
          </cell>
          <cell r="E1492">
            <v>57</v>
          </cell>
          <cell r="F1492">
            <v>58</v>
          </cell>
        </row>
        <row r="1493">
          <cell r="A1493">
            <v>28797</v>
          </cell>
          <cell r="B1493">
            <v>45</v>
          </cell>
          <cell r="C1493">
            <v>45</v>
          </cell>
          <cell r="D1493">
            <v>45</v>
          </cell>
          <cell r="E1493">
            <v>44</v>
          </cell>
          <cell r="F1493">
            <v>45</v>
          </cell>
        </row>
        <row r="1494">
          <cell r="A1494">
            <v>28798</v>
          </cell>
          <cell r="B1494">
            <v>53</v>
          </cell>
          <cell r="C1494">
            <v>34</v>
          </cell>
          <cell r="D1494">
            <v>52</v>
          </cell>
          <cell r="E1494">
            <v>49</v>
          </cell>
          <cell r="F1494">
            <v>53</v>
          </cell>
        </row>
        <row r="1495">
          <cell r="A1495">
            <v>28805</v>
          </cell>
          <cell r="B1495">
            <v>53</v>
          </cell>
          <cell r="C1495">
            <v>50</v>
          </cell>
          <cell r="D1495">
            <v>52</v>
          </cell>
          <cell r="E1495">
            <v>48</v>
          </cell>
          <cell r="F1495">
            <v>53</v>
          </cell>
        </row>
        <row r="1496">
          <cell r="A1496">
            <v>28806</v>
          </cell>
          <cell r="B1496">
            <v>53</v>
          </cell>
          <cell r="C1496">
            <v>53</v>
          </cell>
          <cell r="D1496">
            <v>53</v>
          </cell>
          <cell r="E1496">
            <v>51</v>
          </cell>
          <cell r="F1496">
            <v>54</v>
          </cell>
        </row>
        <row r="1497">
          <cell r="A1497">
            <v>28809</v>
          </cell>
          <cell r="B1497">
            <v>57</v>
          </cell>
          <cell r="C1497">
            <v>36</v>
          </cell>
          <cell r="D1497">
            <v>53</v>
          </cell>
          <cell r="E1497">
            <v>56</v>
          </cell>
          <cell r="F1497">
            <v>58</v>
          </cell>
        </row>
        <row r="1498">
          <cell r="A1498">
            <v>28810</v>
          </cell>
          <cell r="B1498">
            <v>58</v>
          </cell>
          <cell r="C1498">
            <v>56</v>
          </cell>
          <cell r="D1498">
            <v>56</v>
          </cell>
          <cell r="E1498">
            <v>40</v>
          </cell>
          <cell r="F1498">
            <v>58</v>
          </cell>
        </row>
        <row r="1499">
          <cell r="A1499">
            <v>28839</v>
          </cell>
          <cell r="B1499">
            <v>58</v>
          </cell>
          <cell r="C1499">
            <v>54</v>
          </cell>
          <cell r="D1499">
            <v>56</v>
          </cell>
          <cell r="E1499">
            <v>57</v>
          </cell>
          <cell r="F1499">
            <v>58</v>
          </cell>
        </row>
        <row r="1500">
          <cell r="A1500">
            <v>28849</v>
          </cell>
          <cell r="B1500">
            <v>58</v>
          </cell>
          <cell r="C1500">
            <v>52</v>
          </cell>
          <cell r="D1500">
            <v>53</v>
          </cell>
          <cell r="E1500">
            <v>53</v>
          </cell>
          <cell r="F1500">
            <v>58</v>
          </cell>
        </row>
        <row r="1501">
          <cell r="A1501">
            <v>28850</v>
          </cell>
          <cell r="B1501">
            <v>58</v>
          </cell>
          <cell r="C1501">
            <v>50</v>
          </cell>
          <cell r="D1501">
            <v>55</v>
          </cell>
          <cell r="E1501">
            <v>53</v>
          </cell>
          <cell r="F1501">
            <v>58</v>
          </cell>
        </row>
        <row r="1502">
          <cell r="A1502">
            <v>28868</v>
          </cell>
          <cell r="B1502">
            <v>62</v>
          </cell>
          <cell r="C1502">
            <v>55</v>
          </cell>
          <cell r="D1502">
            <v>59</v>
          </cell>
          <cell r="E1502">
            <v>61</v>
          </cell>
          <cell r="F1502">
            <v>62</v>
          </cell>
        </row>
        <row r="1503">
          <cell r="A1503">
            <v>28899</v>
          </cell>
          <cell r="B1503">
            <v>58</v>
          </cell>
          <cell r="C1503">
            <v>54</v>
          </cell>
          <cell r="D1503">
            <v>58</v>
          </cell>
          <cell r="E1503">
            <v>57</v>
          </cell>
          <cell r="F1503">
            <v>58</v>
          </cell>
        </row>
        <row r="1504">
          <cell r="A1504">
            <v>28902</v>
          </cell>
          <cell r="B1504">
            <v>60</v>
          </cell>
          <cell r="C1504">
            <v>60</v>
          </cell>
          <cell r="D1504">
            <v>60</v>
          </cell>
          <cell r="E1504">
            <v>57</v>
          </cell>
          <cell r="F1504">
            <v>60</v>
          </cell>
        </row>
        <row r="1505">
          <cell r="A1505">
            <v>28904</v>
          </cell>
          <cell r="B1505">
            <v>62</v>
          </cell>
          <cell r="C1505">
            <v>62</v>
          </cell>
          <cell r="D1505">
            <v>62</v>
          </cell>
          <cell r="E1505">
            <v>60</v>
          </cell>
          <cell r="F1505">
            <v>62</v>
          </cell>
        </row>
        <row r="1506">
          <cell r="A1506">
            <v>28916</v>
          </cell>
          <cell r="B1506">
            <v>58</v>
          </cell>
          <cell r="C1506">
            <v>46</v>
          </cell>
          <cell r="D1506">
            <v>57</v>
          </cell>
          <cell r="E1506">
            <v>57</v>
          </cell>
          <cell r="F1506">
            <v>58</v>
          </cell>
        </row>
        <row r="1507">
          <cell r="A1507">
            <v>28920</v>
          </cell>
          <cell r="B1507">
            <v>61</v>
          </cell>
          <cell r="C1507">
            <v>61</v>
          </cell>
          <cell r="D1507">
            <v>61</v>
          </cell>
          <cell r="E1507">
            <v>61</v>
          </cell>
          <cell r="F1507">
            <v>61</v>
          </cell>
        </row>
        <row r="1508">
          <cell r="A1508">
            <v>28923</v>
          </cell>
          <cell r="B1508">
            <v>58</v>
          </cell>
          <cell r="C1508">
            <v>56</v>
          </cell>
          <cell r="D1508">
            <v>56</v>
          </cell>
          <cell r="E1508">
            <v>55</v>
          </cell>
          <cell r="F1508">
            <v>58</v>
          </cell>
        </row>
        <row r="1509">
          <cell r="A1509">
            <v>28924</v>
          </cell>
          <cell r="B1509">
            <v>62</v>
          </cell>
          <cell r="C1509">
            <v>62</v>
          </cell>
          <cell r="D1509">
            <v>62</v>
          </cell>
          <cell r="E1509">
            <v>62</v>
          </cell>
          <cell r="F1509">
            <v>62</v>
          </cell>
        </row>
        <row r="1510">
          <cell r="A1510">
            <v>28925</v>
          </cell>
          <cell r="B1510">
            <v>62</v>
          </cell>
          <cell r="C1510">
            <v>62</v>
          </cell>
          <cell r="D1510">
            <v>62</v>
          </cell>
          <cell r="E1510">
            <v>62</v>
          </cell>
          <cell r="F1510">
            <v>62</v>
          </cell>
        </row>
        <row r="1511">
          <cell r="A1511">
            <v>28929</v>
          </cell>
          <cell r="B1511">
            <v>58</v>
          </cell>
          <cell r="C1511">
            <v>43</v>
          </cell>
          <cell r="D1511">
            <v>57</v>
          </cell>
          <cell r="E1511">
            <v>57</v>
          </cell>
          <cell r="F1511">
            <v>58</v>
          </cell>
        </row>
        <row r="1512">
          <cell r="A1512">
            <v>28938</v>
          </cell>
          <cell r="B1512">
            <v>58</v>
          </cell>
          <cell r="C1512">
            <v>58</v>
          </cell>
          <cell r="D1512">
            <v>58</v>
          </cell>
          <cell r="E1512">
            <v>57</v>
          </cell>
          <cell r="F1512">
            <v>58</v>
          </cell>
        </row>
        <row r="1513">
          <cell r="A1513">
            <v>28939</v>
          </cell>
          <cell r="B1513">
            <v>56</v>
          </cell>
          <cell r="C1513">
            <v>55</v>
          </cell>
          <cell r="D1513">
            <v>56</v>
          </cell>
          <cell r="E1513">
            <v>56</v>
          </cell>
          <cell r="F1513">
            <v>56</v>
          </cell>
        </row>
        <row r="1514">
          <cell r="A1514">
            <v>28940</v>
          </cell>
          <cell r="B1514">
            <v>58</v>
          </cell>
          <cell r="C1514">
            <v>57</v>
          </cell>
          <cell r="D1514">
            <v>57</v>
          </cell>
          <cell r="E1514">
            <v>57</v>
          </cell>
          <cell r="F1514">
            <v>58</v>
          </cell>
        </row>
        <row r="1515">
          <cell r="A1515">
            <v>28941</v>
          </cell>
          <cell r="B1515">
            <v>58</v>
          </cell>
          <cell r="C1515">
            <v>57</v>
          </cell>
          <cell r="D1515">
            <v>57</v>
          </cell>
          <cell r="E1515">
            <v>57</v>
          </cell>
          <cell r="F1515">
            <v>58</v>
          </cell>
        </row>
        <row r="1516">
          <cell r="A1516">
            <v>28945</v>
          </cell>
          <cell r="B1516">
            <v>58</v>
          </cell>
          <cell r="C1516">
            <v>58</v>
          </cell>
          <cell r="D1516">
            <v>58</v>
          </cell>
          <cell r="E1516">
            <v>58</v>
          </cell>
          <cell r="F1516">
            <v>58</v>
          </cell>
        </row>
        <row r="1517">
          <cell r="A1517">
            <v>28948</v>
          </cell>
          <cell r="B1517">
            <v>58</v>
          </cell>
          <cell r="C1517">
            <v>58</v>
          </cell>
          <cell r="D1517">
            <v>58</v>
          </cell>
          <cell r="E1517">
            <v>58</v>
          </cell>
          <cell r="F1517">
            <v>58</v>
          </cell>
        </row>
        <row r="1518">
          <cell r="A1518">
            <v>28949</v>
          </cell>
          <cell r="B1518">
            <v>57</v>
          </cell>
          <cell r="C1518">
            <v>57</v>
          </cell>
          <cell r="D1518">
            <v>57</v>
          </cell>
          <cell r="E1518">
            <v>57</v>
          </cell>
          <cell r="F1518">
            <v>57</v>
          </cell>
        </row>
        <row r="1519">
          <cell r="A1519">
            <v>28950</v>
          </cell>
          <cell r="B1519">
            <v>62</v>
          </cell>
          <cell r="C1519">
            <v>62</v>
          </cell>
          <cell r="D1519">
            <v>62</v>
          </cell>
          <cell r="E1519">
            <v>62</v>
          </cell>
          <cell r="F1519">
            <v>62</v>
          </cell>
        </row>
        <row r="1520">
          <cell r="A1520">
            <v>29016</v>
          </cell>
          <cell r="B1520">
            <v>53</v>
          </cell>
          <cell r="C1520">
            <v>42</v>
          </cell>
          <cell r="D1520">
            <v>53</v>
          </cell>
          <cell r="E1520">
            <v>53</v>
          </cell>
          <cell r="F1520">
            <v>53</v>
          </cell>
        </row>
        <row r="1521">
          <cell r="A1521">
            <v>29018</v>
          </cell>
          <cell r="B1521">
            <v>53</v>
          </cell>
          <cell r="C1521">
            <v>43</v>
          </cell>
          <cell r="D1521">
            <v>52</v>
          </cell>
          <cell r="E1521">
            <v>53</v>
          </cell>
          <cell r="F1521">
            <v>53</v>
          </cell>
        </row>
        <row r="1522">
          <cell r="A1522">
            <v>29019</v>
          </cell>
          <cell r="B1522">
            <v>53</v>
          </cell>
          <cell r="C1522">
            <v>53</v>
          </cell>
          <cell r="D1522">
            <v>53</v>
          </cell>
          <cell r="E1522">
            <v>49</v>
          </cell>
          <cell r="F1522">
            <v>53</v>
          </cell>
        </row>
        <row r="1523">
          <cell r="A1523">
            <v>29023</v>
          </cell>
          <cell r="B1523">
            <v>53</v>
          </cell>
          <cell r="C1523">
            <v>53</v>
          </cell>
          <cell r="D1523">
            <v>53</v>
          </cell>
          <cell r="E1523">
            <v>46</v>
          </cell>
          <cell r="F1523">
            <v>53</v>
          </cell>
        </row>
        <row r="1524">
          <cell r="A1524">
            <v>29024</v>
          </cell>
          <cell r="B1524">
            <v>53</v>
          </cell>
          <cell r="C1524">
            <v>38</v>
          </cell>
          <cell r="D1524">
            <v>51</v>
          </cell>
          <cell r="E1524">
            <v>53</v>
          </cell>
          <cell r="F1524">
            <v>53</v>
          </cell>
        </row>
        <row r="1525">
          <cell r="A1525">
            <v>29025</v>
          </cell>
          <cell r="B1525">
            <v>53</v>
          </cell>
          <cell r="C1525">
            <v>53</v>
          </cell>
          <cell r="D1525">
            <v>53</v>
          </cell>
          <cell r="E1525">
            <v>42</v>
          </cell>
          <cell r="F1525">
            <v>53</v>
          </cell>
        </row>
        <row r="1526">
          <cell r="A1526">
            <v>29027</v>
          </cell>
          <cell r="B1526">
            <v>53</v>
          </cell>
          <cell r="C1526">
            <v>53</v>
          </cell>
          <cell r="D1526">
            <v>52</v>
          </cell>
          <cell r="E1526">
            <v>43</v>
          </cell>
          <cell r="F1526">
            <v>53</v>
          </cell>
        </row>
        <row r="1527">
          <cell r="A1527">
            <v>29028</v>
          </cell>
          <cell r="B1527">
            <v>53</v>
          </cell>
          <cell r="C1527">
            <v>42</v>
          </cell>
          <cell r="D1527">
            <v>52</v>
          </cell>
          <cell r="E1527">
            <v>53</v>
          </cell>
          <cell r="F1527">
            <v>53</v>
          </cell>
        </row>
        <row r="1528">
          <cell r="A1528">
            <v>29033</v>
          </cell>
          <cell r="B1528">
            <v>53</v>
          </cell>
          <cell r="C1528">
            <v>37</v>
          </cell>
          <cell r="D1528">
            <v>52</v>
          </cell>
          <cell r="E1528">
            <v>53</v>
          </cell>
          <cell r="F1528">
            <v>53</v>
          </cell>
        </row>
        <row r="1529">
          <cell r="A1529">
            <v>29035</v>
          </cell>
          <cell r="B1529">
            <v>53</v>
          </cell>
          <cell r="C1529">
            <v>52</v>
          </cell>
          <cell r="D1529">
            <v>52</v>
          </cell>
          <cell r="E1529">
            <v>44</v>
          </cell>
          <cell r="F1529">
            <v>53</v>
          </cell>
        </row>
        <row r="1530">
          <cell r="A1530">
            <v>29037</v>
          </cell>
          <cell r="B1530">
            <v>53</v>
          </cell>
          <cell r="C1530">
            <v>40</v>
          </cell>
          <cell r="D1530">
            <v>52</v>
          </cell>
          <cell r="E1530">
            <v>53</v>
          </cell>
          <cell r="F1530">
            <v>53</v>
          </cell>
        </row>
        <row r="1531">
          <cell r="A1531">
            <v>29039</v>
          </cell>
          <cell r="B1531">
            <v>53</v>
          </cell>
          <cell r="C1531">
            <v>52</v>
          </cell>
          <cell r="D1531">
            <v>52</v>
          </cell>
          <cell r="E1531">
            <v>43</v>
          </cell>
          <cell r="F1531">
            <v>53</v>
          </cell>
        </row>
        <row r="1532">
          <cell r="A1532">
            <v>29041</v>
          </cell>
          <cell r="B1532">
            <v>53</v>
          </cell>
          <cell r="C1532">
            <v>37</v>
          </cell>
          <cell r="D1532">
            <v>52</v>
          </cell>
          <cell r="E1532">
            <v>52</v>
          </cell>
          <cell r="F1532">
            <v>53</v>
          </cell>
        </row>
        <row r="1533">
          <cell r="A1533">
            <v>29042</v>
          </cell>
          <cell r="B1533">
            <v>53</v>
          </cell>
          <cell r="C1533">
            <v>34</v>
          </cell>
          <cell r="D1533">
            <v>50</v>
          </cell>
          <cell r="E1533">
            <v>52</v>
          </cell>
          <cell r="F1533">
            <v>53</v>
          </cell>
        </row>
        <row r="1534">
          <cell r="A1534">
            <v>29045</v>
          </cell>
          <cell r="B1534">
            <v>53</v>
          </cell>
          <cell r="C1534">
            <v>52</v>
          </cell>
          <cell r="D1534">
            <v>52</v>
          </cell>
          <cell r="E1534">
            <v>40</v>
          </cell>
          <cell r="F1534">
            <v>53</v>
          </cell>
        </row>
        <row r="1535">
          <cell r="A1535">
            <v>29046</v>
          </cell>
          <cell r="B1535">
            <v>53</v>
          </cell>
          <cell r="C1535">
            <v>44</v>
          </cell>
          <cell r="D1535">
            <v>53</v>
          </cell>
          <cell r="E1535">
            <v>53</v>
          </cell>
          <cell r="F1535">
            <v>53</v>
          </cell>
        </row>
        <row r="1536">
          <cell r="A1536">
            <v>29047</v>
          </cell>
          <cell r="B1536">
            <v>53</v>
          </cell>
          <cell r="C1536">
            <v>53</v>
          </cell>
          <cell r="D1536">
            <v>53</v>
          </cell>
          <cell r="E1536">
            <v>49</v>
          </cell>
          <cell r="F1536">
            <v>53</v>
          </cell>
        </row>
        <row r="1537">
          <cell r="A1537">
            <v>29049</v>
          </cell>
          <cell r="B1537">
            <v>53</v>
          </cell>
          <cell r="C1537">
            <v>39</v>
          </cell>
          <cell r="D1537">
            <v>51</v>
          </cell>
          <cell r="E1537">
            <v>53</v>
          </cell>
          <cell r="F1537">
            <v>53</v>
          </cell>
        </row>
        <row r="1538">
          <cell r="A1538">
            <v>29050</v>
          </cell>
          <cell r="B1538">
            <v>53</v>
          </cell>
          <cell r="C1538">
            <v>52</v>
          </cell>
          <cell r="D1538">
            <v>52</v>
          </cell>
          <cell r="E1538">
            <v>45</v>
          </cell>
          <cell r="F1538">
            <v>53</v>
          </cell>
        </row>
        <row r="1539">
          <cell r="A1539">
            <v>29051</v>
          </cell>
          <cell r="B1539">
            <v>52</v>
          </cell>
          <cell r="C1539">
            <v>42</v>
          </cell>
          <cell r="D1539">
            <v>51</v>
          </cell>
          <cell r="E1539">
            <v>52</v>
          </cell>
          <cell r="F1539">
            <v>52</v>
          </cell>
        </row>
        <row r="1540">
          <cell r="A1540">
            <v>29052</v>
          </cell>
          <cell r="B1540">
            <v>52</v>
          </cell>
          <cell r="C1540">
            <v>52</v>
          </cell>
          <cell r="D1540">
            <v>52</v>
          </cell>
          <cell r="E1540">
            <v>48</v>
          </cell>
          <cell r="F1540">
            <v>52</v>
          </cell>
        </row>
        <row r="1541">
          <cell r="A1541">
            <v>29080</v>
          </cell>
          <cell r="B1541">
            <v>62</v>
          </cell>
          <cell r="C1541">
            <v>46</v>
          </cell>
          <cell r="D1541">
            <v>58</v>
          </cell>
          <cell r="E1541">
            <v>56</v>
          </cell>
          <cell r="F1541">
            <v>62</v>
          </cell>
        </row>
        <row r="1542">
          <cell r="A1542">
            <v>29082</v>
          </cell>
          <cell r="B1542">
            <v>62</v>
          </cell>
          <cell r="C1542">
            <v>53</v>
          </cell>
          <cell r="D1542">
            <v>60</v>
          </cell>
          <cell r="E1542">
            <v>60</v>
          </cell>
          <cell r="F1542">
            <v>62</v>
          </cell>
        </row>
        <row r="1543">
          <cell r="A1543">
            <v>29086</v>
          </cell>
          <cell r="B1543">
            <v>62</v>
          </cell>
          <cell r="C1543">
            <v>44</v>
          </cell>
          <cell r="D1543">
            <v>57</v>
          </cell>
          <cell r="E1543">
            <v>55</v>
          </cell>
          <cell r="F1543">
            <v>62</v>
          </cell>
        </row>
        <row r="1544">
          <cell r="A1544">
            <v>29088</v>
          </cell>
          <cell r="B1544">
            <v>62</v>
          </cell>
          <cell r="C1544">
            <v>49</v>
          </cell>
          <cell r="D1544">
            <v>53</v>
          </cell>
          <cell r="E1544">
            <v>44</v>
          </cell>
          <cell r="F1544">
            <v>62</v>
          </cell>
        </row>
        <row r="1545">
          <cell r="A1545">
            <v>29089</v>
          </cell>
          <cell r="B1545">
            <v>62</v>
          </cell>
          <cell r="C1545">
            <v>54</v>
          </cell>
          <cell r="D1545">
            <v>56</v>
          </cell>
          <cell r="E1545">
            <v>47</v>
          </cell>
          <cell r="F1545">
            <v>62</v>
          </cell>
        </row>
        <row r="1546">
          <cell r="A1546">
            <v>29090</v>
          </cell>
          <cell r="B1546">
            <v>62</v>
          </cell>
          <cell r="C1546">
            <v>46</v>
          </cell>
          <cell r="D1546">
            <v>58</v>
          </cell>
          <cell r="E1546">
            <v>56</v>
          </cell>
          <cell r="F1546">
            <v>62</v>
          </cell>
        </row>
        <row r="1547">
          <cell r="A1547">
            <v>29095</v>
          </cell>
          <cell r="B1547">
            <v>56</v>
          </cell>
          <cell r="C1547">
            <v>46</v>
          </cell>
          <cell r="D1547">
            <v>55</v>
          </cell>
          <cell r="E1547">
            <v>55</v>
          </cell>
          <cell r="F1547">
            <v>56</v>
          </cell>
        </row>
        <row r="1548">
          <cell r="A1548">
            <v>29097</v>
          </cell>
          <cell r="B1548">
            <v>56</v>
          </cell>
          <cell r="C1548">
            <v>44</v>
          </cell>
          <cell r="D1548">
            <v>55</v>
          </cell>
          <cell r="E1548">
            <v>55</v>
          </cell>
          <cell r="F1548">
            <v>56</v>
          </cell>
        </row>
        <row r="1549">
          <cell r="A1549">
            <v>29105</v>
          </cell>
          <cell r="B1549">
            <v>62</v>
          </cell>
          <cell r="C1549">
            <v>61</v>
          </cell>
          <cell r="D1549">
            <v>61</v>
          </cell>
          <cell r="E1549">
            <v>45</v>
          </cell>
          <cell r="F1549">
            <v>62</v>
          </cell>
        </row>
        <row r="1550">
          <cell r="A1550">
            <v>29108</v>
          </cell>
          <cell r="B1550">
            <v>61</v>
          </cell>
          <cell r="C1550">
            <v>59</v>
          </cell>
          <cell r="D1550">
            <v>60</v>
          </cell>
          <cell r="E1550">
            <v>46</v>
          </cell>
          <cell r="F1550">
            <v>61</v>
          </cell>
        </row>
        <row r="1551">
          <cell r="A1551">
            <v>29109</v>
          </cell>
          <cell r="B1551">
            <v>56</v>
          </cell>
          <cell r="C1551">
            <v>56</v>
          </cell>
          <cell r="D1551">
            <v>55</v>
          </cell>
          <cell r="E1551">
            <v>50</v>
          </cell>
          <cell r="F1551">
            <v>56</v>
          </cell>
        </row>
        <row r="1552">
          <cell r="A1552">
            <v>29111</v>
          </cell>
          <cell r="B1552">
            <v>55</v>
          </cell>
          <cell r="C1552">
            <v>54</v>
          </cell>
          <cell r="D1552">
            <v>54</v>
          </cell>
          <cell r="E1552">
            <v>48</v>
          </cell>
          <cell r="F1552">
            <v>55</v>
          </cell>
        </row>
        <row r="1553">
          <cell r="A1553">
            <v>29129</v>
          </cell>
          <cell r="B1553">
            <v>44</v>
          </cell>
          <cell r="C1553">
            <v>40</v>
          </cell>
          <cell r="D1553">
            <v>44</v>
          </cell>
          <cell r="E1553">
            <v>44</v>
          </cell>
          <cell r="F1553">
            <v>44</v>
          </cell>
        </row>
        <row r="1554">
          <cell r="A1554">
            <v>29130</v>
          </cell>
          <cell r="B1554">
            <v>44</v>
          </cell>
          <cell r="C1554">
            <v>40</v>
          </cell>
          <cell r="D1554">
            <v>44</v>
          </cell>
          <cell r="E1554">
            <v>44</v>
          </cell>
          <cell r="F1554">
            <v>44</v>
          </cell>
        </row>
        <row r="1555">
          <cell r="A1555">
            <v>29146</v>
          </cell>
          <cell r="B1555">
            <v>58</v>
          </cell>
          <cell r="C1555">
            <v>58</v>
          </cell>
          <cell r="D1555">
            <v>58</v>
          </cell>
          <cell r="E1555">
            <v>58</v>
          </cell>
          <cell r="F1555">
            <v>58</v>
          </cell>
        </row>
        <row r="1556">
          <cell r="A1556">
            <v>29148</v>
          </cell>
          <cell r="B1556">
            <v>58</v>
          </cell>
          <cell r="C1556">
            <v>58</v>
          </cell>
          <cell r="D1556">
            <v>58</v>
          </cell>
          <cell r="E1556">
            <v>58</v>
          </cell>
          <cell r="F1556">
            <v>58</v>
          </cell>
        </row>
        <row r="1557">
          <cell r="A1557">
            <v>29150</v>
          </cell>
          <cell r="B1557">
            <v>58</v>
          </cell>
          <cell r="C1557">
            <v>58</v>
          </cell>
          <cell r="D1557">
            <v>58</v>
          </cell>
          <cell r="E1557">
            <v>58</v>
          </cell>
          <cell r="F1557">
            <v>58</v>
          </cell>
        </row>
        <row r="1558">
          <cell r="A1558">
            <v>29157</v>
          </cell>
          <cell r="B1558">
            <v>58</v>
          </cell>
          <cell r="C1558">
            <v>58</v>
          </cell>
          <cell r="D1558">
            <v>58</v>
          </cell>
          <cell r="E1558">
            <v>58</v>
          </cell>
          <cell r="F1558">
            <v>58</v>
          </cell>
        </row>
        <row r="1559">
          <cell r="A1559">
            <v>29158</v>
          </cell>
          <cell r="B1559">
            <v>58</v>
          </cell>
          <cell r="C1559">
            <v>58</v>
          </cell>
          <cell r="D1559">
            <v>58</v>
          </cell>
          <cell r="E1559">
            <v>58</v>
          </cell>
          <cell r="F1559">
            <v>58</v>
          </cell>
        </row>
        <row r="1560">
          <cell r="A1560">
            <v>29159</v>
          </cell>
          <cell r="B1560">
            <v>58</v>
          </cell>
          <cell r="C1560">
            <v>58</v>
          </cell>
          <cell r="D1560">
            <v>58</v>
          </cell>
          <cell r="E1560">
            <v>58</v>
          </cell>
          <cell r="F1560">
            <v>58</v>
          </cell>
        </row>
        <row r="1561">
          <cell r="A1561">
            <v>29160</v>
          </cell>
          <cell r="B1561">
            <v>58</v>
          </cell>
          <cell r="C1561">
            <v>58</v>
          </cell>
          <cell r="D1561">
            <v>58</v>
          </cell>
          <cell r="E1561">
            <v>58</v>
          </cell>
          <cell r="F1561">
            <v>58</v>
          </cell>
        </row>
        <row r="1562">
          <cell r="A1562">
            <v>29161</v>
          </cell>
          <cell r="B1562">
            <v>58</v>
          </cell>
          <cell r="C1562">
            <v>58</v>
          </cell>
          <cell r="D1562">
            <v>58</v>
          </cell>
          <cell r="E1562">
            <v>58</v>
          </cell>
          <cell r="F1562">
            <v>58</v>
          </cell>
        </row>
        <row r="1563">
          <cell r="A1563">
            <v>29167</v>
          </cell>
          <cell r="B1563">
            <v>58</v>
          </cell>
          <cell r="C1563">
            <v>35</v>
          </cell>
          <cell r="D1563">
            <v>56</v>
          </cell>
          <cell r="E1563">
            <v>58</v>
          </cell>
          <cell r="F1563">
            <v>58</v>
          </cell>
        </row>
        <row r="1564">
          <cell r="A1564">
            <v>29168</v>
          </cell>
          <cell r="B1564">
            <v>58</v>
          </cell>
          <cell r="C1564">
            <v>58</v>
          </cell>
          <cell r="D1564">
            <v>57</v>
          </cell>
          <cell r="E1564">
            <v>40</v>
          </cell>
          <cell r="F1564">
            <v>58</v>
          </cell>
        </row>
        <row r="1565">
          <cell r="A1565">
            <v>29169</v>
          </cell>
          <cell r="B1565">
            <v>58</v>
          </cell>
          <cell r="C1565">
            <v>58</v>
          </cell>
          <cell r="D1565">
            <v>57</v>
          </cell>
          <cell r="E1565">
            <v>44</v>
          </cell>
          <cell r="F1565">
            <v>58</v>
          </cell>
        </row>
        <row r="1566">
          <cell r="A1566">
            <v>29170</v>
          </cell>
          <cell r="B1566">
            <v>58</v>
          </cell>
          <cell r="C1566">
            <v>58</v>
          </cell>
          <cell r="D1566">
            <v>58</v>
          </cell>
          <cell r="E1566">
            <v>53</v>
          </cell>
          <cell r="F1566">
            <v>58</v>
          </cell>
        </row>
        <row r="1567">
          <cell r="A1567">
            <v>29171</v>
          </cell>
          <cell r="B1567">
            <v>58</v>
          </cell>
          <cell r="C1567">
            <v>48</v>
          </cell>
          <cell r="D1567">
            <v>58</v>
          </cell>
          <cell r="E1567">
            <v>58</v>
          </cell>
          <cell r="F1567">
            <v>58</v>
          </cell>
        </row>
        <row r="1568">
          <cell r="A1568">
            <v>29172</v>
          </cell>
          <cell r="B1568">
            <v>58</v>
          </cell>
          <cell r="C1568">
            <v>48</v>
          </cell>
          <cell r="D1568">
            <v>58</v>
          </cell>
          <cell r="E1568">
            <v>58</v>
          </cell>
          <cell r="F1568">
            <v>58</v>
          </cell>
        </row>
        <row r="1569">
          <cell r="A1569">
            <v>29173</v>
          </cell>
          <cell r="B1569">
            <v>58</v>
          </cell>
          <cell r="C1569">
            <v>58</v>
          </cell>
          <cell r="D1569">
            <v>58</v>
          </cell>
          <cell r="E1569">
            <v>53</v>
          </cell>
          <cell r="F1569">
            <v>58</v>
          </cell>
        </row>
        <row r="1570">
          <cell r="A1570">
            <v>29182</v>
          </cell>
          <cell r="B1570">
            <v>58</v>
          </cell>
          <cell r="C1570">
            <v>40</v>
          </cell>
          <cell r="D1570">
            <v>48</v>
          </cell>
          <cell r="E1570">
            <v>52</v>
          </cell>
          <cell r="F1570">
            <v>58</v>
          </cell>
        </row>
        <row r="1571">
          <cell r="A1571">
            <v>29183</v>
          </cell>
          <cell r="B1571">
            <v>58</v>
          </cell>
          <cell r="C1571">
            <v>50</v>
          </cell>
          <cell r="D1571">
            <v>49</v>
          </cell>
          <cell r="E1571">
            <v>44</v>
          </cell>
          <cell r="F1571">
            <v>58</v>
          </cell>
        </row>
        <row r="1572">
          <cell r="A1572">
            <v>29215</v>
          </cell>
          <cell r="B1572">
            <v>62</v>
          </cell>
          <cell r="C1572">
            <v>62</v>
          </cell>
          <cell r="D1572">
            <v>62</v>
          </cell>
          <cell r="E1572">
            <v>62</v>
          </cell>
          <cell r="F1572">
            <v>62</v>
          </cell>
        </row>
        <row r="1573">
          <cell r="A1573">
            <v>29224</v>
          </cell>
          <cell r="B1573">
            <v>56</v>
          </cell>
          <cell r="C1573">
            <v>37</v>
          </cell>
          <cell r="D1573">
            <v>54</v>
          </cell>
          <cell r="E1573">
            <v>54</v>
          </cell>
          <cell r="F1573">
            <v>56</v>
          </cell>
        </row>
        <row r="1574">
          <cell r="A1574">
            <v>29232</v>
          </cell>
          <cell r="B1574">
            <v>57</v>
          </cell>
          <cell r="C1574">
            <v>25</v>
          </cell>
          <cell r="D1574">
            <v>50</v>
          </cell>
          <cell r="E1574">
            <v>52</v>
          </cell>
          <cell r="F1574">
            <v>57</v>
          </cell>
        </row>
        <row r="1575">
          <cell r="A1575">
            <v>29368</v>
          </cell>
          <cell r="B1575">
            <v>58</v>
          </cell>
          <cell r="C1575">
            <v>58</v>
          </cell>
          <cell r="D1575">
            <v>58</v>
          </cell>
          <cell r="E1575">
            <v>58</v>
          </cell>
          <cell r="F1575">
            <v>58</v>
          </cell>
        </row>
        <row r="1576">
          <cell r="A1576">
            <v>29409</v>
          </cell>
          <cell r="B1576">
            <v>58</v>
          </cell>
          <cell r="C1576">
            <v>57</v>
          </cell>
          <cell r="D1576">
            <v>58</v>
          </cell>
          <cell r="E1576">
            <v>58</v>
          </cell>
          <cell r="F1576">
            <v>58</v>
          </cell>
        </row>
        <row r="1577">
          <cell r="A1577">
            <v>29410</v>
          </cell>
          <cell r="B1577">
            <v>58</v>
          </cell>
          <cell r="C1577">
            <v>58</v>
          </cell>
          <cell r="D1577">
            <v>58</v>
          </cell>
          <cell r="E1577">
            <v>58</v>
          </cell>
          <cell r="F1577">
            <v>58</v>
          </cell>
        </row>
        <row r="1578">
          <cell r="A1578">
            <v>29415</v>
          </cell>
          <cell r="B1578">
            <v>58</v>
          </cell>
          <cell r="C1578">
            <v>54</v>
          </cell>
          <cell r="D1578">
            <v>58</v>
          </cell>
          <cell r="E1578">
            <v>58</v>
          </cell>
          <cell r="F1578">
            <v>58</v>
          </cell>
        </row>
        <row r="1579">
          <cell r="A1579">
            <v>29442</v>
          </cell>
          <cell r="B1579">
            <v>58</v>
          </cell>
          <cell r="C1579">
            <v>57</v>
          </cell>
          <cell r="D1579">
            <v>58</v>
          </cell>
          <cell r="E1579">
            <v>58</v>
          </cell>
          <cell r="F1579">
            <v>58</v>
          </cell>
        </row>
        <row r="1580">
          <cell r="A1580">
            <v>29488</v>
          </cell>
          <cell r="B1580">
            <v>58</v>
          </cell>
          <cell r="C1580">
            <v>58</v>
          </cell>
          <cell r="D1580">
            <v>58</v>
          </cell>
          <cell r="E1580">
            <v>58</v>
          </cell>
          <cell r="F1580">
            <v>58</v>
          </cell>
        </row>
        <row r="1581">
          <cell r="A1581">
            <v>29490</v>
          </cell>
          <cell r="B1581">
            <v>58</v>
          </cell>
          <cell r="C1581">
            <v>58</v>
          </cell>
          <cell r="D1581">
            <v>58</v>
          </cell>
          <cell r="E1581">
            <v>51</v>
          </cell>
          <cell r="F1581">
            <v>58</v>
          </cell>
        </row>
        <row r="1582">
          <cell r="A1582">
            <v>29492</v>
          </cell>
          <cell r="B1582">
            <v>58</v>
          </cell>
          <cell r="C1582">
            <v>58</v>
          </cell>
          <cell r="D1582">
            <v>58</v>
          </cell>
          <cell r="E1582">
            <v>48</v>
          </cell>
          <cell r="F1582">
            <v>58</v>
          </cell>
        </row>
        <row r="1583">
          <cell r="A1583">
            <v>29533</v>
          </cell>
          <cell r="B1583">
            <v>58</v>
          </cell>
          <cell r="C1583">
            <v>57</v>
          </cell>
          <cell r="D1583">
            <v>57</v>
          </cell>
          <cell r="E1583">
            <v>57</v>
          </cell>
          <cell r="F1583">
            <v>58</v>
          </cell>
        </row>
        <row r="1584">
          <cell r="A1584">
            <v>29547</v>
          </cell>
          <cell r="B1584">
            <v>58</v>
          </cell>
          <cell r="C1584">
            <v>58</v>
          </cell>
          <cell r="D1584">
            <v>58</v>
          </cell>
          <cell r="E1584">
            <v>57</v>
          </cell>
          <cell r="F1584">
            <v>58</v>
          </cell>
        </row>
        <row r="1585">
          <cell r="A1585">
            <v>29548</v>
          </cell>
          <cell r="B1585">
            <v>58</v>
          </cell>
          <cell r="C1585">
            <v>58</v>
          </cell>
          <cell r="D1585">
            <v>58</v>
          </cell>
          <cell r="E1585">
            <v>58</v>
          </cell>
          <cell r="F1585">
            <v>58</v>
          </cell>
        </row>
        <row r="1586">
          <cell r="A1586">
            <v>29550</v>
          </cell>
          <cell r="B1586">
            <v>58</v>
          </cell>
          <cell r="C1586">
            <v>55</v>
          </cell>
          <cell r="D1586">
            <v>58</v>
          </cell>
          <cell r="E1586">
            <v>58</v>
          </cell>
          <cell r="F1586">
            <v>58</v>
          </cell>
        </row>
        <row r="1587">
          <cell r="A1587">
            <v>29551</v>
          </cell>
          <cell r="B1587">
            <v>58</v>
          </cell>
          <cell r="C1587">
            <v>55</v>
          </cell>
          <cell r="D1587">
            <v>58</v>
          </cell>
          <cell r="E1587">
            <v>58</v>
          </cell>
          <cell r="F1587">
            <v>58</v>
          </cell>
        </row>
        <row r="1588">
          <cell r="A1588">
            <v>29553</v>
          </cell>
          <cell r="B1588">
            <v>58</v>
          </cell>
          <cell r="C1588">
            <v>58</v>
          </cell>
          <cell r="D1588">
            <v>58</v>
          </cell>
          <cell r="E1588">
            <v>57</v>
          </cell>
          <cell r="F1588">
            <v>58</v>
          </cell>
        </row>
        <row r="1589">
          <cell r="A1589">
            <v>29559</v>
          </cell>
          <cell r="B1589">
            <v>58</v>
          </cell>
          <cell r="C1589">
            <v>56</v>
          </cell>
          <cell r="D1589">
            <v>58</v>
          </cell>
          <cell r="E1589">
            <v>58</v>
          </cell>
          <cell r="F1589">
            <v>58</v>
          </cell>
        </row>
        <row r="1590">
          <cell r="A1590">
            <v>29565</v>
          </cell>
          <cell r="B1590">
            <v>58</v>
          </cell>
          <cell r="C1590">
            <v>58</v>
          </cell>
          <cell r="D1590">
            <v>58</v>
          </cell>
          <cell r="E1590">
            <v>47</v>
          </cell>
          <cell r="F1590">
            <v>58</v>
          </cell>
        </row>
        <row r="1591">
          <cell r="A1591">
            <v>29570</v>
          </cell>
          <cell r="B1591">
            <v>58</v>
          </cell>
          <cell r="C1591">
            <v>47</v>
          </cell>
          <cell r="D1591">
            <v>58</v>
          </cell>
          <cell r="E1591">
            <v>58</v>
          </cell>
          <cell r="F1591">
            <v>58</v>
          </cell>
        </row>
        <row r="1592">
          <cell r="A1592">
            <v>29571</v>
          </cell>
          <cell r="B1592">
            <v>58</v>
          </cell>
          <cell r="C1592">
            <v>58</v>
          </cell>
          <cell r="D1592">
            <v>58</v>
          </cell>
          <cell r="E1592">
            <v>47</v>
          </cell>
          <cell r="F1592">
            <v>58</v>
          </cell>
        </row>
        <row r="1593">
          <cell r="A1593">
            <v>29573</v>
          </cell>
          <cell r="B1593">
            <v>58</v>
          </cell>
          <cell r="C1593">
            <v>47</v>
          </cell>
          <cell r="D1593">
            <v>58</v>
          </cell>
          <cell r="E1593">
            <v>58</v>
          </cell>
          <cell r="F1593">
            <v>58</v>
          </cell>
        </row>
        <row r="1594">
          <cell r="A1594">
            <v>29575</v>
          </cell>
          <cell r="B1594">
            <v>58</v>
          </cell>
          <cell r="C1594">
            <v>49</v>
          </cell>
          <cell r="D1594">
            <v>58</v>
          </cell>
          <cell r="E1594">
            <v>58</v>
          </cell>
          <cell r="F1594">
            <v>58</v>
          </cell>
        </row>
        <row r="1595">
          <cell r="A1595">
            <v>29577</v>
          </cell>
          <cell r="B1595">
            <v>58</v>
          </cell>
          <cell r="C1595">
            <v>49</v>
          </cell>
          <cell r="D1595">
            <v>58</v>
          </cell>
          <cell r="E1595">
            <v>58</v>
          </cell>
          <cell r="F1595">
            <v>58</v>
          </cell>
        </row>
        <row r="1596">
          <cell r="A1596">
            <v>29587</v>
          </cell>
          <cell r="B1596">
            <v>58</v>
          </cell>
          <cell r="C1596">
            <v>48</v>
          </cell>
          <cell r="D1596">
            <v>58</v>
          </cell>
          <cell r="E1596">
            <v>58</v>
          </cell>
          <cell r="F1596">
            <v>58</v>
          </cell>
        </row>
        <row r="1597">
          <cell r="A1597">
            <v>29716</v>
          </cell>
          <cell r="B1597">
            <v>57</v>
          </cell>
          <cell r="C1597">
            <v>56</v>
          </cell>
          <cell r="D1597">
            <v>57</v>
          </cell>
          <cell r="E1597">
            <v>52</v>
          </cell>
          <cell r="F1597">
            <v>57</v>
          </cell>
        </row>
        <row r="1598">
          <cell r="A1598">
            <v>29750</v>
          </cell>
          <cell r="B1598">
            <v>58</v>
          </cell>
          <cell r="C1598">
            <v>57</v>
          </cell>
          <cell r="D1598">
            <v>58</v>
          </cell>
          <cell r="E1598">
            <v>57</v>
          </cell>
          <cell r="F1598">
            <v>58</v>
          </cell>
        </row>
        <row r="1599">
          <cell r="A1599">
            <v>29752</v>
          </cell>
          <cell r="B1599">
            <v>58</v>
          </cell>
          <cell r="C1599">
            <v>56</v>
          </cell>
          <cell r="D1599">
            <v>58</v>
          </cell>
          <cell r="E1599">
            <v>56</v>
          </cell>
          <cell r="F1599">
            <v>58</v>
          </cell>
        </row>
        <row r="1600">
          <cell r="A1600">
            <v>29753</v>
          </cell>
          <cell r="B1600">
            <v>58</v>
          </cell>
          <cell r="C1600">
            <v>57</v>
          </cell>
          <cell r="D1600">
            <v>58</v>
          </cell>
          <cell r="E1600">
            <v>57</v>
          </cell>
          <cell r="F1600">
            <v>58</v>
          </cell>
        </row>
        <row r="1601">
          <cell r="A1601">
            <v>29756</v>
          </cell>
          <cell r="B1601">
            <v>56</v>
          </cell>
          <cell r="C1601">
            <v>37</v>
          </cell>
          <cell r="D1601">
            <v>53</v>
          </cell>
          <cell r="E1601">
            <v>53</v>
          </cell>
          <cell r="F1601">
            <v>56</v>
          </cell>
        </row>
        <row r="1602">
          <cell r="A1602">
            <v>29761</v>
          </cell>
          <cell r="B1602">
            <v>57</v>
          </cell>
          <cell r="C1602">
            <v>57</v>
          </cell>
          <cell r="D1602">
            <v>57</v>
          </cell>
          <cell r="E1602">
            <v>57</v>
          </cell>
          <cell r="F1602">
            <v>57</v>
          </cell>
        </row>
        <row r="1603">
          <cell r="A1603">
            <v>29772</v>
          </cell>
          <cell r="B1603">
            <v>57</v>
          </cell>
          <cell r="C1603">
            <v>57</v>
          </cell>
          <cell r="D1603">
            <v>57</v>
          </cell>
          <cell r="E1603">
            <v>57</v>
          </cell>
          <cell r="F1603">
            <v>57</v>
          </cell>
        </row>
        <row r="1604">
          <cell r="A1604">
            <v>29816</v>
          </cell>
          <cell r="B1604">
            <v>58</v>
          </cell>
          <cell r="C1604">
            <v>52</v>
          </cell>
          <cell r="D1604">
            <v>51</v>
          </cell>
          <cell r="E1604">
            <v>31</v>
          </cell>
          <cell r="F1604">
            <v>58</v>
          </cell>
        </row>
        <row r="1605">
          <cell r="A1605">
            <v>30080</v>
          </cell>
          <cell r="B1605">
            <v>58</v>
          </cell>
          <cell r="C1605">
            <v>40</v>
          </cell>
          <cell r="D1605">
            <v>43</v>
          </cell>
          <cell r="E1605">
            <v>40</v>
          </cell>
          <cell r="F1605">
            <v>58</v>
          </cell>
        </row>
        <row r="1606">
          <cell r="A1606">
            <v>30706</v>
          </cell>
          <cell r="B1606">
            <v>61</v>
          </cell>
          <cell r="C1606">
            <v>52</v>
          </cell>
          <cell r="D1606">
            <v>60</v>
          </cell>
          <cell r="E1606">
            <v>58</v>
          </cell>
          <cell r="F1606">
            <v>61</v>
          </cell>
        </row>
        <row r="1607">
          <cell r="A1607">
            <v>30776</v>
          </cell>
          <cell r="B1607">
            <v>58</v>
          </cell>
          <cell r="C1607">
            <v>55</v>
          </cell>
          <cell r="D1607">
            <v>57</v>
          </cell>
          <cell r="E1607">
            <v>57</v>
          </cell>
          <cell r="F1607">
            <v>58</v>
          </cell>
        </row>
        <row r="1608">
          <cell r="A1608">
            <v>30782</v>
          </cell>
          <cell r="B1608">
            <v>57</v>
          </cell>
          <cell r="C1608">
            <v>57</v>
          </cell>
          <cell r="D1608">
            <v>57</v>
          </cell>
          <cell r="E1608">
            <v>57</v>
          </cell>
          <cell r="F1608">
            <v>57</v>
          </cell>
        </row>
        <row r="1609">
          <cell r="A1609">
            <v>30784</v>
          </cell>
          <cell r="B1609">
            <v>56</v>
          </cell>
          <cell r="C1609">
            <v>55</v>
          </cell>
          <cell r="D1609">
            <v>56</v>
          </cell>
          <cell r="E1609">
            <v>55</v>
          </cell>
          <cell r="F1609">
            <v>56</v>
          </cell>
        </row>
        <row r="1610">
          <cell r="A1610">
            <v>30791</v>
          </cell>
          <cell r="B1610">
            <v>58</v>
          </cell>
          <cell r="C1610">
            <v>43</v>
          </cell>
          <cell r="D1610">
            <v>51</v>
          </cell>
          <cell r="E1610">
            <v>49</v>
          </cell>
          <cell r="F1610">
            <v>58</v>
          </cell>
        </row>
        <row r="1611">
          <cell r="A1611">
            <v>30792</v>
          </cell>
          <cell r="B1611">
            <v>58</v>
          </cell>
          <cell r="C1611">
            <v>42</v>
          </cell>
          <cell r="D1611">
            <v>51</v>
          </cell>
          <cell r="E1611">
            <v>46</v>
          </cell>
          <cell r="F1611">
            <v>58</v>
          </cell>
        </row>
        <row r="1612">
          <cell r="A1612">
            <v>30805</v>
          </cell>
          <cell r="B1612">
            <v>58</v>
          </cell>
          <cell r="C1612">
            <v>58</v>
          </cell>
          <cell r="D1612">
            <v>58</v>
          </cell>
          <cell r="E1612">
            <v>47</v>
          </cell>
          <cell r="F1612">
            <v>58</v>
          </cell>
        </row>
        <row r="1613">
          <cell r="A1613">
            <v>30813</v>
          </cell>
          <cell r="B1613">
            <v>62</v>
          </cell>
          <cell r="C1613">
            <v>50</v>
          </cell>
          <cell r="D1613">
            <v>60</v>
          </cell>
          <cell r="E1613">
            <v>56</v>
          </cell>
          <cell r="F1613">
            <v>62</v>
          </cell>
        </row>
        <row r="1614">
          <cell r="A1614">
            <v>30814</v>
          </cell>
          <cell r="B1614">
            <v>62</v>
          </cell>
          <cell r="C1614">
            <v>50</v>
          </cell>
          <cell r="D1614">
            <v>60</v>
          </cell>
          <cell r="E1614">
            <v>56</v>
          </cell>
          <cell r="F1614">
            <v>62</v>
          </cell>
        </row>
        <row r="1615">
          <cell r="A1615">
            <v>30815</v>
          </cell>
          <cell r="B1615">
            <v>62</v>
          </cell>
          <cell r="C1615">
            <v>43</v>
          </cell>
          <cell r="D1615">
            <v>58</v>
          </cell>
          <cell r="E1615">
            <v>50</v>
          </cell>
          <cell r="F1615">
            <v>62</v>
          </cell>
        </row>
        <row r="1616">
          <cell r="A1616">
            <v>30816</v>
          </cell>
          <cell r="B1616">
            <v>62</v>
          </cell>
          <cell r="C1616">
            <v>49</v>
          </cell>
          <cell r="D1616">
            <v>60</v>
          </cell>
          <cell r="E1616">
            <v>50</v>
          </cell>
          <cell r="F1616">
            <v>62</v>
          </cell>
        </row>
        <row r="1617">
          <cell r="A1617">
            <v>30817</v>
          </cell>
          <cell r="B1617">
            <v>57</v>
          </cell>
          <cell r="C1617">
            <v>49</v>
          </cell>
          <cell r="D1617">
            <v>56</v>
          </cell>
          <cell r="E1617">
            <v>53</v>
          </cell>
          <cell r="F1617">
            <v>57</v>
          </cell>
        </row>
        <row r="1618">
          <cell r="A1618">
            <v>30818</v>
          </cell>
          <cell r="B1618">
            <v>57</v>
          </cell>
          <cell r="C1618">
            <v>48</v>
          </cell>
          <cell r="D1618">
            <v>56</v>
          </cell>
          <cell r="E1618">
            <v>50</v>
          </cell>
          <cell r="F1618">
            <v>57</v>
          </cell>
        </row>
        <row r="1619">
          <cell r="A1619">
            <v>30820</v>
          </cell>
          <cell r="B1619">
            <v>57</v>
          </cell>
          <cell r="C1619">
            <v>57</v>
          </cell>
          <cell r="D1619">
            <v>57</v>
          </cell>
          <cell r="E1619">
            <v>57</v>
          </cell>
          <cell r="F1619">
            <v>57</v>
          </cell>
        </row>
        <row r="1620">
          <cell r="A1620">
            <v>30841</v>
          </cell>
          <cell r="B1620">
            <v>55</v>
          </cell>
          <cell r="C1620">
            <v>38</v>
          </cell>
          <cell r="D1620">
            <v>52</v>
          </cell>
          <cell r="E1620">
            <v>52</v>
          </cell>
          <cell r="F1620">
            <v>55</v>
          </cell>
        </row>
        <row r="1621">
          <cell r="A1621">
            <v>30842</v>
          </cell>
          <cell r="B1621">
            <v>57</v>
          </cell>
          <cell r="C1621">
            <v>57</v>
          </cell>
          <cell r="D1621">
            <v>56</v>
          </cell>
          <cell r="E1621">
            <v>49</v>
          </cell>
          <cell r="F1621">
            <v>57</v>
          </cell>
        </row>
        <row r="1622">
          <cell r="A1622">
            <v>30860</v>
          </cell>
          <cell r="B1622">
            <v>56</v>
          </cell>
          <cell r="C1622">
            <v>37</v>
          </cell>
          <cell r="D1622">
            <v>54</v>
          </cell>
          <cell r="E1622">
            <v>54</v>
          </cell>
          <cell r="F1622">
            <v>56</v>
          </cell>
        </row>
        <row r="1623">
          <cell r="A1623">
            <v>30862</v>
          </cell>
          <cell r="B1623">
            <v>57</v>
          </cell>
          <cell r="C1623">
            <v>24</v>
          </cell>
          <cell r="D1623">
            <v>50</v>
          </cell>
          <cell r="E1623">
            <v>53</v>
          </cell>
          <cell r="F1623">
            <v>57</v>
          </cell>
        </row>
        <row r="1624">
          <cell r="A1624">
            <v>30863</v>
          </cell>
          <cell r="B1624">
            <v>56</v>
          </cell>
          <cell r="C1624">
            <v>15</v>
          </cell>
          <cell r="D1624">
            <v>44</v>
          </cell>
          <cell r="E1624">
            <v>48</v>
          </cell>
          <cell r="F1624">
            <v>56</v>
          </cell>
        </row>
        <row r="1625">
          <cell r="A1625">
            <v>30864</v>
          </cell>
          <cell r="B1625">
            <v>61</v>
          </cell>
          <cell r="C1625">
            <v>42</v>
          </cell>
          <cell r="D1625">
            <v>58</v>
          </cell>
          <cell r="E1625">
            <v>56</v>
          </cell>
          <cell r="F1625">
            <v>61</v>
          </cell>
        </row>
        <row r="1626">
          <cell r="A1626">
            <v>30865</v>
          </cell>
          <cell r="B1626">
            <v>57</v>
          </cell>
          <cell r="C1626">
            <v>57</v>
          </cell>
          <cell r="D1626">
            <v>57</v>
          </cell>
          <cell r="E1626">
            <v>45</v>
          </cell>
          <cell r="F1626">
            <v>57</v>
          </cell>
        </row>
        <row r="1627">
          <cell r="A1627">
            <v>30903</v>
          </cell>
          <cell r="B1627">
            <v>53</v>
          </cell>
          <cell r="C1627">
            <v>31</v>
          </cell>
          <cell r="D1627">
            <v>34</v>
          </cell>
          <cell r="E1627">
            <v>29</v>
          </cell>
          <cell r="F1627">
            <v>53</v>
          </cell>
        </row>
        <row r="1628">
          <cell r="A1628">
            <v>30904</v>
          </cell>
          <cell r="B1628">
            <v>53</v>
          </cell>
          <cell r="C1628">
            <v>53</v>
          </cell>
          <cell r="D1628">
            <v>53</v>
          </cell>
          <cell r="E1628">
            <v>50</v>
          </cell>
          <cell r="F1628">
            <v>53</v>
          </cell>
        </row>
        <row r="1629">
          <cell r="A1629">
            <v>30981</v>
          </cell>
          <cell r="B1629">
            <v>58</v>
          </cell>
          <cell r="C1629">
            <v>58</v>
          </cell>
          <cell r="D1629">
            <v>58</v>
          </cell>
          <cell r="E1629">
            <v>58</v>
          </cell>
          <cell r="F1629">
            <v>58</v>
          </cell>
        </row>
        <row r="1630">
          <cell r="A1630">
            <v>31013</v>
          </cell>
          <cell r="B1630">
            <v>57</v>
          </cell>
          <cell r="C1630">
            <v>57</v>
          </cell>
          <cell r="D1630">
            <v>57</v>
          </cell>
          <cell r="E1630">
            <v>57</v>
          </cell>
          <cell r="F1630">
            <v>57</v>
          </cell>
        </row>
        <row r="1631">
          <cell r="A1631">
            <v>31014</v>
          </cell>
          <cell r="B1631">
            <v>57</v>
          </cell>
          <cell r="C1631">
            <v>57</v>
          </cell>
          <cell r="D1631">
            <v>57</v>
          </cell>
          <cell r="E1631">
            <v>57</v>
          </cell>
          <cell r="F1631">
            <v>57</v>
          </cell>
        </row>
        <row r="1632">
          <cell r="A1632">
            <v>31105</v>
          </cell>
          <cell r="B1632">
            <v>58</v>
          </cell>
          <cell r="C1632">
            <v>58</v>
          </cell>
          <cell r="D1632">
            <v>58</v>
          </cell>
          <cell r="E1632">
            <v>57</v>
          </cell>
          <cell r="F1632">
            <v>58</v>
          </cell>
        </row>
        <row r="1633">
          <cell r="A1633">
            <v>31108</v>
          </cell>
          <cell r="B1633">
            <v>58</v>
          </cell>
          <cell r="C1633">
            <v>57</v>
          </cell>
          <cell r="D1633">
            <v>58</v>
          </cell>
          <cell r="E1633">
            <v>58</v>
          </cell>
          <cell r="F1633">
            <v>58</v>
          </cell>
        </row>
        <row r="1634">
          <cell r="A1634">
            <v>31144</v>
          </cell>
          <cell r="B1634">
            <v>58</v>
          </cell>
          <cell r="C1634">
            <v>50</v>
          </cell>
          <cell r="D1634">
            <v>58</v>
          </cell>
          <cell r="E1634">
            <v>58</v>
          </cell>
          <cell r="F1634">
            <v>58</v>
          </cell>
        </row>
        <row r="1635">
          <cell r="A1635">
            <v>31167</v>
          </cell>
          <cell r="B1635">
            <v>58</v>
          </cell>
          <cell r="C1635">
            <v>58</v>
          </cell>
          <cell r="D1635">
            <v>58</v>
          </cell>
          <cell r="E1635">
            <v>58</v>
          </cell>
          <cell r="F1635">
            <v>58</v>
          </cell>
        </row>
        <row r="1636">
          <cell r="A1636">
            <v>31171</v>
          </cell>
          <cell r="B1636">
            <v>58</v>
          </cell>
          <cell r="C1636">
            <v>47</v>
          </cell>
          <cell r="D1636">
            <v>57</v>
          </cell>
          <cell r="E1636">
            <v>57</v>
          </cell>
          <cell r="F1636">
            <v>58</v>
          </cell>
        </row>
        <row r="1637">
          <cell r="A1637">
            <v>31172</v>
          </cell>
          <cell r="B1637">
            <v>57</v>
          </cell>
          <cell r="C1637">
            <v>57</v>
          </cell>
          <cell r="D1637">
            <v>57</v>
          </cell>
          <cell r="E1637">
            <v>56</v>
          </cell>
          <cell r="F1637">
            <v>57</v>
          </cell>
        </row>
        <row r="1638">
          <cell r="A1638">
            <v>31183</v>
          </cell>
          <cell r="B1638">
            <v>53</v>
          </cell>
          <cell r="C1638">
            <v>46</v>
          </cell>
          <cell r="D1638">
            <v>52</v>
          </cell>
          <cell r="E1638">
            <v>45</v>
          </cell>
          <cell r="F1638">
            <v>53</v>
          </cell>
        </row>
        <row r="1639">
          <cell r="A1639">
            <v>31184</v>
          </cell>
          <cell r="B1639">
            <v>53</v>
          </cell>
          <cell r="C1639">
            <v>48</v>
          </cell>
          <cell r="D1639">
            <v>52</v>
          </cell>
          <cell r="E1639">
            <v>51</v>
          </cell>
          <cell r="F1639">
            <v>53</v>
          </cell>
        </row>
        <row r="1640">
          <cell r="A1640">
            <v>31192</v>
          </cell>
          <cell r="B1640">
            <v>58</v>
          </cell>
          <cell r="C1640">
            <v>58</v>
          </cell>
          <cell r="D1640">
            <v>58</v>
          </cell>
          <cell r="E1640">
            <v>57</v>
          </cell>
          <cell r="F1640">
            <v>58</v>
          </cell>
        </row>
        <row r="1641">
          <cell r="A1641">
            <v>31193</v>
          </cell>
          <cell r="B1641">
            <v>57</v>
          </cell>
          <cell r="C1641">
            <v>50</v>
          </cell>
          <cell r="D1641">
            <v>57</v>
          </cell>
          <cell r="E1641">
            <v>57</v>
          </cell>
          <cell r="F1641">
            <v>57</v>
          </cell>
        </row>
        <row r="1642">
          <cell r="A1642">
            <v>31198</v>
          </cell>
          <cell r="B1642">
            <v>53</v>
          </cell>
          <cell r="C1642">
            <v>53</v>
          </cell>
          <cell r="D1642">
            <v>53</v>
          </cell>
          <cell r="E1642">
            <v>50</v>
          </cell>
          <cell r="F1642">
            <v>53</v>
          </cell>
        </row>
        <row r="1643">
          <cell r="A1643">
            <v>31204</v>
          </cell>
          <cell r="B1643">
            <v>58</v>
          </cell>
          <cell r="C1643">
            <v>56</v>
          </cell>
          <cell r="D1643">
            <v>58</v>
          </cell>
          <cell r="E1643">
            <v>58</v>
          </cell>
          <cell r="F1643">
            <v>58</v>
          </cell>
        </row>
        <row r="1644">
          <cell r="A1644">
            <v>31205</v>
          </cell>
          <cell r="B1644">
            <v>58</v>
          </cell>
          <cell r="C1644">
            <v>57</v>
          </cell>
          <cell r="D1644">
            <v>57</v>
          </cell>
          <cell r="E1644">
            <v>47</v>
          </cell>
          <cell r="F1644">
            <v>58</v>
          </cell>
        </row>
        <row r="1645">
          <cell r="A1645">
            <v>31206</v>
          </cell>
          <cell r="B1645">
            <v>58</v>
          </cell>
          <cell r="C1645">
            <v>56</v>
          </cell>
          <cell r="D1645">
            <v>57</v>
          </cell>
          <cell r="E1645">
            <v>43</v>
          </cell>
          <cell r="F1645">
            <v>58</v>
          </cell>
        </row>
        <row r="1646">
          <cell r="A1646">
            <v>31207</v>
          </cell>
          <cell r="B1646">
            <v>57</v>
          </cell>
          <cell r="C1646">
            <v>44</v>
          </cell>
          <cell r="D1646">
            <v>56</v>
          </cell>
          <cell r="E1646">
            <v>57</v>
          </cell>
          <cell r="F1646">
            <v>58</v>
          </cell>
        </row>
        <row r="1647">
          <cell r="A1647">
            <v>31208</v>
          </cell>
          <cell r="B1647">
            <v>58</v>
          </cell>
          <cell r="C1647">
            <v>47</v>
          </cell>
          <cell r="D1647">
            <v>57</v>
          </cell>
          <cell r="E1647">
            <v>57</v>
          </cell>
          <cell r="F1647">
            <v>58</v>
          </cell>
        </row>
        <row r="1648">
          <cell r="A1648">
            <v>31210</v>
          </cell>
          <cell r="B1648">
            <v>53</v>
          </cell>
          <cell r="C1648">
            <v>53</v>
          </cell>
          <cell r="D1648">
            <v>52</v>
          </cell>
          <cell r="E1648">
            <v>43</v>
          </cell>
          <cell r="F1648">
            <v>53</v>
          </cell>
        </row>
      </sheetData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 FreewaySpeed" connectionId="2" xr16:uid="{00000000-0016-0000-0000-000000000000}" autoFormatId="16" applyNumberFormats="0" applyBorderFormats="0" applyFontFormats="0" applyPatternFormats="0" applyAlignmentFormats="0" applyWidthHeightFormats="0">
  <queryTableRefresh nextId="8">
    <queryTableFields count="7">
      <queryTableField id="1" name="scenario_id" tableColumnId="1"/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ocioeca8.sandag.org_abm2_spd" connectionId="1" xr16:uid="{00000000-0016-0000-0000-000001000000}" autoFormatId="16" applyNumberFormats="0" applyBorderFormats="0" applyFontFormats="0" applyPatternFormats="0" applyAlignmentFormats="0" applyWidthHeightFormats="0">
  <queryTableRefresh nextId="8">
    <queryTableFields count="6">
      <queryTableField id="2" name="hwycov_id" tableColumnId="2"/>
      <queryTableField id="3" name="speed_ea" tableColumnId="3"/>
      <queryTableField id="4" name="speed_am" tableColumnId="4"/>
      <queryTableField id="5" name="speed_md" tableColumnId="5"/>
      <queryTableField id="6" name="speed_pm" tableColumnId="6"/>
      <queryTableField id="7" name="speed_ev" tableColumnId="7"/>
    </queryTableFields>
    <queryTableDeletedFields count="1">
      <deletedField name="scenario_i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ql2014a8.sandag.org_ws_FreewaySpeed" displayName="Table_sql2014a8.sandag.org_ws_FreewaySpeed" ref="J1:P464" tableType="queryTable" totalsRowShown="0">
  <autoFilter ref="J1:P464" xr:uid="{00000000-0009-0000-0100-000001000000}"/>
  <tableColumns count="7">
    <tableColumn id="1" xr3:uid="{00000000-0010-0000-0000-000001000000}" uniqueName="1" name="scenario_id" queryTableFieldId="1"/>
    <tableColumn id="2" xr3:uid="{00000000-0010-0000-0000-000002000000}" uniqueName="2" name="LinkID" queryTableFieldId="2" dataDxfId="21"/>
    <tableColumn id="3" xr3:uid="{00000000-0010-0000-0000-000003000000}" uniqueName="3" name="speed_ea" queryTableFieldId="3"/>
    <tableColumn id="4" xr3:uid="{00000000-0010-0000-0000-000004000000}" uniqueName="4" name="speed_am" queryTableFieldId="4"/>
    <tableColumn id="5" xr3:uid="{00000000-0010-0000-0000-000005000000}" uniqueName="5" name="speed_md" queryTableFieldId="5"/>
    <tableColumn id="6" xr3:uid="{00000000-0010-0000-0000-000006000000}" uniqueName="6" name="speed_pm" queryTableFieldId="6"/>
    <tableColumn id="7" xr3:uid="{00000000-0010-0000-0000-000007000000}" uniqueName="7" name="speed_ev" queryTableField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socioeca8.sandag.org_abm2_spd" displayName="Table_socioeca8.sandag.org_abm2_spd" ref="C1:H1648" tableType="queryTable" totalsRowShown="0">
  <autoFilter ref="C1:H1648" xr:uid="{00000000-0009-0000-0100-000004000000}"/>
  <tableColumns count="6">
    <tableColumn id="2" xr3:uid="{00000000-0010-0000-0100-000002000000}" uniqueName="2" name="hwycov_id" queryTableFieldId="2"/>
    <tableColumn id="3" xr3:uid="{00000000-0010-0000-0100-000003000000}" uniqueName="3" name="speed_ea" queryTableFieldId="3"/>
    <tableColumn id="4" xr3:uid="{00000000-0010-0000-0100-000004000000}" uniqueName="4" name="speed_am" queryTableFieldId="4"/>
    <tableColumn id="5" xr3:uid="{00000000-0010-0000-0100-000005000000}" uniqueName="5" name="speed_md" queryTableFieldId="5"/>
    <tableColumn id="6" xr3:uid="{00000000-0010-0000-0100-000006000000}" uniqueName="6" name="speed_pm" queryTableFieldId="6"/>
    <tableColumn id="7" xr3:uid="{00000000-0010-0000-0100-000007000000}" uniqueName="7" name="speed_ev" queryTableFieldId="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worksheet" displayName="worksheet" ref="A1:T462" totalsRowShown="0" headerRowDxfId="20">
  <autoFilter ref="A1:T462" xr:uid="{00000000-0009-0000-0100-000002000000}"/>
  <tableColumns count="20">
    <tableColumn id="1" xr3:uid="{00000000-0010-0000-0200-000001000000}" name="corridor"/>
    <tableColumn id="2" xr3:uid="{00000000-0010-0000-0200-000002000000}" name="nm" dataDxfId="19"/>
    <tableColumn id="3" xr3:uid="{00000000-0010-0000-0200-000003000000}" name="MileStone" dataDxfId="18"/>
    <tableColumn id="4" xr3:uid="{00000000-0010-0000-0200-000004000000}" name="length" dataDxfId="17"/>
    <tableColumn id="5" xr3:uid="{00000000-0010-0000-0200-000005000000}" name="from_nm" dataDxfId="16"/>
    <tableColumn id="6" xr3:uid="{00000000-0010-0000-0200-000006000000}" name="hwycov_id" dataDxfId="15"/>
    <tableColumn id="7" xr3:uid="{00000000-0010-0000-0200-000007000000}" name="EA" dataDxfId="14">
      <calculatedColumnFormula>IFERROR(VLOOKUP($F2,INRIX!$A$2:$F$464,2,FALSE),"")</calculatedColumnFormula>
    </tableColumn>
    <tableColumn id="8" xr3:uid="{00000000-0010-0000-0200-000008000000}" name="AM" dataDxfId="13">
      <calculatedColumnFormula>IFERROR(VLOOKUP($F2,INRIX!$A$2:$F$464,3,FALSE),"")</calculatedColumnFormula>
    </tableColumn>
    <tableColumn id="9" xr3:uid="{00000000-0010-0000-0200-000009000000}" name="MD" dataDxfId="12">
      <calculatedColumnFormula>IFERROR(VLOOKUP($F2,INRIX!$A$2:$F$464,4,FALSE),"")</calculatedColumnFormula>
    </tableColumn>
    <tableColumn id="10" xr3:uid="{00000000-0010-0000-0200-00000A000000}" name="PM" dataDxfId="11">
      <calculatedColumnFormula>IFERROR(VLOOKUP($F2,INRIX!$A$2:$F$464,5,FALSE),"")</calculatedColumnFormula>
    </tableColumn>
    <tableColumn id="11" xr3:uid="{00000000-0010-0000-0200-00000B000000}" name="EV" dataDxfId="10">
      <calculatedColumnFormula>IFERROR(VLOOKUP($F2,INRIX!$A$2:$F$464,6,FALSE),"")</calculatedColumnFormula>
    </tableColumn>
    <tableColumn id="12" xr3:uid="{00000000-0010-0000-0200-00000C000000}" name="ea2" dataDxfId="9">
      <calculatedColumnFormula>IF(G2="","",VLOOKUP($F2,abm!$B$2:$G$464,2,FALSE))</calculatedColumnFormula>
    </tableColumn>
    <tableColumn id="13" xr3:uid="{00000000-0010-0000-0200-00000D000000}" name="am3" dataDxfId="8">
      <calculatedColumnFormula>IF(H2="","",VLOOKUP($F2,abm!$B$2:$G$464,3,FALSE))</calculatedColumnFormula>
    </tableColumn>
    <tableColumn id="14" xr3:uid="{00000000-0010-0000-0200-00000E000000}" name="md4" dataDxfId="7">
      <calculatedColumnFormula>IF(I2="","",VLOOKUP($F2,abm!$B$2:$G$464,4,FALSE))</calculatedColumnFormula>
    </tableColumn>
    <tableColumn id="15" xr3:uid="{00000000-0010-0000-0200-00000F000000}" name="pm5" dataDxfId="6">
      <calculatedColumnFormula>IF(J2="","",VLOOKUP($F2,abm!$B$2:$G$464,5,FALSE))</calculatedColumnFormula>
    </tableColumn>
    <tableColumn id="16" xr3:uid="{00000000-0010-0000-0200-000010000000}" name="ev6" dataDxfId="5">
      <calculatedColumnFormula>IF(K2="","",VLOOKUP($F2,abm!$B$2:$G$464,6,FALSE))</calculatedColumnFormula>
    </tableColumn>
    <tableColumn id="17" xr3:uid="{00000000-0010-0000-0200-000011000000}" name="gap_am" dataDxfId="4">
      <calculatedColumnFormula>IFERROR(M2/H2-1,"")</calculatedColumnFormula>
    </tableColumn>
    <tableColumn id="18" xr3:uid="{00000000-0010-0000-0200-000012000000}" name="x2_am" dataDxfId="3">
      <calculatedColumnFormula>IFERROR(POWER((M2-H2),2),"")</calculatedColumnFormula>
    </tableColumn>
    <tableColumn id="19" xr3:uid="{00000000-0010-0000-0200-000013000000}" name="gap_pm" dataDxfId="2">
      <calculatedColumnFormula>IFERROR(O2/J2-1,"")</calculatedColumnFormula>
    </tableColumn>
    <tableColumn id="20" xr3:uid="{00000000-0010-0000-0200-000014000000}" name="x2_pm" dataDxfId="1">
      <calculatedColumnFormula>IFERROR(POWER((O2-J2),2),"")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bm_speed" displayName="abm_speed" ref="A1:G464" totalsRowShown="0" tableBorderDxfId="0" headerRowCellStyle="Normal" dataCellStyle="Normal">
  <autoFilter ref="A1:G464" xr:uid="{00000000-0009-0000-0100-000003000000}"/>
  <tableColumns count="7">
    <tableColumn id="1" xr3:uid="{00000000-0010-0000-0300-000001000000}" name="scenario_id" dataCellStyle="Normal">
      <calculatedColumnFormula>IF(ISERROR(Table_sql2014a8.sandag.org_ws_FreewaySpeed[[#This Row],[scenario_id]]),"",Table_sql2014a8.sandag.org_ws_FreewaySpeed[[#This Row],[scenario_id]])</calculatedColumnFormula>
    </tableColumn>
    <tableColumn id="2" xr3:uid="{00000000-0010-0000-0300-000002000000}" name="hwycov_id" dataCellStyle="Normal">
      <calculatedColumnFormula>IF(ISERROR(Table_sql2014a8.sandag.org_ws_FreewaySpeed[[#This Row],[LinkID]]),"",Table_sql2014a8.sandag.org_ws_FreewaySpeed[[#This Row],[LinkID]])</calculatedColumnFormula>
    </tableColumn>
    <tableColumn id="3" xr3:uid="{00000000-0010-0000-0300-000003000000}" name="speed_ea" dataCellStyle="Normal">
      <calculatedColumnFormula>IF(ISERROR(Table_sql2014a8.sandag.org_ws_FreewaySpeed[[#This Row],[speed_ea]]),"",Table_sql2014a8.sandag.org_ws_FreewaySpeed[[#This Row],[speed_ea]])</calculatedColumnFormula>
    </tableColumn>
    <tableColumn id="4" xr3:uid="{00000000-0010-0000-0300-000004000000}" name="speed_am" dataCellStyle="Normal">
      <calculatedColumnFormula>IF(ISERROR(Table_sql2014a8.sandag.org_ws_FreewaySpeed[[#This Row],[speed_am]]),"",Table_sql2014a8.sandag.org_ws_FreewaySpeed[[#This Row],[speed_am]])</calculatedColumnFormula>
    </tableColumn>
    <tableColumn id="5" xr3:uid="{00000000-0010-0000-0300-000005000000}" name="speed_md" dataCellStyle="Normal">
      <calculatedColumnFormula>IF(ISERROR(Table_sql2014a8.sandag.org_ws_FreewaySpeed[[#This Row],[speed_md]]),"",Table_sql2014a8.sandag.org_ws_FreewaySpeed[[#This Row],[speed_md]])</calculatedColumnFormula>
    </tableColumn>
    <tableColumn id="6" xr3:uid="{00000000-0010-0000-0300-000006000000}" name="speed_pm" dataCellStyle="Normal">
      <calculatedColumnFormula>IF(ISERROR(Table_sql2014a8.sandag.org_ws_FreewaySpeed[[#This Row],[speed_pm]]),"",Table_sql2014a8.sandag.org_ws_FreewaySpeed[[#This Row],[speed_pm]])</calculatedColumnFormula>
    </tableColumn>
    <tableColumn id="7" xr3:uid="{00000000-0010-0000-0300-000007000000}" name="speed_ev" dataCellStyle="Normal">
      <calculatedColumnFormula>IF(ISERROR(Table_sql2014a8.sandag.org_ws_FreewaySpeed[[#This Row],[speed_ev]]),"",Table_sql2014a8.sandag.org_ws_FreewaySpeed[[#This Row],[speed_ev]])</calculatedColumnFormula>
    </tableColumn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yma@sandag.org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0.39997558519241921"/>
  </sheetPr>
  <dimension ref="A1:P1648"/>
  <sheetViews>
    <sheetView showGridLines="0" tabSelected="1" zoomScale="98" zoomScaleNormal="98" workbookViewId="0">
      <selection activeCell="A12" sqref="A12"/>
    </sheetView>
  </sheetViews>
  <sheetFormatPr defaultRowHeight="14.4" x14ac:dyDescent="0.3"/>
  <cols>
    <col min="1" max="1" width="105.109375" bestFit="1" customWidth="1"/>
    <col min="3" max="3" width="12.6640625" bestFit="1" customWidth="1"/>
    <col min="4" max="4" width="11.88671875" bestFit="1" customWidth="1"/>
    <col min="5" max="5" width="12.44140625" bestFit="1" customWidth="1"/>
    <col min="6" max="7" width="12.5546875" bestFit="1" customWidth="1"/>
    <col min="8" max="8" width="11.88671875" bestFit="1" customWidth="1"/>
    <col min="9" max="9" width="11.88671875" customWidth="1"/>
    <col min="10" max="10" width="13.44140625" hidden="1" customWidth="1"/>
    <col min="11" max="11" width="12.6640625" style="7" hidden="1" customWidth="1"/>
    <col min="12" max="12" width="11.88671875" hidden="1" customWidth="1"/>
    <col min="13" max="13" width="12.44140625" hidden="1" customWidth="1"/>
    <col min="14" max="15" width="12.5546875" hidden="1" customWidth="1"/>
    <col min="16" max="16" width="11.88671875" hidden="1" customWidth="1"/>
    <col min="17" max="17" width="9.109375" customWidth="1"/>
  </cols>
  <sheetData>
    <row r="1" spans="1:16" x14ac:dyDescent="0.3">
      <c r="A1" t="s">
        <v>254</v>
      </c>
      <c r="C1" t="s">
        <v>182</v>
      </c>
      <c r="D1" t="s">
        <v>205</v>
      </c>
      <c r="E1" t="s">
        <v>206</v>
      </c>
      <c r="F1" t="s">
        <v>207</v>
      </c>
      <c r="G1" t="s">
        <v>208</v>
      </c>
      <c r="H1" t="s">
        <v>209</v>
      </c>
      <c r="J1" t="s">
        <v>181</v>
      </c>
      <c r="K1" s="7" t="s">
        <v>178</v>
      </c>
      <c r="L1" t="s">
        <v>205</v>
      </c>
      <c r="M1" t="s">
        <v>206</v>
      </c>
      <c r="N1" t="s">
        <v>207</v>
      </c>
      <c r="O1" t="s">
        <v>208</v>
      </c>
      <c r="P1" t="s">
        <v>209</v>
      </c>
    </row>
    <row r="2" spans="1:16" x14ac:dyDescent="0.3">
      <c r="C2">
        <f>[1]hwy_speed!A2</f>
        <v>58</v>
      </c>
      <c r="D2">
        <f>[1]hwy_speed!B2</f>
        <v>58</v>
      </c>
      <c r="E2">
        <f>[1]hwy_speed!C2</f>
        <v>58</v>
      </c>
      <c r="F2">
        <f>[1]hwy_speed!D2</f>
        <v>58</v>
      </c>
      <c r="G2">
        <f>[1]hwy_speed!E2</f>
        <v>57</v>
      </c>
      <c r="H2">
        <f>[1]hwy_speed!F2</f>
        <v>58</v>
      </c>
      <c r="K2" s="7">
        <v>554</v>
      </c>
      <c r="L2">
        <f>VLOOKUP(Table_sql2014a8.sandag.org_ws_FreewaySpeed[[#This Row],[LinkID]],Table_socioeca8.sandag.org_abm2_spd[[hwycov_id]:[speed_ev]],2,FALSE)</f>
        <v>58</v>
      </c>
      <c r="M2">
        <f>VLOOKUP(Table_sql2014a8.sandag.org_ws_FreewaySpeed[[#This Row],[LinkID]],Table_socioeca8.sandag.org_abm2_spd[[hwycov_id]:[speed_ev]],3,FALSE)</f>
        <v>56</v>
      </c>
      <c r="N2">
        <f>VLOOKUP(Table_sql2014a8.sandag.org_ws_FreewaySpeed[[#This Row],[LinkID]],Table_socioeca8.sandag.org_abm2_spd[[hwycov_id]:[speed_ev]],4,FALSE)</f>
        <v>57</v>
      </c>
      <c r="O2">
        <f>VLOOKUP(Table_sql2014a8.sandag.org_ws_FreewaySpeed[[#This Row],[LinkID]],Table_socioeca8.sandag.org_abm2_spd[[hwycov_id]:[speed_ev]],5,FALSE)</f>
        <v>42</v>
      </c>
      <c r="P2">
        <f>VLOOKUP(Table_sql2014a8.sandag.org_ws_FreewaySpeed[[#This Row],[LinkID]],Table_socioeca8.sandag.org_abm2_spd[[hwycov_id]:[speed_ev]],6,FALSE)</f>
        <v>58</v>
      </c>
    </row>
    <row r="3" spans="1:16" x14ac:dyDescent="0.3">
      <c r="C3">
        <f>[1]hwy_speed!A3</f>
        <v>59</v>
      </c>
      <c r="D3">
        <f>[1]hwy_speed!B3</f>
        <v>53</v>
      </c>
      <c r="E3">
        <f>[1]hwy_speed!C3</f>
        <v>37</v>
      </c>
      <c r="F3">
        <f>[1]hwy_speed!D3</f>
        <v>50</v>
      </c>
      <c r="G3">
        <f>[1]hwy_speed!E3</f>
        <v>49</v>
      </c>
      <c r="H3">
        <f>[1]hwy_speed!F3</f>
        <v>53</v>
      </c>
      <c r="K3" s="7">
        <v>556</v>
      </c>
      <c r="L3">
        <f>VLOOKUP(Table_sql2014a8.sandag.org_ws_FreewaySpeed[[#This Row],[LinkID]],Table_socioeca8.sandag.org_abm2_spd[[hwycov_id]:[speed_ev]],2,FALSE)</f>
        <v>58</v>
      </c>
      <c r="M3">
        <f>VLOOKUP(Table_sql2014a8.sandag.org_ws_FreewaySpeed[[#This Row],[LinkID]],Table_socioeca8.sandag.org_abm2_spd[[hwycov_id]:[speed_ev]],3,FALSE)</f>
        <v>57</v>
      </c>
      <c r="N3">
        <f>VLOOKUP(Table_sql2014a8.sandag.org_ws_FreewaySpeed[[#This Row],[LinkID]],Table_socioeca8.sandag.org_abm2_spd[[hwycov_id]:[speed_ev]],4,FALSE)</f>
        <v>57</v>
      </c>
      <c r="O3">
        <f>VLOOKUP(Table_sql2014a8.sandag.org_ws_FreewaySpeed[[#This Row],[LinkID]],Table_socioeca8.sandag.org_abm2_spd[[hwycov_id]:[speed_ev]],5,FALSE)</f>
        <v>50</v>
      </c>
      <c r="P3">
        <f>VLOOKUP(Table_sql2014a8.sandag.org_ws_FreewaySpeed[[#This Row],[LinkID]],Table_socioeca8.sandag.org_abm2_spd[[hwycov_id]:[speed_ev]],6,FALSE)</f>
        <v>58</v>
      </c>
    </row>
    <row r="4" spans="1:16" x14ac:dyDescent="0.3">
      <c r="C4">
        <f>[1]hwy_speed!A4</f>
        <v>323</v>
      </c>
      <c r="D4">
        <f>[1]hwy_speed!B4</f>
        <v>58</v>
      </c>
      <c r="E4">
        <f>[1]hwy_speed!C4</f>
        <v>53</v>
      </c>
      <c r="F4">
        <f>[1]hwy_speed!D4</f>
        <v>57</v>
      </c>
      <c r="G4">
        <f>[1]hwy_speed!E4</f>
        <v>57</v>
      </c>
      <c r="H4">
        <f>[1]hwy_speed!F4</f>
        <v>58</v>
      </c>
      <c r="K4" s="7">
        <v>558</v>
      </c>
      <c r="L4">
        <f>VLOOKUP(Table_sql2014a8.sandag.org_ws_FreewaySpeed[[#This Row],[LinkID]],Table_socioeca8.sandag.org_abm2_spd[[hwycov_id]:[speed_ev]],2,FALSE)</f>
        <v>56</v>
      </c>
      <c r="M4">
        <f>VLOOKUP(Table_sql2014a8.sandag.org_ws_FreewaySpeed[[#This Row],[LinkID]],Table_socioeca8.sandag.org_abm2_spd[[hwycov_id]:[speed_ev]],3,FALSE)</f>
        <v>56</v>
      </c>
      <c r="N4">
        <f>VLOOKUP(Table_sql2014a8.sandag.org_ws_FreewaySpeed[[#This Row],[LinkID]],Table_socioeca8.sandag.org_abm2_spd[[hwycov_id]:[speed_ev]],4,FALSE)</f>
        <v>55</v>
      </c>
      <c r="O4">
        <f>VLOOKUP(Table_sql2014a8.sandag.org_ws_FreewaySpeed[[#This Row],[LinkID]],Table_socioeca8.sandag.org_abm2_spd[[hwycov_id]:[speed_ev]],5,FALSE)</f>
        <v>55</v>
      </c>
      <c r="P4">
        <f>VLOOKUP(Table_sql2014a8.sandag.org_ws_FreewaySpeed[[#This Row],[LinkID]],Table_socioeca8.sandag.org_abm2_spd[[hwycov_id]:[speed_ev]],6,FALSE)</f>
        <v>56</v>
      </c>
    </row>
    <row r="5" spans="1:16" x14ac:dyDescent="0.3">
      <c r="A5" t="s">
        <v>201</v>
      </c>
      <c r="C5">
        <f>[1]hwy_speed!A5</f>
        <v>442</v>
      </c>
      <c r="D5">
        <f>[1]hwy_speed!B5</f>
        <v>57</v>
      </c>
      <c r="E5">
        <f>[1]hwy_speed!C5</f>
        <v>57</v>
      </c>
      <c r="F5">
        <f>[1]hwy_speed!D5</f>
        <v>57</v>
      </c>
      <c r="G5">
        <f>[1]hwy_speed!E5</f>
        <v>57</v>
      </c>
      <c r="H5">
        <f>[1]hwy_speed!F5</f>
        <v>57</v>
      </c>
      <c r="K5" s="7">
        <v>570</v>
      </c>
      <c r="L5">
        <f>VLOOKUP(Table_sql2014a8.sandag.org_ws_FreewaySpeed[[#This Row],[LinkID]],Table_socioeca8.sandag.org_abm2_spd[[hwycov_id]:[speed_ev]],2,FALSE)</f>
        <v>57</v>
      </c>
      <c r="M5">
        <f>VLOOKUP(Table_sql2014a8.sandag.org_ws_FreewaySpeed[[#This Row],[LinkID]],Table_socioeca8.sandag.org_abm2_spd[[hwycov_id]:[speed_ev]],3,FALSE)</f>
        <v>46</v>
      </c>
      <c r="N5">
        <f>VLOOKUP(Table_sql2014a8.sandag.org_ws_FreewaySpeed[[#This Row],[LinkID]],Table_socioeca8.sandag.org_abm2_spd[[hwycov_id]:[speed_ev]],4,FALSE)</f>
        <v>56</v>
      </c>
      <c r="O5">
        <f>VLOOKUP(Table_sql2014a8.sandag.org_ws_FreewaySpeed[[#This Row],[LinkID]],Table_socioeca8.sandag.org_abm2_spd[[hwycov_id]:[speed_ev]],5,FALSE)</f>
        <v>56</v>
      </c>
      <c r="P5">
        <f>VLOOKUP(Table_sql2014a8.sandag.org_ws_FreewaySpeed[[#This Row],[LinkID]],Table_socioeca8.sandag.org_abm2_spd[[hwycov_id]:[speed_ev]],6,FALSE)</f>
        <v>57</v>
      </c>
    </row>
    <row r="6" spans="1:16" x14ac:dyDescent="0.3">
      <c r="A6" s="13" t="s">
        <v>202</v>
      </c>
      <c r="C6">
        <f>[1]hwy_speed!A6</f>
        <v>457</v>
      </c>
      <c r="D6">
        <f>[1]hwy_speed!B6</f>
        <v>58</v>
      </c>
      <c r="E6">
        <f>[1]hwy_speed!C6</f>
        <v>29</v>
      </c>
      <c r="F6">
        <f>[1]hwy_speed!D6</f>
        <v>57</v>
      </c>
      <c r="G6">
        <f>[1]hwy_speed!E6</f>
        <v>57</v>
      </c>
      <c r="H6">
        <f>[1]hwy_speed!F6</f>
        <v>58</v>
      </c>
      <c r="K6" s="7">
        <v>574</v>
      </c>
      <c r="L6">
        <f>VLOOKUP(Table_sql2014a8.sandag.org_ws_FreewaySpeed[[#This Row],[LinkID]],Table_socioeca8.sandag.org_abm2_spd[[hwycov_id]:[speed_ev]],2,FALSE)</f>
        <v>58</v>
      </c>
      <c r="M6">
        <f>VLOOKUP(Table_sql2014a8.sandag.org_ws_FreewaySpeed[[#This Row],[LinkID]],Table_socioeca8.sandag.org_abm2_spd[[hwycov_id]:[speed_ev]],3,FALSE)</f>
        <v>52</v>
      </c>
      <c r="N6">
        <f>VLOOKUP(Table_sql2014a8.sandag.org_ws_FreewaySpeed[[#This Row],[LinkID]],Table_socioeca8.sandag.org_abm2_spd[[hwycov_id]:[speed_ev]],4,FALSE)</f>
        <v>56</v>
      </c>
      <c r="O6">
        <f>VLOOKUP(Table_sql2014a8.sandag.org_ws_FreewaySpeed[[#This Row],[LinkID]],Table_socioeca8.sandag.org_abm2_spd[[hwycov_id]:[speed_ev]],5,FALSE)</f>
        <v>46</v>
      </c>
      <c r="P6">
        <f>VLOOKUP(Table_sql2014a8.sandag.org_ws_FreewaySpeed[[#This Row],[LinkID]],Table_socioeca8.sandag.org_abm2_spd[[hwycov_id]:[speed_ev]],6,FALSE)</f>
        <v>58</v>
      </c>
    </row>
    <row r="7" spans="1:16" x14ac:dyDescent="0.3">
      <c r="A7" s="13" t="s">
        <v>203</v>
      </c>
      <c r="C7">
        <f>[1]hwy_speed!A7</f>
        <v>459</v>
      </c>
      <c r="D7">
        <f>[1]hwy_speed!B7</f>
        <v>58</v>
      </c>
      <c r="E7">
        <f>[1]hwy_speed!C7</f>
        <v>58</v>
      </c>
      <c r="F7">
        <f>[1]hwy_speed!D7</f>
        <v>58</v>
      </c>
      <c r="G7">
        <f>[1]hwy_speed!E7</f>
        <v>56</v>
      </c>
      <c r="H7">
        <f>[1]hwy_speed!F7</f>
        <v>58</v>
      </c>
      <c r="K7" s="7">
        <v>575</v>
      </c>
      <c r="L7">
        <f>VLOOKUP(Table_sql2014a8.sandag.org_ws_FreewaySpeed[[#This Row],[LinkID]],Table_socioeca8.sandag.org_abm2_spd[[hwycov_id]:[speed_ev]],2,FALSE)</f>
        <v>58</v>
      </c>
      <c r="M7">
        <f>VLOOKUP(Table_sql2014a8.sandag.org_ws_FreewaySpeed[[#This Row],[LinkID]],Table_socioeca8.sandag.org_abm2_spd[[hwycov_id]:[speed_ev]],3,FALSE)</f>
        <v>56</v>
      </c>
      <c r="N7">
        <f>VLOOKUP(Table_sql2014a8.sandag.org_ws_FreewaySpeed[[#This Row],[LinkID]],Table_socioeca8.sandag.org_abm2_spd[[hwycov_id]:[speed_ev]],4,FALSE)</f>
        <v>57</v>
      </c>
      <c r="O7">
        <f>VLOOKUP(Table_sql2014a8.sandag.org_ws_FreewaySpeed[[#This Row],[LinkID]],Table_socioeca8.sandag.org_abm2_spd[[hwycov_id]:[speed_ev]],5,FALSE)</f>
        <v>45</v>
      </c>
      <c r="P7">
        <f>VLOOKUP(Table_sql2014a8.sandag.org_ws_FreewaySpeed[[#This Row],[LinkID]],Table_socioeca8.sandag.org_abm2_spd[[hwycov_id]:[speed_ev]],6,FALSE)</f>
        <v>58</v>
      </c>
    </row>
    <row r="8" spans="1:16" x14ac:dyDescent="0.3">
      <c r="A8" s="13" t="s">
        <v>204</v>
      </c>
      <c r="C8">
        <f>[1]hwy_speed!A8</f>
        <v>460</v>
      </c>
      <c r="D8">
        <f>[1]hwy_speed!B8</f>
        <v>58</v>
      </c>
      <c r="E8">
        <f>[1]hwy_speed!C8</f>
        <v>58</v>
      </c>
      <c r="F8">
        <f>[1]hwy_speed!D8</f>
        <v>58</v>
      </c>
      <c r="G8">
        <f>[1]hwy_speed!E8</f>
        <v>57</v>
      </c>
      <c r="H8">
        <f>[1]hwy_speed!F8</f>
        <v>58</v>
      </c>
      <c r="K8" s="7">
        <v>589</v>
      </c>
      <c r="L8">
        <f>VLOOKUP(Table_sql2014a8.sandag.org_ws_FreewaySpeed[[#This Row],[LinkID]],Table_socioeca8.sandag.org_abm2_spd[[hwycov_id]:[speed_ev]],2,FALSE)</f>
        <v>53</v>
      </c>
      <c r="M8">
        <f>VLOOKUP(Table_sql2014a8.sandag.org_ws_FreewaySpeed[[#This Row],[LinkID]],Table_socioeca8.sandag.org_abm2_spd[[hwycov_id]:[speed_ev]],3,FALSE)</f>
        <v>53</v>
      </c>
      <c r="N8">
        <f>VLOOKUP(Table_sql2014a8.sandag.org_ws_FreewaySpeed[[#This Row],[LinkID]],Table_socioeca8.sandag.org_abm2_spd[[hwycov_id]:[speed_ev]],4,FALSE)</f>
        <v>53</v>
      </c>
      <c r="O8">
        <f>VLOOKUP(Table_sql2014a8.sandag.org_ws_FreewaySpeed[[#This Row],[LinkID]],Table_socioeca8.sandag.org_abm2_spd[[hwycov_id]:[speed_ev]],5,FALSE)</f>
        <v>51</v>
      </c>
      <c r="P8">
        <f>VLOOKUP(Table_sql2014a8.sandag.org_ws_FreewaySpeed[[#This Row],[LinkID]],Table_socioeca8.sandag.org_abm2_spd[[hwycov_id]:[speed_ev]],6,FALSE)</f>
        <v>53</v>
      </c>
    </row>
    <row r="9" spans="1:16" x14ac:dyDescent="0.3">
      <c r="C9">
        <f>[1]hwy_speed!A9</f>
        <v>461</v>
      </c>
      <c r="D9">
        <f>[1]hwy_speed!B9</f>
        <v>58</v>
      </c>
      <c r="E9">
        <f>[1]hwy_speed!C9</f>
        <v>58</v>
      </c>
      <c r="F9">
        <f>[1]hwy_speed!D9</f>
        <v>58</v>
      </c>
      <c r="G9">
        <f>[1]hwy_speed!E9</f>
        <v>56</v>
      </c>
      <c r="H9">
        <f>[1]hwy_speed!F9</f>
        <v>58</v>
      </c>
      <c r="K9" s="7">
        <v>621</v>
      </c>
      <c r="L9">
        <f>VLOOKUP(Table_sql2014a8.sandag.org_ws_FreewaySpeed[[#This Row],[LinkID]],Table_socioeca8.sandag.org_abm2_spd[[hwycov_id]:[speed_ev]],2,FALSE)</f>
        <v>57</v>
      </c>
      <c r="M9">
        <f>VLOOKUP(Table_sql2014a8.sandag.org_ws_FreewaySpeed[[#This Row],[LinkID]],Table_socioeca8.sandag.org_abm2_spd[[hwycov_id]:[speed_ev]],3,FALSE)</f>
        <v>32</v>
      </c>
      <c r="N9">
        <f>VLOOKUP(Table_sql2014a8.sandag.org_ws_FreewaySpeed[[#This Row],[LinkID]],Table_socioeca8.sandag.org_abm2_spd[[hwycov_id]:[speed_ev]],4,FALSE)</f>
        <v>54</v>
      </c>
      <c r="O9">
        <f>VLOOKUP(Table_sql2014a8.sandag.org_ws_FreewaySpeed[[#This Row],[LinkID]],Table_socioeca8.sandag.org_abm2_spd[[hwycov_id]:[speed_ev]],5,FALSE)</f>
        <v>56</v>
      </c>
      <c r="P9">
        <f>VLOOKUP(Table_sql2014a8.sandag.org_ws_FreewaySpeed[[#This Row],[LinkID]],Table_socioeca8.sandag.org_abm2_spd[[hwycov_id]:[speed_ev]],6,FALSE)</f>
        <v>58</v>
      </c>
    </row>
    <row r="10" spans="1:16" x14ac:dyDescent="0.3">
      <c r="C10">
        <f>[1]hwy_speed!A10</f>
        <v>462</v>
      </c>
      <c r="D10">
        <f>[1]hwy_speed!B10</f>
        <v>58</v>
      </c>
      <c r="E10">
        <f>[1]hwy_speed!C10</f>
        <v>58</v>
      </c>
      <c r="F10">
        <f>[1]hwy_speed!D10</f>
        <v>58</v>
      </c>
      <c r="G10">
        <f>[1]hwy_speed!E10</f>
        <v>57</v>
      </c>
      <c r="H10">
        <f>[1]hwy_speed!F10</f>
        <v>58</v>
      </c>
      <c r="K10" s="7">
        <v>640</v>
      </c>
      <c r="L10">
        <f>VLOOKUP(Table_sql2014a8.sandag.org_ws_FreewaySpeed[[#This Row],[LinkID]],Table_socioeca8.sandag.org_abm2_spd[[hwycov_id]:[speed_ev]],2,FALSE)</f>
        <v>57</v>
      </c>
      <c r="M10">
        <f>VLOOKUP(Table_sql2014a8.sandag.org_ws_FreewaySpeed[[#This Row],[LinkID]],Table_socioeca8.sandag.org_abm2_spd[[hwycov_id]:[speed_ev]],3,FALSE)</f>
        <v>49</v>
      </c>
      <c r="N10">
        <f>VLOOKUP(Table_sql2014a8.sandag.org_ws_FreewaySpeed[[#This Row],[LinkID]],Table_socioeca8.sandag.org_abm2_spd[[hwycov_id]:[speed_ev]],4,FALSE)</f>
        <v>56</v>
      </c>
      <c r="O10">
        <f>VLOOKUP(Table_sql2014a8.sandag.org_ws_FreewaySpeed[[#This Row],[LinkID]],Table_socioeca8.sandag.org_abm2_spd[[hwycov_id]:[speed_ev]],5,FALSE)</f>
        <v>56</v>
      </c>
      <c r="P10">
        <f>VLOOKUP(Table_sql2014a8.sandag.org_ws_FreewaySpeed[[#This Row],[LinkID]],Table_socioeca8.sandag.org_abm2_spd[[hwycov_id]:[speed_ev]],6,FALSE)</f>
        <v>57</v>
      </c>
    </row>
    <row r="11" spans="1:16" x14ac:dyDescent="0.3">
      <c r="C11">
        <f>[1]hwy_speed!A11</f>
        <v>463</v>
      </c>
      <c r="D11">
        <f>[1]hwy_speed!B11</f>
        <v>58</v>
      </c>
      <c r="E11">
        <f>[1]hwy_speed!C11</f>
        <v>58</v>
      </c>
      <c r="F11">
        <f>[1]hwy_speed!D11</f>
        <v>58</v>
      </c>
      <c r="G11">
        <f>[1]hwy_speed!E11</f>
        <v>55</v>
      </c>
      <c r="H11">
        <f>[1]hwy_speed!F11</f>
        <v>58</v>
      </c>
      <c r="K11" s="7">
        <v>643</v>
      </c>
      <c r="L11">
        <f>VLOOKUP(Table_sql2014a8.sandag.org_ws_FreewaySpeed[[#This Row],[LinkID]],Table_socioeca8.sandag.org_abm2_spd[[hwycov_id]:[speed_ev]],2,FALSE)</f>
        <v>57</v>
      </c>
      <c r="M11">
        <f>VLOOKUP(Table_sql2014a8.sandag.org_ws_FreewaySpeed[[#This Row],[LinkID]],Table_socioeca8.sandag.org_abm2_spd[[hwycov_id]:[speed_ev]],3,FALSE)</f>
        <v>24</v>
      </c>
      <c r="N11">
        <f>VLOOKUP(Table_sql2014a8.sandag.org_ws_FreewaySpeed[[#This Row],[LinkID]],Table_socioeca8.sandag.org_abm2_spd[[hwycov_id]:[speed_ev]],4,FALSE)</f>
        <v>51</v>
      </c>
      <c r="O11">
        <f>VLOOKUP(Table_sql2014a8.sandag.org_ws_FreewaySpeed[[#This Row],[LinkID]],Table_socioeca8.sandag.org_abm2_spd[[hwycov_id]:[speed_ev]],5,FALSE)</f>
        <v>53</v>
      </c>
      <c r="P11">
        <f>VLOOKUP(Table_sql2014a8.sandag.org_ws_FreewaySpeed[[#This Row],[LinkID]],Table_socioeca8.sandag.org_abm2_spd[[hwycov_id]:[speed_ev]],6,FALSE)</f>
        <v>58</v>
      </c>
    </row>
    <row r="12" spans="1:16" x14ac:dyDescent="0.3">
      <c r="C12">
        <f>[1]hwy_speed!A12</f>
        <v>464</v>
      </c>
      <c r="D12">
        <f>[1]hwy_speed!B12</f>
        <v>58</v>
      </c>
      <c r="E12">
        <f>[1]hwy_speed!C12</f>
        <v>58</v>
      </c>
      <c r="F12">
        <f>[1]hwy_speed!D12</f>
        <v>58</v>
      </c>
      <c r="G12">
        <f>[1]hwy_speed!E12</f>
        <v>57</v>
      </c>
      <c r="H12">
        <f>[1]hwy_speed!F12</f>
        <v>58</v>
      </c>
      <c r="K12" s="7">
        <v>689</v>
      </c>
      <c r="L12">
        <f>VLOOKUP(Table_sql2014a8.sandag.org_ws_FreewaySpeed[[#This Row],[LinkID]],Table_socioeca8.sandag.org_abm2_spd[[hwycov_id]:[speed_ev]],2,FALSE)</f>
        <v>57</v>
      </c>
      <c r="M12">
        <f>VLOOKUP(Table_sql2014a8.sandag.org_ws_FreewaySpeed[[#This Row],[LinkID]],Table_socioeca8.sandag.org_abm2_spd[[hwycov_id]:[speed_ev]],3,FALSE)</f>
        <v>57</v>
      </c>
      <c r="N12">
        <f>VLOOKUP(Table_sql2014a8.sandag.org_ws_FreewaySpeed[[#This Row],[LinkID]],Table_socioeca8.sandag.org_abm2_spd[[hwycov_id]:[speed_ev]],4,FALSE)</f>
        <v>57</v>
      </c>
      <c r="O12">
        <f>VLOOKUP(Table_sql2014a8.sandag.org_ws_FreewaySpeed[[#This Row],[LinkID]],Table_socioeca8.sandag.org_abm2_spd[[hwycov_id]:[speed_ev]],5,FALSE)</f>
        <v>57</v>
      </c>
      <c r="P12">
        <f>VLOOKUP(Table_sql2014a8.sandag.org_ws_FreewaySpeed[[#This Row],[LinkID]],Table_socioeca8.sandag.org_abm2_spd[[hwycov_id]:[speed_ev]],6,FALSE)</f>
        <v>57</v>
      </c>
    </row>
    <row r="13" spans="1:16" x14ac:dyDescent="0.3">
      <c r="A13" t="s">
        <v>180</v>
      </c>
      <c r="C13">
        <f>[1]hwy_speed!A13</f>
        <v>465</v>
      </c>
      <c r="D13">
        <f>[1]hwy_speed!B13</f>
        <v>58</v>
      </c>
      <c r="E13">
        <f>[1]hwy_speed!C13</f>
        <v>58</v>
      </c>
      <c r="F13">
        <f>[1]hwy_speed!D13</f>
        <v>58</v>
      </c>
      <c r="G13">
        <f>[1]hwy_speed!E13</f>
        <v>55</v>
      </c>
      <c r="H13">
        <f>[1]hwy_speed!F13</f>
        <v>58</v>
      </c>
      <c r="K13" s="7">
        <v>690</v>
      </c>
      <c r="L13">
        <f>VLOOKUP(Table_sql2014a8.sandag.org_ws_FreewaySpeed[[#This Row],[LinkID]],Table_socioeca8.sandag.org_abm2_spd[[hwycov_id]:[speed_ev]],2,FALSE)</f>
        <v>57</v>
      </c>
      <c r="M13">
        <f>VLOOKUP(Table_sql2014a8.sandag.org_ws_FreewaySpeed[[#This Row],[LinkID]],Table_socioeca8.sandag.org_abm2_spd[[hwycov_id]:[speed_ev]],3,FALSE)</f>
        <v>57</v>
      </c>
      <c r="N13">
        <f>VLOOKUP(Table_sql2014a8.sandag.org_ws_FreewaySpeed[[#This Row],[LinkID]],Table_socioeca8.sandag.org_abm2_spd[[hwycov_id]:[speed_ev]],4,FALSE)</f>
        <v>57</v>
      </c>
      <c r="O13">
        <f>VLOOKUP(Table_sql2014a8.sandag.org_ws_FreewaySpeed[[#This Row],[LinkID]],Table_socioeca8.sandag.org_abm2_spd[[hwycov_id]:[speed_ev]],5,FALSE)</f>
        <v>57</v>
      </c>
      <c r="P13">
        <f>VLOOKUP(Table_sql2014a8.sandag.org_ws_FreewaySpeed[[#This Row],[LinkID]],Table_socioeca8.sandag.org_abm2_spd[[hwycov_id]:[speed_ev]],6,FALSE)</f>
        <v>57</v>
      </c>
    </row>
    <row r="14" spans="1:16" x14ac:dyDescent="0.3">
      <c r="A14" s="10" t="s">
        <v>255</v>
      </c>
      <c r="C14">
        <f>[1]hwy_speed!A14</f>
        <v>468</v>
      </c>
      <c r="D14">
        <f>[1]hwy_speed!B14</f>
        <v>58</v>
      </c>
      <c r="E14">
        <f>[1]hwy_speed!C14</f>
        <v>58</v>
      </c>
      <c r="F14">
        <f>[1]hwy_speed!D14</f>
        <v>58</v>
      </c>
      <c r="G14">
        <f>[1]hwy_speed!E14</f>
        <v>57</v>
      </c>
      <c r="H14">
        <f>[1]hwy_speed!F14</f>
        <v>58</v>
      </c>
      <c r="K14" s="7">
        <v>696</v>
      </c>
      <c r="L14">
        <f>VLOOKUP(Table_sql2014a8.sandag.org_ws_FreewaySpeed[[#This Row],[LinkID]],Table_socioeca8.sandag.org_abm2_spd[[hwycov_id]:[speed_ev]],2,FALSE)</f>
        <v>58</v>
      </c>
      <c r="M14">
        <f>VLOOKUP(Table_sql2014a8.sandag.org_ws_FreewaySpeed[[#This Row],[LinkID]],Table_socioeca8.sandag.org_abm2_spd[[hwycov_id]:[speed_ev]],3,FALSE)</f>
        <v>57</v>
      </c>
      <c r="N14">
        <f>VLOOKUP(Table_sql2014a8.sandag.org_ws_FreewaySpeed[[#This Row],[LinkID]],Table_socioeca8.sandag.org_abm2_spd[[hwycov_id]:[speed_ev]],4,FALSE)</f>
        <v>57</v>
      </c>
      <c r="O14">
        <f>VLOOKUP(Table_sql2014a8.sandag.org_ws_FreewaySpeed[[#This Row],[LinkID]],Table_socioeca8.sandag.org_abm2_spd[[hwycov_id]:[speed_ev]],5,FALSE)</f>
        <v>57</v>
      </c>
      <c r="P14">
        <f>VLOOKUP(Table_sql2014a8.sandag.org_ws_FreewaySpeed[[#This Row],[LinkID]],Table_socioeca8.sandag.org_abm2_spd[[hwycov_id]:[speed_ev]],6,FALSE)</f>
        <v>58</v>
      </c>
    </row>
    <row r="15" spans="1:16" x14ac:dyDescent="0.3">
      <c r="C15">
        <f>[1]hwy_speed!A15</f>
        <v>469</v>
      </c>
      <c r="D15">
        <f>[1]hwy_speed!B15</f>
        <v>58</v>
      </c>
      <c r="E15">
        <f>[1]hwy_speed!C15</f>
        <v>58</v>
      </c>
      <c r="F15">
        <f>[1]hwy_speed!D15</f>
        <v>58</v>
      </c>
      <c r="G15">
        <f>[1]hwy_speed!E15</f>
        <v>53</v>
      </c>
      <c r="H15">
        <f>[1]hwy_speed!F15</f>
        <v>58</v>
      </c>
      <c r="K15" s="7">
        <v>698</v>
      </c>
      <c r="L15">
        <f>VLOOKUP(Table_sql2014a8.sandag.org_ws_FreewaySpeed[[#This Row],[LinkID]],Table_socioeca8.sandag.org_abm2_spd[[hwycov_id]:[speed_ev]],2,FALSE)</f>
        <v>58</v>
      </c>
      <c r="M15">
        <f>VLOOKUP(Table_sql2014a8.sandag.org_ws_FreewaySpeed[[#This Row],[LinkID]],Table_socioeca8.sandag.org_abm2_spd[[hwycov_id]:[speed_ev]],3,FALSE)</f>
        <v>57</v>
      </c>
      <c r="N15">
        <f>VLOOKUP(Table_sql2014a8.sandag.org_ws_FreewaySpeed[[#This Row],[LinkID]],Table_socioeca8.sandag.org_abm2_spd[[hwycov_id]:[speed_ev]],4,FALSE)</f>
        <v>58</v>
      </c>
      <c r="O15">
        <f>VLOOKUP(Table_sql2014a8.sandag.org_ws_FreewaySpeed[[#This Row],[LinkID]],Table_socioeca8.sandag.org_abm2_spd[[hwycov_id]:[speed_ev]],5,FALSE)</f>
        <v>57</v>
      </c>
      <c r="P15">
        <f>VLOOKUP(Table_sql2014a8.sandag.org_ws_FreewaySpeed[[#This Row],[LinkID]],Table_socioeca8.sandag.org_abm2_spd[[hwycov_id]:[speed_ev]],6,FALSE)</f>
        <v>58</v>
      </c>
    </row>
    <row r="16" spans="1:16" x14ac:dyDescent="0.3">
      <c r="C16">
        <f>[1]hwy_speed!A16</f>
        <v>470</v>
      </c>
      <c r="D16">
        <f>[1]hwy_speed!B16</f>
        <v>58</v>
      </c>
      <c r="E16">
        <f>[1]hwy_speed!C16</f>
        <v>58</v>
      </c>
      <c r="F16">
        <f>[1]hwy_speed!D16</f>
        <v>58</v>
      </c>
      <c r="G16">
        <f>[1]hwy_speed!E16</f>
        <v>56</v>
      </c>
      <c r="H16">
        <f>[1]hwy_speed!F16</f>
        <v>58</v>
      </c>
      <c r="K16" s="7">
        <v>700</v>
      </c>
      <c r="L16">
        <f>VLOOKUP(Table_sql2014a8.sandag.org_ws_FreewaySpeed[[#This Row],[LinkID]],Table_socioeca8.sandag.org_abm2_spd[[hwycov_id]:[speed_ev]],2,FALSE)</f>
        <v>58</v>
      </c>
      <c r="M16">
        <f>VLOOKUP(Table_sql2014a8.sandag.org_ws_FreewaySpeed[[#This Row],[LinkID]],Table_socioeca8.sandag.org_abm2_spd[[hwycov_id]:[speed_ev]],3,FALSE)</f>
        <v>55</v>
      </c>
      <c r="N16">
        <f>VLOOKUP(Table_sql2014a8.sandag.org_ws_FreewaySpeed[[#This Row],[LinkID]],Table_socioeca8.sandag.org_abm2_spd[[hwycov_id]:[speed_ev]],4,FALSE)</f>
        <v>57</v>
      </c>
      <c r="O16">
        <f>VLOOKUP(Table_sql2014a8.sandag.org_ws_FreewaySpeed[[#This Row],[LinkID]],Table_socioeca8.sandag.org_abm2_spd[[hwycov_id]:[speed_ev]],5,FALSE)</f>
        <v>57</v>
      </c>
      <c r="P16">
        <f>VLOOKUP(Table_sql2014a8.sandag.org_ws_FreewaySpeed[[#This Row],[LinkID]],Table_socioeca8.sandag.org_abm2_spd[[hwycov_id]:[speed_ev]],6,FALSE)</f>
        <v>58</v>
      </c>
    </row>
    <row r="17" spans="3:16" x14ac:dyDescent="0.3">
      <c r="C17">
        <f>[1]hwy_speed!A17</f>
        <v>473</v>
      </c>
      <c r="D17">
        <f>[1]hwy_speed!B17</f>
        <v>58</v>
      </c>
      <c r="E17">
        <f>[1]hwy_speed!C17</f>
        <v>58</v>
      </c>
      <c r="F17">
        <f>[1]hwy_speed!D17</f>
        <v>58</v>
      </c>
      <c r="G17">
        <f>[1]hwy_speed!E17</f>
        <v>57</v>
      </c>
      <c r="H17">
        <f>[1]hwy_speed!F17</f>
        <v>58</v>
      </c>
      <c r="K17" s="7">
        <v>708</v>
      </c>
      <c r="L17">
        <f>VLOOKUP(Table_sql2014a8.sandag.org_ws_FreewaySpeed[[#This Row],[LinkID]],Table_socioeca8.sandag.org_abm2_spd[[hwycov_id]:[speed_ev]],2,FALSE)</f>
        <v>57</v>
      </c>
      <c r="M17">
        <f>VLOOKUP(Table_sql2014a8.sandag.org_ws_FreewaySpeed[[#This Row],[LinkID]],Table_socioeca8.sandag.org_abm2_spd[[hwycov_id]:[speed_ev]],3,FALSE)</f>
        <v>55</v>
      </c>
      <c r="N17">
        <f>VLOOKUP(Table_sql2014a8.sandag.org_ws_FreewaySpeed[[#This Row],[LinkID]],Table_socioeca8.sandag.org_abm2_spd[[hwycov_id]:[speed_ev]],4,FALSE)</f>
        <v>56</v>
      </c>
      <c r="O17">
        <f>VLOOKUP(Table_sql2014a8.sandag.org_ws_FreewaySpeed[[#This Row],[LinkID]],Table_socioeca8.sandag.org_abm2_spd[[hwycov_id]:[speed_ev]],5,FALSE)</f>
        <v>56</v>
      </c>
      <c r="P17">
        <f>VLOOKUP(Table_sql2014a8.sandag.org_ws_FreewaySpeed[[#This Row],[LinkID]],Table_socioeca8.sandag.org_abm2_spd[[hwycov_id]:[speed_ev]],6,FALSE)</f>
        <v>57</v>
      </c>
    </row>
    <row r="18" spans="3:16" x14ac:dyDescent="0.3">
      <c r="C18">
        <f>[1]hwy_speed!A18</f>
        <v>474</v>
      </c>
      <c r="D18">
        <f>[1]hwy_speed!B18</f>
        <v>58</v>
      </c>
      <c r="E18">
        <f>[1]hwy_speed!C18</f>
        <v>41</v>
      </c>
      <c r="F18">
        <f>[1]hwy_speed!D18</f>
        <v>45</v>
      </c>
      <c r="G18">
        <f>[1]hwy_speed!E18</f>
        <v>42</v>
      </c>
      <c r="H18">
        <f>[1]hwy_speed!F18</f>
        <v>58</v>
      </c>
      <c r="K18" s="7">
        <v>711</v>
      </c>
      <c r="L18">
        <f>VLOOKUP(Table_sql2014a8.sandag.org_ws_FreewaySpeed[[#This Row],[LinkID]],Table_socioeca8.sandag.org_abm2_spd[[hwycov_id]:[speed_ev]],2,FALSE)</f>
        <v>58</v>
      </c>
      <c r="M18">
        <f>VLOOKUP(Table_sql2014a8.sandag.org_ws_FreewaySpeed[[#This Row],[LinkID]],Table_socioeca8.sandag.org_abm2_spd[[hwycov_id]:[speed_ev]],3,FALSE)</f>
        <v>52</v>
      </c>
      <c r="N18">
        <f>VLOOKUP(Table_sql2014a8.sandag.org_ws_FreewaySpeed[[#This Row],[LinkID]],Table_socioeca8.sandag.org_abm2_spd[[hwycov_id]:[speed_ev]],4,FALSE)</f>
        <v>56</v>
      </c>
      <c r="O18">
        <f>VLOOKUP(Table_sql2014a8.sandag.org_ws_FreewaySpeed[[#This Row],[LinkID]],Table_socioeca8.sandag.org_abm2_spd[[hwycov_id]:[speed_ev]],5,FALSE)</f>
        <v>57</v>
      </c>
      <c r="P18">
        <f>VLOOKUP(Table_sql2014a8.sandag.org_ws_FreewaySpeed[[#This Row],[LinkID]],Table_socioeca8.sandag.org_abm2_spd[[hwycov_id]:[speed_ev]],6,FALSE)</f>
        <v>58</v>
      </c>
    </row>
    <row r="19" spans="3:16" x14ac:dyDescent="0.3">
      <c r="C19">
        <f>[1]hwy_speed!A19</f>
        <v>505</v>
      </c>
      <c r="D19">
        <f>[1]hwy_speed!B19</f>
        <v>57</v>
      </c>
      <c r="E19">
        <f>[1]hwy_speed!C19</f>
        <v>51</v>
      </c>
      <c r="F19">
        <f>[1]hwy_speed!D19</f>
        <v>57</v>
      </c>
      <c r="G19">
        <f>[1]hwy_speed!E19</f>
        <v>57</v>
      </c>
      <c r="H19">
        <f>[1]hwy_speed!F19</f>
        <v>57</v>
      </c>
      <c r="K19" s="7">
        <v>716</v>
      </c>
      <c r="L19">
        <f>VLOOKUP(Table_sql2014a8.sandag.org_ws_FreewaySpeed[[#This Row],[LinkID]],Table_socioeca8.sandag.org_abm2_spd[[hwycov_id]:[speed_ev]],2,FALSE)</f>
        <v>57</v>
      </c>
      <c r="M19">
        <f>VLOOKUP(Table_sql2014a8.sandag.org_ws_FreewaySpeed[[#This Row],[LinkID]],Table_socioeca8.sandag.org_abm2_spd[[hwycov_id]:[speed_ev]],3,FALSE)</f>
        <v>48</v>
      </c>
      <c r="N19">
        <f>VLOOKUP(Table_sql2014a8.sandag.org_ws_FreewaySpeed[[#This Row],[LinkID]],Table_socioeca8.sandag.org_abm2_spd[[hwycov_id]:[speed_ev]],4,FALSE)</f>
        <v>56</v>
      </c>
      <c r="O19">
        <f>VLOOKUP(Table_sql2014a8.sandag.org_ws_FreewaySpeed[[#This Row],[LinkID]],Table_socioeca8.sandag.org_abm2_spd[[hwycov_id]:[speed_ev]],5,FALSE)</f>
        <v>56</v>
      </c>
      <c r="P19">
        <f>VLOOKUP(Table_sql2014a8.sandag.org_ws_FreewaySpeed[[#This Row],[LinkID]],Table_socioeca8.sandag.org_abm2_spd[[hwycov_id]:[speed_ev]],6,FALSE)</f>
        <v>57</v>
      </c>
    </row>
    <row r="20" spans="3:16" x14ac:dyDescent="0.3">
      <c r="C20">
        <f>[1]hwy_speed!A20</f>
        <v>510</v>
      </c>
      <c r="D20">
        <f>[1]hwy_speed!B20</f>
        <v>58</v>
      </c>
      <c r="E20">
        <f>[1]hwy_speed!C20</f>
        <v>58</v>
      </c>
      <c r="F20">
        <f>[1]hwy_speed!D20</f>
        <v>58</v>
      </c>
      <c r="G20">
        <f>[1]hwy_speed!E20</f>
        <v>56</v>
      </c>
      <c r="H20">
        <f>[1]hwy_speed!F20</f>
        <v>58</v>
      </c>
      <c r="K20" s="7">
        <v>717</v>
      </c>
      <c r="L20">
        <f>VLOOKUP(Table_sql2014a8.sandag.org_ws_FreewaySpeed[[#This Row],[LinkID]],Table_socioeca8.sandag.org_abm2_spd[[hwycov_id]:[speed_ev]],2,FALSE)</f>
        <v>58</v>
      </c>
      <c r="M20">
        <f>VLOOKUP(Table_sql2014a8.sandag.org_ws_FreewaySpeed[[#This Row],[LinkID]],Table_socioeca8.sandag.org_abm2_spd[[hwycov_id]:[speed_ev]],3,FALSE)</f>
        <v>37</v>
      </c>
      <c r="N20">
        <f>VLOOKUP(Table_sql2014a8.sandag.org_ws_FreewaySpeed[[#This Row],[LinkID]],Table_socioeca8.sandag.org_abm2_spd[[hwycov_id]:[speed_ev]],4,FALSE)</f>
        <v>51</v>
      </c>
      <c r="O20">
        <f>VLOOKUP(Table_sql2014a8.sandag.org_ws_FreewaySpeed[[#This Row],[LinkID]],Table_socioeca8.sandag.org_abm2_spd[[hwycov_id]:[speed_ev]],5,FALSE)</f>
        <v>53</v>
      </c>
      <c r="P20">
        <f>VLOOKUP(Table_sql2014a8.sandag.org_ws_FreewaySpeed[[#This Row],[LinkID]],Table_socioeca8.sandag.org_abm2_spd[[hwycov_id]:[speed_ev]],6,FALSE)</f>
        <v>58</v>
      </c>
    </row>
    <row r="21" spans="3:16" x14ac:dyDescent="0.3">
      <c r="C21">
        <f>[1]hwy_speed!A21</f>
        <v>512</v>
      </c>
      <c r="D21">
        <f>[1]hwy_speed!B21</f>
        <v>58</v>
      </c>
      <c r="E21">
        <f>[1]hwy_speed!C21</f>
        <v>58</v>
      </c>
      <c r="F21">
        <f>[1]hwy_speed!D21</f>
        <v>58</v>
      </c>
      <c r="G21">
        <f>[1]hwy_speed!E21</f>
        <v>57</v>
      </c>
      <c r="H21">
        <f>[1]hwy_speed!F21</f>
        <v>58</v>
      </c>
      <c r="K21" s="7">
        <v>722</v>
      </c>
      <c r="L21">
        <f>VLOOKUP(Table_sql2014a8.sandag.org_ws_FreewaySpeed[[#This Row],[LinkID]],Table_socioeca8.sandag.org_abm2_spd[[hwycov_id]:[speed_ev]],2,FALSE)</f>
        <v>55</v>
      </c>
      <c r="M21">
        <f>VLOOKUP(Table_sql2014a8.sandag.org_ws_FreewaySpeed[[#This Row],[LinkID]],Table_socioeca8.sandag.org_abm2_spd[[hwycov_id]:[speed_ev]],3,FALSE)</f>
        <v>27</v>
      </c>
      <c r="N21">
        <f>VLOOKUP(Table_sql2014a8.sandag.org_ws_FreewaySpeed[[#This Row],[LinkID]],Table_socioeca8.sandag.org_abm2_spd[[hwycov_id]:[speed_ev]],4,FALSE)</f>
        <v>48</v>
      </c>
      <c r="O21">
        <f>VLOOKUP(Table_sql2014a8.sandag.org_ws_FreewaySpeed[[#This Row],[LinkID]],Table_socioeca8.sandag.org_abm2_spd[[hwycov_id]:[speed_ev]],5,FALSE)</f>
        <v>49</v>
      </c>
      <c r="P21">
        <f>VLOOKUP(Table_sql2014a8.sandag.org_ws_FreewaySpeed[[#This Row],[LinkID]],Table_socioeca8.sandag.org_abm2_spd[[hwycov_id]:[speed_ev]],6,FALSE)</f>
        <v>58</v>
      </c>
    </row>
    <row r="22" spans="3:16" x14ac:dyDescent="0.3">
      <c r="C22">
        <f>[1]hwy_speed!A22</f>
        <v>513</v>
      </c>
      <c r="D22">
        <f>[1]hwy_speed!B22</f>
        <v>58</v>
      </c>
      <c r="E22">
        <f>[1]hwy_speed!C22</f>
        <v>58</v>
      </c>
      <c r="F22">
        <f>[1]hwy_speed!D22</f>
        <v>58</v>
      </c>
      <c r="G22">
        <f>[1]hwy_speed!E22</f>
        <v>58</v>
      </c>
      <c r="H22">
        <f>[1]hwy_speed!F22</f>
        <v>58</v>
      </c>
      <c r="K22" s="7">
        <v>726</v>
      </c>
      <c r="L22">
        <f>VLOOKUP(Table_sql2014a8.sandag.org_ws_FreewaySpeed[[#This Row],[LinkID]],Table_socioeca8.sandag.org_abm2_spd[[hwycov_id]:[speed_ev]],2,FALSE)</f>
        <v>58</v>
      </c>
      <c r="M22">
        <f>VLOOKUP(Table_sql2014a8.sandag.org_ws_FreewaySpeed[[#This Row],[LinkID]],Table_socioeca8.sandag.org_abm2_spd[[hwycov_id]:[speed_ev]],3,FALSE)</f>
        <v>46</v>
      </c>
      <c r="N22">
        <f>VLOOKUP(Table_sql2014a8.sandag.org_ws_FreewaySpeed[[#This Row],[LinkID]],Table_socioeca8.sandag.org_abm2_spd[[hwycov_id]:[speed_ev]],4,FALSE)</f>
        <v>56</v>
      </c>
      <c r="O22">
        <f>VLOOKUP(Table_sql2014a8.sandag.org_ws_FreewaySpeed[[#This Row],[LinkID]],Table_socioeca8.sandag.org_abm2_spd[[hwycov_id]:[speed_ev]],5,FALSE)</f>
        <v>57</v>
      </c>
      <c r="P22">
        <f>VLOOKUP(Table_sql2014a8.sandag.org_ws_FreewaySpeed[[#This Row],[LinkID]],Table_socioeca8.sandag.org_abm2_spd[[hwycov_id]:[speed_ev]],6,FALSE)</f>
        <v>58</v>
      </c>
    </row>
    <row r="23" spans="3:16" x14ac:dyDescent="0.3">
      <c r="C23">
        <f>[1]hwy_speed!A23</f>
        <v>514</v>
      </c>
      <c r="D23">
        <f>[1]hwy_speed!B23</f>
        <v>57</v>
      </c>
      <c r="E23">
        <f>[1]hwy_speed!C23</f>
        <v>56</v>
      </c>
      <c r="F23">
        <f>[1]hwy_speed!D23</f>
        <v>57</v>
      </c>
      <c r="G23">
        <f>[1]hwy_speed!E23</f>
        <v>42</v>
      </c>
      <c r="H23">
        <f>[1]hwy_speed!F23</f>
        <v>57</v>
      </c>
      <c r="K23" s="7">
        <v>729</v>
      </c>
      <c r="L23">
        <f>VLOOKUP(Table_sql2014a8.sandag.org_ws_FreewaySpeed[[#This Row],[LinkID]],Table_socioeca8.sandag.org_abm2_spd[[hwycov_id]:[speed_ev]],2,FALSE)</f>
        <v>50</v>
      </c>
      <c r="M23">
        <f>VLOOKUP(Table_sql2014a8.sandag.org_ws_FreewaySpeed[[#This Row],[LinkID]],Table_socioeca8.sandag.org_abm2_spd[[hwycov_id]:[speed_ev]],3,FALSE)</f>
        <v>34</v>
      </c>
      <c r="N23">
        <f>VLOOKUP(Table_sql2014a8.sandag.org_ws_FreewaySpeed[[#This Row],[LinkID]],Table_socioeca8.sandag.org_abm2_spd[[hwycov_id]:[speed_ev]],4,FALSE)</f>
        <v>49</v>
      </c>
      <c r="O23">
        <f>VLOOKUP(Table_sql2014a8.sandag.org_ws_FreewaySpeed[[#This Row],[LinkID]],Table_socioeca8.sandag.org_abm2_spd[[hwycov_id]:[speed_ev]],5,FALSE)</f>
        <v>49</v>
      </c>
      <c r="P23">
        <f>VLOOKUP(Table_sql2014a8.sandag.org_ws_FreewaySpeed[[#This Row],[LinkID]],Table_socioeca8.sandag.org_abm2_spd[[hwycov_id]:[speed_ev]],6,FALSE)</f>
        <v>50</v>
      </c>
    </row>
    <row r="24" spans="3:16" x14ac:dyDescent="0.3">
      <c r="C24">
        <f>[1]hwy_speed!A24</f>
        <v>515</v>
      </c>
      <c r="D24">
        <f>[1]hwy_speed!B24</f>
        <v>58</v>
      </c>
      <c r="E24">
        <f>[1]hwy_speed!C24</f>
        <v>57</v>
      </c>
      <c r="F24">
        <f>[1]hwy_speed!D24</f>
        <v>58</v>
      </c>
      <c r="G24">
        <f>[1]hwy_speed!E24</f>
        <v>58</v>
      </c>
      <c r="H24">
        <f>[1]hwy_speed!F24</f>
        <v>58</v>
      </c>
      <c r="K24" s="7">
        <v>734</v>
      </c>
      <c r="L24">
        <f>VLOOKUP(Table_sql2014a8.sandag.org_ws_FreewaySpeed[[#This Row],[LinkID]],Table_socioeca8.sandag.org_abm2_spd[[hwycov_id]:[speed_ev]],2,FALSE)</f>
        <v>58</v>
      </c>
      <c r="M24">
        <f>VLOOKUP(Table_sql2014a8.sandag.org_ws_FreewaySpeed[[#This Row],[LinkID]],Table_socioeca8.sandag.org_abm2_spd[[hwycov_id]:[speed_ev]],3,FALSE)</f>
        <v>55</v>
      </c>
      <c r="N24">
        <f>VLOOKUP(Table_sql2014a8.sandag.org_ws_FreewaySpeed[[#This Row],[LinkID]],Table_socioeca8.sandag.org_abm2_spd[[hwycov_id]:[speed_ev]],4,FALSE)</f>
        <v>55</v>
      </c>
      <c r="O24">
        <f>VLOOKUP(Table_sql2014a8.sandag.org_ws_FreewaySpeed[[#This Row],[LinkID]],Table_socioeca8.sandag.org_abm2_spd[[hwycov_id]:[speed_ev]],5,FALSE)</f>
        <v>41</v>
      </c>
      <c r="P24">
        <f>VLOOKUP(Table_sql2014a8.sandag.org_ws_FreewaySpeed[[#This Row],[LinkID]],Table_socioeca8.sandag.org_abm2_spd[[hwycov_id]:[speed_ev]],6,FALSE)</f>
        <v>58</v>
      </c>
    </row>
    <row r="25" spans="3:16" x14ac:dyDescent="0.3">
      <c r="C25">
        <f>[1]hwy_speed!A25</f>
        <v>516</v>
      </c>
      <c r="D25">
        <f>[1]hwy_speed!B25</f>
        <v>58</v>
      </c>
      <c r="E25">
        <f>[1]hwy_speed!C25</f>
        <v>57</v>
      </c>
      <c r="F25">
        <f>[1]hwy_speed!D25</f>
        <v>57</v>
      </c>
      <c r="G25">
        <f>[1]hwy_speed!E25</f>
        <v>46</v>
      </c>
      <c r="H25">
        <f>[1]hwy_speed!F25</f>
        <v>58</v>
      </c>
      <c r="K25" s="7">
        <v>738</v>
      </c>
      <c r="L25">
        <f>VLOOKUP(Table_sql2014a8.sandag.org_ws_FreewaySpeed[[#This Row],[LinkID]],Table_socioeca8.sandag.org_abm2_spd[[hwycov_id]:[speed_ev]],2,FALSE)</f>
        <v>57</v>
      </c>
      <c r="M25">
        <f>VLOOKUP(Table_sql2014a8.sandag.org_ws_FreewaySpeed[[#This Row],[LinkID]],Table_socioeca8.sandag.org_abm2_spd[[hwycov_id]:[speed_ev]],3,FALSE)</f>
        <v>42</v>
      </c>
      <c r="N25">
        <f>VLOOKUP(Table_sql2014a8.sandag.org_ws_FreewaySpeed[[#This Row],[LinkID]],Table_socioeca8.sandag.org_abm2_spd[[hwycov_id]:[speed_ev]],4,FALSE)</f>
        <v>57</v>
      </c>
      <c r="O25">
        <f>VLOOKUP(Table_sql2014a8.sandag.org_ws_FreewaySpeed[[#This Row],[LinkID]],Table_socioeca8.sandag.org_abm2_spd[[hwycov_id]:[speed_ev]],5,FALSE)</f>
        <v>57</v>
      </c>
      <c r="P25">
        <f>VLOOKUP(Table_sql2014a8.sandag.org_ws_FreewaySpeed[[#This Row],[LinkID]],Table_socioeca8.sandag.org_abm2_spd[[hwycov_id]:[speed_ev]],6,FALSE)</f>
        <v>57</v>
      </c>
    </row>
    <row r="26" spans="3:16" x14ac:dyDescent="0.3">
      <c r="C26">
        <f>[1]hwy_speed!A26</f>
        <v>517</v>
      </c>
      <c r="D26">
        <f>[1]hwy_speed!B26</f>
        <v>58</v>
      </c>
      <c r="E26">
        <f>[1]hwy_speed!C26</f>
        <v>58</v>
      </c>
      <c r="F26">
        <f>[1]hwy_speed!D26</f>
        <v>58</v>
      </c>
      <c r="G26">
        <f>[1]hwy_speed!E26</f>
        <v>58</v>
      </c>
      <c r="H26">
        <f>[1]hwy_speed!F26</f>
        <v>58</v>
      </c>
      <c r="K26" s="7">
        <v>744</v>
      </c>
      <c r="L26">
        <f>VLOOKUP(Table_sql2014a8.sandag.org_ws_FreewaySpeed[[#This Row],[LinkID]],Table_socioeca8.sandag.org_abm2_spd[[hwycov_id]:[speed_ev]],2,FALSE)</f>
        <v>57</v>
      </c>
      <c r="M26">
        <f>VLOOKUP(Table_sql2014a8.sandag.org_ws_FreewaySpeed[[#This Row],[LinkID]],Table_socioeca8.sandag.org_abm2_spd[[hwycov_id]:[speed_ev]],3,FALSE)</f>
        <v>36</v>
      </c>
      <c r="N26">
        <f>VLOOKUP(Table_sql2014a8.sandag.org_ws_FreewaySpeed[[#This Row],[LinkID]],Table_socioeca8.sandag.org_abm2_spd[[hwycov_id]:[speed_ev]],4,FALSE)</f>
        <v>56</v>
      </c>
      <c r="O26">
        <f>VLOOKUP(Table_sql2014a8.sandag.org_ws_FreewaySpeed[[#This Row],[LinkID]],Table_socioeca8.sandag.org_abm2_spd[[hwycov_id]:[speed_ev]],5,FALSE)</f>
        <v>56</v>
      </c>
      <c r="P26">
        <f>VLOOKUP(Table_sql2014a8.sandag.org_ws_FreewaySpeed[[#This Row],[LinkID]],Table_socioeca8.sandag.org_abm2_spd[[hwycov_id]:[speed_ev]],6,FALSE)</f>
        <v>57</v>
      </c>
    </row>
    <row r="27" spans="3:16" x14ac:dyDescent="0.3">
      <c r="C27">
        <f>[1]hwy_speed!A27</f>
        <v>520</v>
      </c>
      <c r="D27">
        <f>[1]hwy_speed!B27</f>
        <v>58</v>
      </c>
      <c r="E27">
        <f>[1]hwy_speed!C27</f>
        <v>58</v>
      </c>
      <c r="F27">
        <f>[1]hwy_speed!D27</f>
        <v>58</v>
      </c>
      <c r="G27">
        <f>[1]hwy_speed!E27</f>
        <v>58</v>
      </c>
      <c r="H27">
        <f>[1]hwy_speed!F27</f>
        <v>58</v>
      </c>
      <c r="K27" s="7">
        <v>748</v>
      </c>
      <c r="L27">
        <f>VLOOKUP(Table_sql2014a8.sandag.org_ws_FreewaySpeed[[#This Row],[LinkID]],Table_socioeca8.sandag.org_abm2_spd[[hwycov_id]:[speed_ev]],2,FALSE)</f>
        <v>58</v>
      </c>
      <c r="M27">
        <f>VLOOKUP(Table_sql2014a8.sandag.org_ws_FreewaySpeed[[#This Row],[LinkID]],Table_socioeca8.sandag.org_abm2_spd[[hwycov_id]:[speed_ev]],3,FALSE)</f>
        <v>31</v>
      </c>
      <c r="N27">
        <f>VLOOKUP(Table_sql2014a8.sandag.org_ws_FreewaySpeed[[#This Row],[LinkID]],Table_socioeca8.sandag.org_abm2_spd[[hwycov_id]:[speed_ev]],4,FALSE)</f>
        <v>54</v>
      </c>
      <c r="O27">
        <f>VLOOKUP(Table_sql2014a8.sandag.org_ws_FreewaySpeed[[#This Row],[LinkID]],Table_socioeca8.sandag.org_abm2_spd[[hwycov_id]:[speed_ev]],5,FALSE)</f>
        <v>56</v>
      </c>
      <c r="P27">
        <f>VLOOKUP(Table_sql2014a8.sandag.org_ws_FreewaySpeed[[#This Row],[LinkID]],Table_socioeca8.sandag.org_abm2_spd[[hwycov_id]:[speed_ev]],6,FALSE)</f>
        <v>58</v>
      </c>
    </row>
    <row r="28" spans="3:16" x14ac:dyDescent="0.3">
      <c r="C28">
        <f>[1]hwy_speed!A28</f>
        <v>521</v>
      </c>
      <c r="D28">
        <f>[1]hwy_speed!B28</f>
        <v>58</v>
      </c>
      <c r="E28">
        <f>[1]hwy_speed!C28</f>
        <v>57</v>
      </c>
      <c r="F28">
        <f>[1]hwy_speed!D28</f>
        <v>57</v>
      </c>
      <c r="G28">
        <f>[1]hwy_speed!E28</f>
        <v>54</v>
      </c>
      <c r="H28">
        <f>[1]hwy_speed!F28</f>
        <v>58</v>
      </c>
      <c r="K28" s="7">
        <v>749</v>
      </c>
      <c r="L28">
        <f>VLOOKUP(Table_sql2014a8.sandag.org_ws_FreewaySpeed[[#This Row],[LinkID]],Table_socioeca8.sandag.org_abm2_spd[[hwycov_id]:[speed_ev]],2,FALSE)</f>
        <v>58</v>
      </c>
      <c r="M28">
        <f>VLOOKUP(Table_sql2014a8.sandag.org_ws_FreewaySpeed[[#This Row],[LinkID]],Table_socioeca8.sandag.org_abm2_spd[[hwycov_id]:[speed_ev]],3,FALSE)</f>
        <v>31</v>
      </c>
      <c r="N28">
        <f>VLOOKUP(Table_sql2014a8.sandag.org_ws_FreewaySpeed[[#This Row],[LinkID]],Table_socioeca8.sandag.org_abm2_spd[[hwycov_id]:[speed_ev]],4,FALSE)</f>
        <v>54</v>
      </c>
      <c r="O28">
        <f>VLOOKUP(Table_sql2014a8.sandag.org_ws_FreewaySpeed[[#This Row],[LinkID]],Table_socioeca8.sandag.org_abm2_spd[[hwycov_id]:[speed_ev]],5,FALSE)</f>
        <v>56</v>
      </c>
      <c r="P28">
        <f>VLOOKUP(Table_sql2014a8.sandag.org_ws_FreewaySpeed[[#This Row],[LinkID]],Table_socioeca8.sandag.org_abm2_spd[[hwycov_id]:[speed_ev]],6,FALSE)</f>
        <v>58</v>
      </c>
    </row>
    <row r="29" spans="3:16" x14ac:dyDescent="0.3">
      <c r="C29">
        <f>[1]hwy_speed!A29</f>
        <v>522</v>
      </c>
      <c r="D29">
        <f>[1]hwy_speed!B29</f>
        <v>58</v>
      </c>
      <c r="E29">
        <f>[1]hwy_speed!C29</f>
        <v>58</v>
      </c>
      <c r="F29">
        <f>[1]hwy_speed!D29</f>
        <v>58</v>
      </c>
      <c r="G29">
        <f>[1]hwy_speed!E29</f>
        <v>58</v>
      </c>
      <c r="H29">
        <f>[1]hwy_speed!F29</f>
        <v>58</v>
      </c>
      <c r="K29" s="7">
        <v>759</v>
      </c>
      <c r="L29">
        <f>VLOOKUP(Table_sql2014a8.sandag.org_ws_FreewaySpeed[[#This Row],[LinkID]],Table_socioeca8.sandag.org_abm2_spd[[hwycov_id]:[speed_ev]],2,FALSE)</f>
        <v>53</v>
      </c>
      <c r="M29">
        <f>VLOOKUP(Table_sql2014a8.sandag.org_ws_FreewaySpeed[[#This Row],[LinkID]],Table_socioeca8.sandag.org_abm2_spd[[hwycov_id]:[speed_ev]],3,FALSE)</f>
        <v>34</v>
      </c>
      <c r="N29">
        <f>VLOOKUP(Table_sql2014a8.sandag.org_ws_FreewaySpeed[[#This Row],[LinkID]],Table_socioeca8.sandag.org_abm2_spd[[hwycov_id]:[speed_ev]],4,FALSE)</f>
        <v>52</v>
      </c>
      <c r="O29">
        <f>VLOOKUP(Table_sql2014a8.sandag.org_ws_FreewaySpeed[[#This Row],[LinkID]],Table_socioeca8.sandag.org_abm2_spd[[hwycov_id]:[speed_ev]],5,FALSE)</f>
        <v>50</v>
      </c>
      <c r="P29">
        <f>VLOOKUP(Table_sql2014a8.sandag.org_ws_FreewaySpeed[[#This Row],[LinkID]],Table_socioeca8.sandag.org_abm2_spd[[hwycov_id]:[speed_ev]],6,FALSE)</f>
        <v>53</v>
      </c>
    </row>
    <row r="30" spans="3:16" x14ac:dyDescent="0.3">
      <c r="C30">
        <f>[1]hwy_speed!A30</f>
        <v>524</v>
      </c>
      <c r="D30">
        <f>[1]hwy_speed!B30</f>
        <v>58</v>
      </c>
      <c r="E30">
        <f>[1]hwy_speed!C30</f>
        <v>57</v>
      </c>
      <c r="F30">
        <f>[1]hwy_speed!D30</f>
        <v>58</v>
      </c>
      <c r="G30">
        <f>[1]hwy_speed!E30</f>
        <v>58</v>
      </c>
      <c r="H30">
        <f>[1]hwy_speed!F30</f>
        <v>58</v>
      </c>
      <c r="K30" s="7">
        <v>762</v>
      </c>
      <c r="L30">
        <f>VLOOKUP(Table_sql2014a8.sandag.org_ws_FreewaySpeed[[#This Row],[LinkID]],Table_socioeca8.sandag.org_abm2_spd[[hwycov_id]:[speed_ev]],2,FALSE)</f>
        <v>53</v>
      </c>
      <c r="M30">
        <f>VLOOKUP(Table_sql2014a8.sandag.org_ws_FreewaySpeed[[#This Row],[LinkID]],Table_socioeca8.sandag.org_abm2_spd[[hwycov_id]:[speed_ev]],3,FALSE)</f>
        <v>40</v>
      </c>
      <c r="N30">
        <f>VLOOKUP(Table_sql2014a8.sandag.org_ws_FreewaySpeed[[#This Row],[LinkID]],Table_socioeca8.sandag.org_abm2_spd[[hwycov_id]:[speed_ev]],4,FALSE)</f>
        <v>52</v>
      </c>
      <c r="O30">
        <f>VLOOKUP(Table_sql2014a8.sandag.org_ws_FreewaySpeed[[#This Row],[LinkID]],Table_socioeca8.sandag.org_abm2_spd[[hwycov_id]:[speed_ev]],5,FALSE)</f>
        <v>51</v>
      </c>
      <c r="P30">
        <f>VLOOKUP(Table_sql2014a8.sandag.org_ws_FreewaySpeed[[#This Row],[LinkID]],Table_socioeca8.sandag.org_abm2_spd[[hwycov_id]:[speed_ev]],6,FALSE)</f>
        <v>53</v>
      </c>
    </row>
    <row r="31" spans="3:16" x14ac:dyDescent="0.3">
      <c r="C31">
        <f>[1]hwy_speed!A31</f>
        <v>525</v>
      </c>
      <c r="D31">
        <f>[1]hwy_speed!B31</f>
        <v>58</v>
      </c>
      <c r="E31">
        <f>[1]hwy_speed!C31</f>
        <v>54</v>
      </c>
      <c r="F31">
        <f>[1]hwy_speed!D31</f>
        <v>58</v>
      </c>
      <c r="G31">
        <f>[1]hwy_speed!E31</f>
        <v>58</v>
      </c>
      <c r="H31">
        <f>[1]hwy_speed!F31</f>
        <v>58</v>
      </c>
      <c r="K31" s="7">
        <v>769</v>
      </c>
      <c r="L31">
        <f>VLOOKUP(Table_sql2014a8.sandag.org_ws_FreewaySpeed[[#This Row],[LinkID]],Table_socioeca8.sandag.org_abm2_spd[[hwycov_id]:[speed_ev]],2,FALSE)</f>
        <v>51</v>
      </c>
      <c r="M31">
        <f>VLOOKUP(Table_sql2014a8.sandag.org_ws_FreewaySpeed[[#This Row],[LinkID]],Table_socioeca8.sandag.org_abm2_spd[[hwycov_id]:[speed_ev]],3,FALSE)</f>
        <v>46</v>
      </c>
      <c r="N31">
        <f>VLOOKUP(Table_sql2014a8.sandag.org_ws_FreewaySpeed[[#This Row],[LinkID]],Table_socioeca8.sandag.org_abm2_spd[[hwycov_id]:[speed_ev]],4,FALSE)</f>
        <v>49</v>
      </c>
      <c r="O31">
        <f>VLOOKUP(Table_sql2014a8.sandag.org_ws_FreewaySpeed[[#This Row],[LinkID]],Table_socioeca8.sandag.org_abm2_spd[[hwycov_id]:[speed_ev]],5,FALSE)</f>
        <v>39</v>
      </c>
      <c r="P31">
        <f>VLOOKUP(Table_sql2014a8.sandag.org_ws_FreewaySpeed[[#This Row],[LinkID]],Table_socioeca8.sandag.org_abm2_spd[[hwycov_id]:[speed_ev]],6,FALSE)</f>
        <v>51</v>
      </c>
    </row>
    <row r="32" spans="3:16" x14ac:dyDescent="0.3">
      <c r="C32">
        <f>[1]hwy_speed!A32</f>
        <v>526</v>
      </c>
      <c r="D32">
        <f>[1]hwy_speed!B32</f>
        <v>58</v>
      </c>
      <c r="E32">
        <f>[1]hwy_speed!C32</f>
        <v>58</v>
      </c>
      <c r="F32">
        <f>[1]hwy_speed!D32</f>
        <v>58</v>
      </c>
      <c r="G32">
        <f>[1]hwy_speed!E32</f>
        <v>57</v>
      </c>
      <c r="H32">
        <f>[1]hwy_speed!F32</f>
        <v>58</v>
      </c>
      <c r="K32" s="7">
        <v>771</v>
      </c>
      <c r="L32">
        <f>VLOOKUP(Table_sql2014a8.sandag.org_ws_FreewaySpeed[[#This Row],[LinkID]],Table_socioeca8.sandag.org_abm2_spd[[hwycov_id]:[speed_ev]],2,FALSE)</f>
        <v>53</v>
      </c>
      <c r="M32">
        <f>VLOOKUP(Table_sql2014a8.sandag.org_ws_FreewaySpeed[[#This Row],[LinkID]],Table_socioeca8.sandag.org_abm2_spd[[hwycov_id]:[speed_ev]],3,FALSE)</f>
        <v>45</v>
      </c>
      <c r="N32">
        <f>VLOOKUP(Table_sql2014a8.sandag.org_ws_FreewaySpeed[[#This Row],[LinkID]],Table_socioeca8.sandag.org_abm2_spd[[hwycov_id]:[speed_ev]],4,FALSE)</f>
        <v>51</v>
      </c>
      <c r="O32">
        <f>VLOOKUP(Table_sql2014a8.sandag.org_ws_FreewaySpeed[[#This Row],[LinkID]],Table_socioeca8.sandag.org_abm2_spd[[hwycov_id]:[speed_ev]],5,FALSE)</f>
        <v>41</v>
      </c>
      <c r="P32">
        <f>VLOOKUP(Table_sql2014a8.sandag.org_ws_FreewaySpeed[[#This Row],[LinkID]],Table_socioeca8.sandag.org_abm2_spd[[hwycov_id]:[speed_ev]],6,FALSE)</f>
        <v>53</v>
      </c>
    </row>
    <row r="33" spans="3:16" x14ac:dyDescent="0.3">
      <c r="C33">
        <f>[1]hwy_speed!A33</f>
        <v>528</v>
      </c>
      <c r="D33">
        <f>[1]hwy_speed!B33</f>
        <v>58</v>
      </c>
      <c r="E33">
        <f>[1]hwy_speed!C33</f>
        <v>57</v>
      </c>
      <c r="F33">
        <f>[1]hwy_speed!D33</f>
        <v>58</v>
      </c>
      <c r="G33">
        <f>[1]hwy_speed!E33</f>
        <v>58</v>
      </c>
      <c r="H33">
        <f>[1]hwy_speed!F33</f>
        <v>58</v>
      </c>
      <c r="K33" s="7">
        <v>772</v>
      </c>
      <c r="L33">
        <f>VLOOKUP(Table_sql2014a8.sandag.org_ws_FreewaySpeed[[#This Row],[LinkID]],Table_socioeca8.sandag.org_abm2_spd[[hwycov_id]:[speed_ev]],2,FALSE)</f>
        <v>53</v>
      </c>
      <c r="M33">
        <f>VLOOKUP(Table_sql2014a8.sandag.org_ws_FreewaySpeed[[#This Row],[LinkID]],Table_socioeca8.sandag.org_abm2_spd[[hwycov_id]:[speed_ev]],3,FALSE)</f>
        <v>47</v>
      </c>
      <c r="N33">
        <f>VLOOKUP(Table_sql2014a8.sandag.org_ws_FreewaySpeed[[#This Row],[LinkID]],Table_socioeca8.sandag.org_abm2_spd[[hwycov_id]:[speed_ev]],4,FALSE)</f>
        <v>51</v>
      </c>
      <c r="O33">
        <f>VLOOKUP(Table_sql2014a8.sandag.org_ws_FreewaySpeed[[#This Row],[LinkID]],Table_socioeca8.sandag.org_abm2_spd[[hwycov_id]:[speed_ev]],5,FALSE)</f>
        <v>41</v>
      </c>
      <c r="P33">
        <f>VLOOKUP(Table_sql2014a8.sandag.org_ws_FreewaySpeed[[#This Row],[LinkID]],Table_socioeca8.sandag.org_abm2_spd[[hwycov_id]:[speed_ev]],6,FALSE)</f>
        <v>53</v>
      </c>
    </row>
    <row r="34" spans="3:16" x14ac:dyDescent="0.3">
      <c r="C34">
        <f>[1]hwy_speed!A34</f>
        <v>551</v>
      </c>
      <c r="D34">
        <f>[1]hwy_speed!B34</f>
        <v>53</v>
      </c>
      <c r="E34">
        <f>[1]hwy_speed!C34</f>
        <v>33</v>
      </c>
      <c r="F34">
        <f>[1]hwy_speed!D34</f>
        <v>49</v>
      </c>
      <c r="G34">
        <f>[1]hwy_speed!E34</f>
        <v>48</v>
      </c>
      <c r="H34">
        <f>[1]hwy_speed!F34</f>
        <v>53</v>
      </c>
      <c r="K34" s="7">
        <v>774</v>
      </c>
      <c r="L34">
        <f>VLOOKUP(Table_sql2014a8.sandag.org_ws_FreewaySpeed[[#This Row],[LinkID]],Table_socioeca8.sandag.org_abm2_spd[[hwycov_id]:[speed_ev]],2,FALSE)</f>
        <v>53</v>
      </c>
      <c r="M34">
        <f>VLOOKUP(Table_sql2014a8.sandag.org_ws_FreewaySpeed[[#This Row],[LinkID]],Table_socioeca8.sandag.org_abm2_spd[[hwycov_id]:[speed_ev]],3,FALSE)</f>
        <v>48</v>
      </c>
      <c r="N34">
        <f>VLOOKUP(Table_sql2014a8.sandag.org_ws_FreewaySpeed[[#This Row],[LinkID]],Table_socioeca8.sandag.org_abm2_spd[[hwycov_id]:[speed_ev]],4,FALSE)</f>
        <v>51</v>
      </c>
      <c r="O34">
        <f>VLOOKUP(Table_sql2014a8.sandag.org_ws_FreewaySpeed[[#This Row],[LinkID]],Table_socioeca8.sandag.org_abm2_spd[[hwycov_id]:[speed_ev]],5,FALSE)</f>
        <v>41</v>
      </c>
      <c r="P34">
        <f>VLOOKUP(Table_sql2014a8.sandag.org_ws_FreewaySpeed[[#This Row],[LinkID]],Table_socioeca8.sandag.org_abm2_spd[[hwycov_id]:[speed_ev]],6,FALSE)</f>
        <v>53</v>
      </c>
    </row>
    <row r="35" spans="3:16" x14ac:dyDescent="0.3">
      <c r="C35">
        <f>[1]hwy_speed!A35</f>
        <v>552</v>
      </c>
      <c r="D35">
        <f>[1]hwy_speed!B35</f>
        <v>58</v>
      </c>
      <c r="E35">
        <f>[1]hwy_speed!C35</f>
        <v>58</v>
      </c>
      <c r="F35">
        <f>[1]hwy_speed!D35</f>
        <v>58</v>
      </c>
      <c r="G35">
        <f>[1]hwy_speed!E35</f>
        <v>56</v>
      </c>
      <c r="H35">
        <f>[1]hwy_speed!F35</f>
        <v>58</v>
      </c>
      <c r="K35" s="7">
        <v>777</v>
      </c>
      <c r="L35">
        <f>VLOOKUP(Table_sql2014a8.sandag.org_ws_FreewaySpeed[[#This Row],[LinkID]],Table_socioeca8.sandag.org_abm2_spd[[hwycov_id]:[speed_ev]],2,FALSE)</f>
        <v>53</v>
      </c>
      <c r="M35">
        <f>VLOOKUP(Table_sql2014a8.sandag.org_ws_FreewaySpeed[[#This Row],[LinkID]],Table_socioeca8.sandag.org_abm2_spd[[hwycov_id]:[speed_ev]],3,FALSE)</f>
        <v>52</v>
      </c>
      <c r="N35">
        <f>VLOOKUP(Table_sql2014a8.sandag.org_ws_FreewaySpeed[[#This Row],[LinkID]],Table_socioeca8.sandag.org_abm2_spd[[hwycov_id]:[speed_ev]],4,FALSE)</f>
        <v>53</v>
      </c>
      <c r="O35">
        <f>VLOOKUP(Table_sql2014a8.sandag.org_ws_FreewaySpeed[[#This Row],[LinkID]],Table_socioeca8.sandag.org_abm2_spd[[hwycov_id]:[speed_ev]],5,FALSE)</f>
        <v>45</v>
      </c>
      <c r="P35">
        <f>VLOOKUP(Table_sql2014a8.sandag.org_ws_FreewaySpeed[[#This Row],[LinkID]],Table_socioeca8.sandag.org_abm2_spd[[hwycov_id]:[speed_ev]],6,FALSE)</f>
        <v>53</v>
      </c>
    </row>
    <row r="36" spans="3:16" x14ac:dyDescent="0.3">
      <c r="C36">
        <f>[1]hwy_speed!A36</f>
        <v>553</v>
      </c>
      <c r="D36">
        <f>[1]hwy_speed!B36</f>
        <v>58</v>
      </c>
      <c r="E36">
        <f>[1]hwy_speed!C36</f>
        <v>57</v>
      </c>
      <c r="F36">
        <f>[1]hwy_speed!D36</f>
        <v>58</v>
      </c>
      <c r="G36">
        <f>[1]hwy_speed!E36</f>
        <v>58</v>
      </c>
      <c r="H36">
        <f>[1]hwy_speed!F36</f>
        <v>58</v>
      </c>
      <c r="K36" s="7">
        <v>778</v>
      </c>
      <c r="L36">
        <f>VLOOKUP(Table_sql2014a8.sandag.org_ws_FreewaySpeed[[#This Row],[LinkID]],Table_socioeca8.sandag.org_abm2_spd[[hwycov_id]:[speed_ev]],2,FALSE)</f>
        <v>52</v>
      </c>
      <c r="M36">
        <f>VLOOKUP(Table_sql2014a8.sandag.org_ws_FreewaySpeed[[#This Row],[LinkID]],Table_socioeca8.sandag.org_abm2_spd[[hwycov_id]:[speed_ev]],3,FALSE)</f>
        <v>51</v>
      </c>
      <c r="N36">
        <f>VLOOKUP(Table_sql2014a8.sandag.org_ws_FreewaySpeed[[#This Row],[LinkID]],Table_socioeca8.sandag.org_abm2_spd[[hwycov_id]:[speed_ev]],4,FALSE)</f>
        <v>52</v>
      </c>
      <c r="O36">
        <f>VLOOKUP(Table_sql2014a8.sandag.org_ws_FreewaySpeed[[#This Row],[LinkID]],Table_socioeca8.sandag.org_abm2_spd[[hwycov_id]:[speed_ev]],5,FALSE)</f>
        <v>43</v>
      </c>
      <c r="P36">
        <f>VLOOKUP(Table_sql2014a8.sandag.org_ws_FreewaySpeed[[#This Row],[LinkID]],Table_socioeca8.sandag.org_abm2_spd[[hwycov_id]:[speed_ev]],6,FALSE)</f>
        <v>52</v>
      </c>
    </row>
    <row r="37" spans="3:16" x14ac:dyDescent="0.3">
      <c r="C37">
        <f>[1]hwy_speed!A37</f>
        <v>554</v>
      </c>
      <c r="D37">
        <f>[1]hwy_speed!B37</f>
        <v>58</v>
      </c>
      <c r="E37">
        <f>[1]hwy_speed!C37</f>
        <v>56</v>
      </c>
      <c r="F37">
        <f>[1]hwy_speed!D37</f>
        <v>57</v>
      </c>
      <c r="G37">
        <f>[1]hwy_speed!E37</f>
        <v>42</v>
      </c>
      <c r="H37">
        <f>[1]hwy_speed!F37</f>
        <v>58</v>
      </c>
      <c r="K37" s="7">
        <v>782</v>
      </c>
      <c r="L37">
        <f>VLOOKUP(Table_sql2014a8.sandag.org_ws_FreewaySpeed[[#This Row],[LinkID]],Table_socioeca8.sandag.org_abm2_spd[[hwycov_id]:[speed_ev]],2,FALSE)</f>
        <v>57</v>
      </c>
      <c r="M37">
        <f>VLOOKUP(Table_sql2014a8.sandag.org_ws_FreewaySpeed[[#This Row],[LinkID]],Table_socioeca8.sandag.org_abm2_spd[[hwycov_id]:[speed_ev]],3,FALSE)</f>
        <v>30</v>
      </c>
      <c r="N37">
        <f>VLOOKUP(Table_sql2014a8.sandag.org_ws_FreewaySpeed[[#This Row],[LinkID]],Table_socioeca8.sandag.org_abm2_spd[[hwycov_id]:[speed_ev]],4,FALSE)</f>
        <v>53</v>
      </c>
      <c r="O37">
        <f>VLOOKUP(Table_sql2014a8.sandag.org_ws_FreewaySpeed[[#This Row],[LinkID]],Table_socioeca8.sandag.org_abm2_spd[[hwycov_id]:[speed_ev]],5,FALSE)</f>
        <v>52</v>
      </c>
      <c r="P37">
        <f>VLOOKUP(Table_sql2014a8.sandag.org_ws_FreewaySpeed[[#This Row],[LinkID]],Table_socioeca8.sandag.org_abm2_spd[[hwycov_id]:[speed_ev]],6,FALSE)</f>
        <v>58</v>
      </c>
    </row>
    <row r="38" spans="3:16" x14ac:dyDescent="0.3">
      <c r="C38">
        <f>[1]hwy_speed!A38</f>
        <v>556</v>
      </c>
      <c r="D38">
        <f>[1]hwy_speed!B38</f>
        <v>58</v>
      </c>
      <c r="E38">
        <f>[1]hwy_speed!C38</f>
        <v>57</v>
      </c>
      <c r="F38">
        <f>[1]hwy_speed!D38</f>
        <v>57</v>
      </c>
      <c r="G38">
        <f>[1]hwy_speed!E38</f>
        <v>50</v>
      </c>
      <c r="H38">
        <f>[1]hwy_speed!F38</f>
        <v>58</v>
      </c>
      <c r="K38" s="7">
        <v>787</v>
      </c>
      <c r="L38">
        <f>VLOOKUP(Table_sql2014a8.sandag.org_ws_FreewaySpeed[[#This Row],[LinkID]],Table_socioeca8.sandag.org_abm2_spd[[hwycov_id]:[speed_ev]],2,FALSE)</f>
        <v>53</v>
      </c>
      <c r="M38">
        <f>VLOOKUP(Table_sql2014a8.sandag.org_ws_FreewaySpeed[[#This Row],[LinkID]],Table_socioeca8.sandag.org_abm2_spd[[hwycov_id]:[speed_ev]],3,FALSE)</f>
        <v>52</v>
      </c>
      <c r="N38">
        <f>VLOOKUP(Table_sql2014a8.sandag.org_ws_FreewaySpeed[[#This Row],[LinkID]],Table_socioeca8.sandag.org_abm2_spd[[hwycov_id]:[speed_ev]],4,FALSE)</f>
        <v>53</v>
      </c>
      <c r="O38">
        <f>VLOOKUP(Table_sql2014a8.sandag.org_ws_FreewaySpeed[[#This Row],[LinkID]],Table_socioeca8.sandag.org_abm2_spd[[hwycov_id]:[speed_ev]],5,FALSE)</f>
        <v>38</v>
      </c>
      <c r="P38">
        <f>VLOOKUP(Table_sql2014a8.sandag.org_ws_FreewaySpeed[[#This Row],[LinkID]],Table_socioeca8.sandag.org_abm2_spd[[hwycov_id]:[speed_ev]],6,FALSE)</f>
        <v>53</v>
      </c>
    </row>
    <row r="39" spans="3:16" x14ac:dyDescent="0.3">
      <c r="C39">
        <f>[1]hwy_speed!A39</f>
        <v>558</v>
      </c>
      <c r="D39">
        <f>[1]hwy_speed!B39</f>
        <v>56</v>
      </c>
      <c r="E39">
        <f>[1]hwy_speed!C39</f>
        <v>56</v>
      </c>
      <c r="F39">
        <f>[1]hwy_speed!D39</f>
        <v>55</v>
      </c>
      <c r="G39">
        <f>[1]hwy_speed!E39</f>
        <v>55</v>
      </c>
      <c r="H39">
        <f>[1]hwy_speed!F39</f>
        <v>56</v>
      </c>
      <c r="K39" s="7">
        <v>799</v>
      </c>
      <c r="L39">
        <f>VLOOKUP(Table_sql2014a8.sandag.org_ws_FreewaySpeed[[#This Row],[LinkID]],Table_socioeca8.sandag.org_abm2_spd[[hwycov_id]:[speed_ev]],2,FALSE)</f>
        <v>53</v>
      </c>
      <c r="M39">
        <f>VLOOKUP(Table_sql2014a8.sandag.org_ws_FreewaySpeed[[#This Row],[LinkID]],Table_socioeca8.sandag.org_abm2_spd[[hwycov_id]:[speed_ev]],3,FALSE)</f>
        <v>53</v>
      </c>
      <c r="N39">
        <f>VLOOKUP(Table_sql2014a8.sandag.org_ws_FreewaySpeed[[#This Row],[LinkID]],Table_socioeca8.sandag.org_abm2_spd[[hwycov_id]:[speed_ev]],4,FALSE)</f>
        <v>53</v>
      </c>
      <c r="O39">
        <f>VLOOKUP(Table_sql2014a8.sandag.org_ws_FreewaySpeed[[#This Row],[LinkID]],Table_socioeca8.sandag.org_abm2_spd[[hwycov_id]:[speed_ev]],5,FALSE)</f>
        <v>45</v>
      </c>
      <c r="P39">
        <f>VLOOKUP(Table_sql2014a8.sandag.org_ws_FreewaySpeed[[#This Row],[LinkID]],Table_socioeca8.sandag.org_abm2_spd[[hwycov_id]:[speed_ev]],6,FALSE)</f>
        <v>53</v>
      </c>
    </row>
    <row r="40" spans="3:16" x14ac:dyDescent="0.3">
      <c r="C40">
        <f>[1]hwy_speed!A40</f>
        <v>562</v>
      </c>
      <c r="D40">
        <f>[1]hwy_speed!B40</f>
        <v>57</v>
      </c>
      <c r="E40">
        <f>[1]hwy_speed!C40</f>
        <v>39</v>
      </c>
      <c r="F40">
        <f>[1]hwy_speed!D40</f>
        <v>54</v>
      </c>
      <c r="G40">
        <f>[1]hwy_speed!E40</f>
        <v>54</v>
      </c>
      <c r="H40">
        <f>[1]hwy_speed!F40</f>
        <v>58</v>
      </c>
      <c r="K40" s="7">
        <v>801</v>
      </c>
      <c r="L40">
        <f>VLOOKUP(Table_sql2014a8.sandag.org_ws_FreewaySpeed[[#This Row],[LinkID]],Table_socioeca8.sandag.org_abm2_spd[[hwycov_id]:[speed_ev]],2,FALSE)</f>
        <v>52</v>
      </c>
      <c r="M40">
        <f>VLOOKUP(Table_sql2014a8.sandag.org_ws_FreewaySpeed[[#This Row],[LinkID]],Table_socioeca8.sandag.org_abm2_spd[[hwycov_id]:[speed_ev]],3,FALSE)</f>
        <v>52</v>
      </c>
      <c r="N40">
        <f>VLOOKUP(Table_sql2014a8.sandag.org_ws_FreewaySpeed[[#This Row],[LinkID]],Table_socioeca8.sandag.org_abm2_spd[[hwycov_id]:[speed_ev]],4,FALSE)</f>
        <v>52</v>
      </c>
      <c r="O40">
        <f>VLOOKUP(Table_sql2014a8.sandag.org_ws_FreewaySpeed[[#This Row],[LinkID]],Table_socioeca8.sandag.org_abm2_spd[[hwycov_id]:[speed_ev]],5,FALSE)</f>
        <v>39</v>
      </c>
      <c r="P40">
        <f>VLOOKUP(Table_sql2014a8.sandag.org_ws_FreewaySpeed[[#This Row],[LinkID]],Table_socioeca8.sandag.org_abm2_spd[[hwycov_id]:[speed_ev]],6,FALSE)</f>
        <v>52</v>
      </c>
    </row>
    <row r="41" spans="3:16" x14ac:dyDescent="0.3">
      <c r="C41">
        <f>[1]hwy_speed!A41</f>
        <v>564</v>
      </c>
      <c r="D41">
        <f>[1]hwy_speed!B41</f>
        <v>53</v>
      </c>
      <c r="E41">
        <f>[1]hwy_speed!C41</f>
        <v>48</v>
      </c>
      <c r="F41">
        <f>[1]hwy_speed!D41</f>
        <v>53</v>
      </c>
      <c r="G41">
        <f>[1]hwy_speed!E41</f>
        <v>53</v>
      </c>
      <c r="H41">
        <f>[1]hwy_speed!F41</f>
        <v>53</v>
      </c>
      <c r="K41" s="7">
        <v>803</v>
      </c>
      <c r="L41">
        <f>VLOOKUP(Table_sql2014a8.sandag.org_ws_FreewaySpeed[[#This Row],[LinkID]],Table_socioeca8.sandag.org_abm2_spd[[hwycov_id]:[speed_ev]],2,FALSE)</f>
        <v>62</v>
      </c>
      <c r="M41">
        <f>VLOOKUP(Table_sql2014a8.sandag.org_ws_FreewaySpeed[[#This Row],[LinkID]],Table_socioeca8.sandag.org_abm2_spd[[hwycov_id]:[speed_ev]],3,FALSE)</f>
        <v>56</v>
      </c>
      <c r="N41">
        <f>VLOOKUP(Table_sql2014a8.sandag.org_ws_FreewaySpeed[[#This Row],[LinkID]],Table_socioeca8.sandag.org_abm2_spd[[hwycov_id]:[speed_ev]],4,FALSE)</f>
        <v>56</v>
      </c>
      <c r="O41">
        <f>VLOOKUP(Table_sql2014a8.sandag.org_ws_FreewaySpeed[[#This Row],[LinkID]],Table_socioeca8.sandag.org_abm2_spd[[hwycov_id]:[speed_ev]],5,FALSE)</f>
        <v>33</v>
      </c>
      <c r="P41">
        <f>VLOOKUP(Table_sql2014a8.sandag.org_ws_FreewaySpeed[[#This Row],[LinkID]],Table_socioeca8.sandag.org_abm2_spd[[hwycov_id]:[speed_ev]],6,FALSE)</f>
        <v>62</v>
      </c>
    </row>
    <row r="42" spans="3:16" x14ac:dyDescent="0.3">
      <c r="C42">
        <f>[1]hwy_speed!A42</f>
        <v>568</v>
      </c>
      <c r="D42">
        <f>[1]hwy_speed!B42</f>
        <v>57</v>
      </c>
      <c r="E42">
        <f>[1]hwy_speed!C42</f>
        <v>44</v>
      </c>
      <c r="F42">
        <f>[1]hwy_speed!D42</f>
        <v>57</v>
      </c>
      <c r="G42">
        <f>[1]hwy_speed!E42</f>
        <v>57</v>
      </c>
      <c r="H42">
        <f>[1]hwy_speed!F42</f>
        <v>58</v>
      </c>
      <c r="K42" s="7">
        <v>806</v>
      </c>
      <c r="L42">
        <f>VLOOKUP(Table_sql2014a8.sandag.org_ws_FreewaySpeed[[#This Row],[LinkID]],Table_socioeca8.sandag.org_abm2_spd[[hwycov_id]:[speed_ev]],2,FALSE)</f>
        <v>62</v>
      </c>
      <c r="M42">
        <f>VLOOKUP(Table_sql2014a8.sandag.org_ws_FreewaySpeed[[#This Row],[LinkID]],Table_socioeca8.sandag.org_abm2_spd[[hwycov_id]:[speed_ev]],3,FALSE)</f>
        <v>59</v>
      </c>
      <c r="N42">
        <f>VLOOKUP(Table_sql2014a8.sandag.org_ws_FreewaySpeed[[#This Row],[LinkID]],Table_socioeca8.sandag.org_abm2_spd[[hwycov_id]:[speed_ev]],4,FALSE)</f>
        <v>61</v>
      </c>
      <c r="O42">
        <f>VLOOKUP(Table_sql2014a8.sandag.org_ws_FreewaySpeed[[#This Row],[LinkID]],Table_socioeca8.sandag.org_abm2_spd[[hwycov_id]:[speed_ev]],5,FALSE)</f>
        <v>49</v>
      </c>
      <c r="P42">
        <f>VLOOKUP(Table_sql2014a8.sandag.org_ws_FreewaySpeed[[#This Row],[LinkID]],Table_socioeca8.sandag.org_abm2_spd[[hwycov_id]:[speed_ev]],6,FALSE)</f>
        <v>62</v>
      </c>
    </row>
    <row r="43" spans="3:16" x14ac:dyDescent="0.3">
      <c r="C43">
        <f>[1]hwy_speed!A43</f>
        <v>570</v>
      </c>
      <c r="D43">
        <f>[1]hwy_speed!B43</f>
        <v>57</v>
      </c>
      <c r="E43">
        <f>[1]hwy_speed!C43</f>
        <v>46</v>
      </c>
      <c r="F43">
        <f>[1]hwy_speed!D43</f>
        <v>56</v>
      </c>
      <c r="G43">
        <f>[1]hwy_speed!E43</f>
        <v>56</v>
      </c>
      <c r="H43">
        <f>[1]hwy_speed!F43</f>
        <v>57</v>
      </c>
      <c r="K43" s="7">
        <v>809</v>
      </c>
      <c r="L43">
        <f>VLOOKUP(Table_sql2014a8.sandag.org_ws_FreewaySpeed[[#This Row],[LinkID]],Table_socioeca8.sandag.org_abm2_spd[[hwycov_id]:[speed_ev]],2,FALSE)</f>
        <v>57</v>
      </c>
      <c r="M43">
        <f>VLOOKUP(Table_sql2014a8.sandag.org_ws_FreewaySpeed[[#This Row],[LinkID]],Table_socioeca8.sandag.org_abm2_spd[[hwycov_id]:[speed_ev]],3,FALSE)</f>
        <v>53</v>
      </c>
      <c r="N43">
        <f>VLOOKUP(Table_sql2014a8.sandag.org_ws_FreewaySpeed[[#This Row],[LinkID]],Table_socioeca8.sandag.org_abm2_spd[[hwycov_id]:[speed_ev]],4,FALSE)</f>
        <v>56</v>
      </c>
      <c r="O43">
        <f>VLOOKUP(Table_sql2014a8.sandag.org_ws_FreewaySpeed[[#This Row],[LinkID]],Table_socioeca8.sandag.org_abm2_spd[[hwycov_id]:[speed_ev]],5,FALSE)</f>
        <v>40</v>
      </c>
      <c r="P43">
        <f>VLOOKUP(Table_sql2014a8.sandag.org_ws_FreewaySpeed[[#This Row],[LinkID]],Table_socioeca8.sandag.org_abm2_spd[[hwycov_id]:[speed_ev]],6,FALSE)</f>
        <v>57</v>
      </c>
    </row>
    <row r="44" spans="3:16" x14ac:dyDescent="0.3">
      <c r="C44">
        <f>[1]hwy_speed!A44</f>
        <v>573</v>
      </c>
      <c r="D44">
        <f>[1]hwy_speed!B44</f>
        <v>54</v>
      </c>
      <c r="E44">
        <f>[1]hwy_speed!C44</f>
        <v>52</v>
      </c>
      <c r="F44">
        <f>[1]hwy_speed!D44</f>
        <v>53</v>
      </c>
      <c r="G44">
        <f>[1]hwy_speed!E44</f>
        <v>46</v>
      </c>
      <c r="H44">
        <f>[1]hwy_speed!F44</f>
        <v>54</v>
      </c>
      <c r="K44" s="7">
        <v>811</v>
      </c>
      <c r="L44">
        <f>VLOOKUP(Table_sql2014a8.sandag.org_ws_FreewaySpeed[[#This Row],[LinkID]],Table_socioeca8.sandag.org_abm2_spd[[hwycov_id]:[speed_ev]],2,FALSE)</f>
        <v>58</v>
      </c>
      <c r="M44">
        <f>VLOOKUP(Table_sql2014a8.sandag.org_ws_FreewaySpeed[[#This Row],[LinkID]],Table_socioeca8.sandag.org_abm2_spd[[hwycov_id]:[speed_ev]],3,FALSE)</f>
        <v>54</v>
      </c>
      <c r="N44">
        <f>VLOOKUP(Table_sql2014a8.sandag.org_ws_FreewaySpeed[[#This Row],[LinkID]],Table_socioeca8.sandag.org_abm2_spd[[hwycov_id]:[speed_ev]],4,FALSE)</f>
        <v>56</v>
      </c>
      <c r="O44">
        <f>VLOOKUP(Table_sql2014a8.sandag.org_ws_FreewaySpeed[[#This Row],[LinkID]],Table_socioeca8.sandag.org_abm2_spd[[hwycov_id]:[speed_ev]],5,FALSE)</f>
        <v>43</v>
      </c>
      <c r="P44">
        <f>VLOOKUP(Table_sql2014a8.sandag.org_ws_FreewaySpeed[[#This Row],[LinkID]],Table_socioeca8.sandag.org_abm2_spd[[hwycov_id]:[speed_ev]],6,FALSE)</f>
        <v>58</v>
      </c>
    </row>
    <row r="45" spans="3:16" x14ac:dyDescent="0.3">
      <c r="C45">
        <f>[1]hwy_speed!A45</f>
        <v>574</v>
      </c>
      <c r="D45">
        <f>[1]hwy_speed!B45</f>
        <v>58</v>
      </c>
      <c r="E45">
        <f>[1]hwy_speed!C45</f>
        <v>52</v>
      </c>
      <c r="F45">
        <f>[1]hwy_speed!D45</f>
        <v>56</v>
      </c>
      <c r="G45">
        <f>[1]hwy_speed!E45</f>
        <v>46</v>
      </c>
      <c r="H45">
        <f>[1]hwy_speed!F45</f>
        <v>58</v>
      </c>
      <c r="K45" s="7">
        <v>823</v>
      </c>
      <c r="L45">
        <f>VLOOKUP(Table_sql2014a8.sandag.org_ws_FreewaySpeed[[#This Row],[LinkID]],Table_socioeca8.sandag.org_abm2_spd[[hwycov_id]:[speed_ev]],2,FALSE)</f>
        <v>61</v>
      </c>
      <c r="M45">
        <f>VLOOKUP(Table_sql2014a8.sandag.org_ws_FreewaySpeed[[#This Row],[LinkID]],Table_socioeca8.sandag.org_abm2_spd[[hwycov_id]:[speed_ev]],3,FALSE)</f>
        <v>60</v>
      </c>
      <c r="N45">
        <f>VLOOKUP(Table_sql2014a8.sandag.org_ws_FreewaySpeed[[#This Row],[LinkID]],Table_socioeca8.sandag.org_abm2_spd[[hwycov_id]:[speed_ev]],4,FALSE)</f>
        <v>60</v>
      </c>
      <c r="O45">
        <f>VLOOKUP(Table_sql2014a8.sandag.org_ws_FreewaySpeed[[#This Row],[LinkID]],Table_socioeca8.sandag.org_abm2_spd[[hwycov_id]:[speed_ev]],5,FALSE)</f>
        <v>56</v>
      </c>
      <c r="P45">
        <f>VLOOKUP(Table_sql2014a8.sandag.org_ws_FreewaySpeed[[#This Row],[LinkID]],Table_socioeca8.sandag.org_abm2_spd[[hwycov_id]:[speed_ev]],6,FALSE)</f>
        <v>61</v>
      </c>
    </row>
    <row r="46" spans="3:16" x14ac:dyDescent="0.3">
      <c r="C46">
        <f>[1]hwy_speed!A46</f>
        <v>575</v>
      </c>
      <c r="D46">
        <f>[1]hwy_speed!B46</f>
        <v>58</v>
      </c>
      <c r="E46">
        <f>[1]hwy_speed!C46</f>
        <v>56</v>
      </c>
      <c r="F46">
        <f>[1]hwy_speed!D46</f>
        <v>57</v>
      </c>
      <c r="G46">
        <f>[1]hwy_speed!E46</f>
        <v>45</v>
      </c>
      <c r="H46">
        <f>[1]hwy_speed!F46</f>
        <v>58</v>
      </c>
      <c r="K46" s="7">
        <v>824</v>
      </c>
      <c r="L46">
        <f>VLOOKUP(Table_sql2014a8.sandag.org_ws_FreewaySpeed[[#This Row],[LinkID]],Table_socioeca8.sandag.org_abm2_spd[[hwycov_id]:[speed_ev]],2,FALSE)</f>
        <v>57</v>
      </c>
      <c r="M46">
        <f>VLOOKUP(Table_sql2014a8.sandag.org_ws_FreewaySpeed[[#This Row],[LinkID]],Table_socioeca8.sandag.org_abm2_spd[[hwycov_id]:[speed_ev]],3,FALSE)</f>
        <v>56</v>
      </c>
      <c r="N46">
        <f>VLOOKUP(Table_sql2014a8.sandag.org_ws_FreewaySpeed[[#This Row],[LinkID]],Table_socioeca8.sandag.org_abm2_spd[[hwycov_id]:[speed_ev]],4,FALSE)</f>
        <v>56</v>
      </c>
      <c r="O46">
        <f>VLOOKUP(Table_sql2014a8.sandag.org_ws_FreewaySpeed[[#This Row],[LinkID]],Table_socioeca8.sandag.org_abm2_spd[[hwycov_id]:[speed_ev]],5,FALSE)</f>
        <v>50</v>
      </c>
      <c r="P46">
        <f>VLOOKUP(Table_sql2014a8.sandag.org_ws_FreewaySpeed[[#This Row],[LinkID]],Table_socioeca8.sandag.org_abm2_spd[[hwycov_id]:[speed_ev]],6,FALSE)</f>
        <v>57</v>
      </c>
    </row>
    <row r="47" spans="3:16" x14ac:dyDescent="0.3">
      <c r="C47">
        <f>[1]hwy_speed!A47</f>
        <v>578</v>
      </c>
      <c r="D47">
        <f>[1]hwy_speed!B47</f>
        <v>58</v>
      </c>
      <c r="E47">
        <f>[1]hwy_speed!C47</f>
        <v>56</v>
      </c>
      <c r="F47">
        <f>[1]hwy_speed!D47</f>
        <v>57</v>
      </c>
      <c r="G47">
        <f>[1]hwy_speed!E47</f>
        <v>50</v>
      </c>
      <c r="H47">
        <f>[1]hwy_speed!F47</f>
        <v>58</v>
      </c>
      <c r="K47" s="7">
        <v>834</v>
      </c>
      <c r="L47">
        <f>VLOOKUP(Table_sql2014a8.sandag.org_ws_FreewaySpeed[[#This Row],[LinkID]],Table_socioeca8.sandag.org_abm2_spd[[hwycov_id]:[speed_ev]],2,FALSE)</f>
        <v>58</v>
      </c>
      <c r="M47">
        <f>VLOOKUP(Table_sql2014a8.sandag.org_ws_FreewaySpeed[[#This Row],[LinkID]],Table_socioeca8.sandag.org_abm2_spd[[hwycov_id]:[speed_ev]],3,FALSE)</f>
        <v>57</v>
      </c>
      <c r="N47">
        <f>VLOOKUP(Table_sql2014a8.sandag.org_ws_FreewaySpeed[[#This Row],[LinkID]],Table_socioeca8.sandag.org_abm2_spd[[hwycov_id]:[speed_ev]],4,FALSE)</f>
        <v>57</v>
      </c>
      <c r="O47">
        <f>VLOOKUP(Table_sql2014a8.sandag.org_ws_FreewaySpeed[[#This Row],[LinkID]],Table_socioeca8.sandag.org_abm2_spd[[hwycov_id]:[speed_ev]],5,FALSE)</f>
        <v>52</v>
      </c>
      <c r="P47">
        <f>VLOOKUP(Table_sql2014a8.sandag.org_ws_FreewaySpeed[[#This Row],[LinkID]],Table_socioeca8.sandag.org_abm2_spd[[hwycov_id]:[speed_ev]],6,FALSE)</f>
        <v>58</v>
      </c>
    </row>
    <row r="48" spans="3:16" x14ac:dyDescent="0.3">
      <c r="C48">
        <f>[1]hwy_speed!A48</f>
        <v>579</v>
      </c>
      <c r="D48">
        <f>[1]hwy_speed!B48</f>
        <v>53</v>
      </c>
      <c r="E48">
        <f>[1]hwy_speed!C48</f>
        <v>52</v>
      </c>
      <c r="F48">
        <f>[1]hwy_speed!D48</f>
        <v>53</v>
      </c>
      <c r="G48">
        <f>[1]hwy_speed!E48</f>
        <v>53</v>
      </c>
      <c r="H48">
        <f>[1]hwy_speed!F48</f>
        <v>53</v>
      </c>
      <c r="K48" s="7">
        <v>836</v>
      </c>
      <c r="L48">
        <f>VLOOKUP(Table_sql2014a8.sandag.org_ws_FreewaySpeed[[#This Row],[LinkID]],Table_socioeca8.sandag.org_abm2_spd[[hwycov_id]:[speed_ev]],2,FALSE)</f>
        <v>57</v>
      </c>
      <c r="M48">
        <f>VLOOKUP(Table_sql2014a8.sandag.org_ws_FreewaySpeed[[#This Row],[LinkID]],Table_socioeca8.sandag.org_abm2_spd[[hwycov_id]:[speed_ev]],3,FALSE)</f>
        <v>56</v>
      </c>
      <c r="N48">
        <f>VLOOKUP(Table_sql2014a8.sandag.org_ws_FreewaySpeed[[#This Row],[LinkID]],Table_socioeca8.sandag.org_abm2_spd[[hwycov_id]:[speed_ev]],4,FALSE)</f>
        <v>56</v>
      </c>
      <c r="O48">
        <f>VLOOKUP(Table_sql2014a8.sandag.org_ws_FreewaySpeed[[#This Row],[LinkID]],Table_socioeca8.sandag.org_abm2_spd[[hwycov_id]:[speed_ev]],5,FALSE)</f>
        <v>52</v>
      </c>
      <c r="P48">
        <f>VLOOKUP(Table_sql2014a8.sandag.org_ws_FreewaySpeed[[#This Row],[LinkID]],Table_socioeca8.sandag.org_abm2_spd[[hwycov_id]:[speed_ev]],6,FALSE)</f>
        <v>57</v>
      </c>
    </row>
    <row r="49" spans="3:16" x14ac:dyDescent="0.3">
      <c r="C49">
        <f>[1]hwy_speed!A49</f>
        <v>580</v>
      </c>
      <c r="D49">
        <f>[1]hwy_speed!B49</f>
        <v>57</v>
      </c>
      <c r="E49">
        <f>[1]hwy_speed!C49</f>
        <v>43</v>
      </c>
      <c r="F49">
        <f>[1]hwy_speed!D49</f>
        <v>54</v>
      </c>
      <c r="G49">
        <f>[1]hwy_speed!E49</f>
        <v>56</v>
      </c>
      <c r="H49">
        <f>[1]hwy_speed!F49</f>
        <v>57</v>
      </c>
      <c r="K49" s="7">
        <v>839</v>
      </c>
      <c r="L49">
        <f>VLOOKUP(Table_sql2014a8.sandag.org_ws_FreewaySpeed[[#This Row],[LinkID]],Table_socioeca8.sandag.org_abm2_spd[[hwycov_id]:[speed_ev]],2,FALSE)</f>
        <v>58</v>
      </c>
      <c r="M49">
        <f>VLOOKUP(Table_sql2014a8.sandag.org_ws_FreewaySpeed[[#This Row],[LinkID]],Table_socioeca8.sandag.org_abm2_spd[[hwycov_id]:[speed_ev]],3,FALSE)</f>
        <v>57</v>
      </c>
      <c r="N49">
        <f>VLOOKUP(Table_sql2014a8.sandag.org_ws_FreewaySpeed[[#This Row],[LinkID]],Table_socioeca8.sandag.org_abm2_spd[[hwycov_id]:[speed_ev]],4,FALSE)</f>
        <v>57</v>
      </c>
      <c r="O49">
        <f>VLOOKUP(Table_sql2014a8.sandag.org_ws_FreewaySpeed[[#This Row],[LinkID]],Table_socioeca8.sandag.org_abm2_spd[[hwycov_id]:[speed_ev]],5,FALSE)</f>
        <v>56</v>
      </c>
      <c r="P49">
        <f>VLOOKUP(Table_sql2014a8.sandag.org_ws_FreewaySpeed[[#This Row],[LinkID]],Table_socioeca8.sandag.org_abm2_spd[[hwycov_id]:[speed_ev]],6,FALSE)</f>
        <v>58</v>
      </c>
    </row>
    <row r="50" spans="3:16" x14ac:dyDescent="0.3">
      <c r="C50">
        <f>[1]hwy_speed!A50</f>
        <v>589</v>
      </c>
      <c r="D50">
        <f>[1]hwy_speed!B50</f>
        <v>53</v>
      </c>
      <c r="E50">
        <f>[1]hwy_speed!C50</f>
        <v>53</v>
      </c>
      <c r="F50">
        <f>[1]hwy_speed!D50</f>
        <v>53</v>
      </c>
      <c r="G50">
        <f>[1]hwy_speed!E50</f>
        <v>51</v>
      </c>
      <c r="H50">
        <f>[1]hwy_speed!F50</f>
        <v>53</v>
      </c>
      <c r="K50" s="7">
        <v>841</v>
      </c>
      <c r="L50">
        <f>VLOOKUP(Table_sql2014a8.sandag.org_ws_FreewaySpeed[[#This Row],[LinkID]],Table_socioeca8.sandag.org_abm2_spd[[hwycov_id]:[speed_ev]],2,FALSE)</f>
        <v>58</v>
      </c>
      <c r="M50">
        <f>VLOOKUP(Table_sql2014a8.sandag.org_ws_FreewaySpeed[[#This Row],[LinkID]],Table_socioeca8.sandag.org_abm2_spd[[hwycov_id]:[speed_ev]],3,FALSE)</f>
        <v>56</v>
      </c>
      <c r="N50">
        <f>VLOOKUP(Table_sql2014a8.sandag.org_ws_FreewaySpeed[[#This Row],[LinkID]],Table_socioeca8.sandag.org_abm2_spd[[hwycov_id]:[speed_ev]],4,FALSE)</f>
        <v>57</v>
      </c>
      <c r="O50">
        <f>VLOOKUP(Table_sql2014a8.sandag.org_ws_FreewaySpeed[[#This Row],[LinkID]],Table_socioeca8.sandag.org_abm2_spd[[hwycov_id]:[speed_ev]],5,FALSE)</f>
        <v>53</v>
      </c>
      <c r="P50">
        <f>VLOOKUP(Table_sql2014a8.sandag.org_ws_FreewaySpeed[[#This Row],[LinkID]],Table_socioeca8.sandag.org_abm2_spd[[hwycov_id]:[speed_ev]],6,FALSE)</f>
        <v>58</v>
      </c>
    </row>
    <row r="51" spans="3:16" x14ac:dyDescent="0.3">
      <c r="C51">
        <f>[1]hwy_speed!A51</f>
        <v>590</v>
      </c>
      <c r="D51">
        <f>[1]hwy_speed!B51</f>
        <v>53</v>
      </c>
      <c r="E51">
        <f>[1]hwy_speed!C51</f>
        <v>51</v>
      </c>
      <c r="F51">
        <f>[1]hwy_speed!D51</f>
        <v>52</v>
      </c>
      <c r="G51">
        <f>[1]hwy_speed!E51</f>
        <v>46</v>
      </c>
      <c r="H51">
        <f>[1]hwy_speed!F51</f>
        <v>53</v>
      </c>
      <c r="K51" s="7">
        <v>842</v>
      </c>
      <c r="L51">
        <f>VLOOKUP(Table_sql2014a8.sandag.org_ws_FreewaySpeed[[#This Row],[LinkID]],Table_socioeca8.sandag.org_abm2_spd[[hwycov_id]:[speed_ev]],2,FALSE)</f>
        <v>58</v>
      </c>
      <c r="M51">
        <f>VLOOKUP(Table_sql2014a8.sandag.org_ws_FreewaySpeed[[#This Row],[LinkID]],Table_socioeca8.sandag.org_abm2_spd[[hwycov_id]:[speed_ev]],3,FALSE)</f>
        <v>57</v>
      </c>
      <c r="N51">
        <f>VLOOKUP(Table_sql2014a8.sandag.org_ws_FreewaySpeed[[#This Row],[LinkID]],Table_socioeca8.sandag.org_abm2_spd[[hwycov_id]:[speed_ev]],4,FALSE)</f>
        <v>58</v>
      </c>
      <c r="O51">
        <f>VLOOKUP(Table_sql2014a8.sandag.org_ws_FreewaySpeed[[#This Row],[LinkID]],Table_socioeca8.sandag.org_abm2_spd[[hwycov_id]:[speed_ev]],5,FALSE)</f>
        <v>57</v>
      </c>
      <c r="P51">
        <f>VLOOKUP(Table_sql2014a8.sandag.org_ws_FreewaySpeed[[#This Row],[LinkID]],Table_socioeca8.sandag.org_abm2_spd[[hwycov_id]:[speed_ev]],6,FALSE)</f>
        <v>58</v>
      </c>
    </row>
    <row r="52" spans="3:16" x14ac:dyDescent="0.3">
      <c r="C52">
        <f>[1]hwy_speed!A52</f>
        <v>605</v>
      </c>
      <c r="D52">
        <f>[1]hwy_speed!B52</f>
        <v>58</v>
      </c>
      <c r="E52">
        <f>[1]hwy_speed!C52</f>
        <v>58</v>
      </c>
      <c r="F52">
        <f>[1]hwy_speed!D52</f>
        <v>58</v>
      </c>
      <c r="G52">
        <f>[1]hwy_speed!E52</f>
        <v>58</v>
      </c>
      <c r="H52">
        <f>[1]hwy_speed!F52</f>
        <v>58</v>
      </c>
      <c r="K52" s="7">
        <v>851</v>
      </c>
      <c r="L52">
        <f>VLOOKUP(Table_sql2014a8.sandag.org_ws_FreewaySpeed[[#This Row],[LinkID]],Table_socioeca8.sandag.org_abm2_spd[[hwycov_id]:[speed_ev]],2,FALSE)</f>
        <v>58</v>
      </c>
      <c r="M52">
        <f>VLOOKUP(Table_sql2014a8.sandag.org_ws_FreewaySpeed[[#This Row],[LinkID]],Table_socioeca8.sandag.org_abm2_spd[[hwycov_id]:[speed_ev]],3,FALSE)</f>
        <v>56</v>
      </c>
      <c r="N52">
        <f>VLOOKUP(Table_sql2014a8.sandag.org_ws_FreewaySpeed[[#This Row],[LinkID]],Table_socioeca8.sandag.org_abm2_spd[[hwycov_id]:[speed_ev]],4,FALSE)</f>
        <v>58</v>
      </c>
      <c r="O52">
        <f>VLOOKUP(Table_sql2014a8.sandag.org_ws_FreewaySpeed[[#This Row],[LinkID]],Table_socioeca8.sandag.org_abm2_spd[[hwycov_id]:[speed_ev]],5,FALSE)</f>
        <v>57</v>
      </c>
      <c r="P52">
        <f>VLOOKUP(Table_sql2014a8.sandag.org_ws_FreewaySpeed[[#This Row],[LinkID]],Table_socioeca8.sandag.org_abm2_spd[[hwycov_id]:[speed_ev]],6,FALSE)</f>
        <v>58</v>
      </c>
    </row>
    <row r="53" spans="3:16" x14ac:dyDescent="0.3">
      <c r="C53">
        <f>[1]hwy_speed!A53</f>
        <v>610</v>
      </c>
      <c r="D53">
        <f>[1]hwy_speed!B53</f>
        <v>62</v>
      </c>
      <c r="E53">
        <f>[1]hwy_speed!C53</f>
        <v>61</v>
      </c>
      <c r="F53">
        <f>[1]hwy_speed!D53</f>
        <v>61</v>
      </c>
      <c r="G53">
        <f>[1]hwy_speed!E53</f>
        <v>61</v>
      </c>
      <c r="H53">
        <f>[1]hwy_speed!F53</f>
        <v>62</v>
      </c>
      <c r="K53" s="7">
        <v>853</v>
      </c>
      <c r="L53">
        <f>VLOOKUP(Table_sql2014a8.sandag.org_ws_FreewaySpeed[[#This Row],[LinkID]],Table_socioeca8.sandag.org_abm2_spd[[hwycov_id]:[speed_ev]],2,FALSE)</f>
        <v>58</v>
      </c>
      <c r="M53">
        <f>VLOOKUP(Table_sql2014a8.sandag.org_ws_FreewaySpeed[[#This Row],[LinkID]],Table_socioeca8.sandag.org_abm2_spd[[hwycov_id]:[speed_ev]],3,FALSE)</f>
        <v>57</v>
      </c>
      <c r="N53">
        <f>VLOOKUP(Table_sql2014a8.sandag.org_ws_FreewaySpeed[[#This Row],[LinkID]],Table_socioeca8.sandag.org_abm2_spd[[hwycov_id]:[speed_ev]],4,FALSE)</f>
        <v>58</v>
      </c>
      <c r="O53">
        <f>VLOOKUP(Table_sql2014a8.sandag.org_ws_FreewaySpeed[[#This Row],[LinkID]],Table_socioeca8.sandag.org_abm2_spd[[hwycov_id]:[speed_ev]],5,FALSE)</f>
        <v>57</v>
      </c>
      <c r="P53">
        <f>VLOOKUP(Table_sql2014a8.sandag.org_ws_FreewaySpeed[[#This Row],[LinkID]],Table_socioeca8.sandag.org_abm2_spd[[hwycov_id]:[speed_ev]],6,FALSE)</f>
        <v>58</v>
      </c>
    </row>
    <row r="54" spans="3:16" x14ac:dyDescent="0.3">
      <c r="C54">
        <f>[1]hwy_speed!A54</f>
        <v>611</v>
      </c>
      <c r="D54">
        <f>[1]hwy_speed!B54</f>
        <v>62</v>
      </c>
      <c r="E54">
        <f>[1]hwy_speed!C54</f>
        <v>61</v>
      </c>
      <c r="F54">
        <f>[1]hwy_speed!D54</f>
        <v>61</v>
      </c>
      <c r="G54">
        <f>[1]hwy_speed!E54</f>
        <v>61</v>
      </c>
      <c r="H54">
        <f>[1]hwy_speed!F54</f>
        <v>62</v>
      </c>
      <c r="K54" s="7">
        <v>855</v>
      </c>
      <c r="L54">
        <f>VLOOKUP(Table_sql2014a8.sandag.org_ws_FreewaySpeed[[#This Row],[LinkID]],Table_socioeca8.sandag.org_abm2_spd[[hwycov_id]:[speed_ev]],2,FALSE)</f>
        <v>60</v>
      </c>
      <c r="M54">
        <f>VLOOKUP(Table_sql2014a8.sandag.org_ws_FreewaySpeed[[#This Row],[LinkID]],Table_socioeca8.sandag.org_abm2_spd[[hwycov_id]:[speed_ev]],3,FALSE)</f>
        <v>60</v>
      </c>
      <c r="N54">
        <f>VLOOKUP(Table_sql2014a8.sandag.org_ws_FreewaySpeed[[#This Row],[LinkID]],Table_socioeca8.sandag.org_abm2_spd[[hwycov_id]:[speed_ev]],4,FALSE)</f>
        <v>60</v>
      </c>
      <c r="O54">
        <f>VLOOKUP(Table_sql2014a8.sandag.org_ws_FreewaySpeed[[#This Row],[LinkID]],Table_socioeca8.sandag.org_abm2_spd[[hwycov_id]:[speed_ev]],5,FALSE)</f>
        <v>60</v>
      </c>
      <c r="P54">
        <f>VLOOKUP(Table_sql2014a8.sandag.org_ws_FreewaySpeed[[#This Row],[LinkID]],Table_socioeca8.sandag.org_abm2_spd[[hwycov_id]:[speed_ev]],6,FALSE)</f>
        <v>60</v>
      </c>
    </row>
    <row r="55" spans="3:16" x14ac:dyDescent="0.3">
      <c r="C55">
        <f>[1]hwy_speed!A55</f>
        <v>615</v>
      </c>
      <c r="D55">
        <f>[1]hwy_speed!B55</f>
        <v>58</v>
      </c>
      <c r="E55">
        <f>[1]hwy_speed!C55</f>
        <v>55</v>
      </c>
      <c r="F55">
        <f>[1]hwy_speed!D55</f>
        <v>54</v>
      </c>
      <c r="G55">
        <f>[1]hwy_speed!E55</f>
        <v>36</v>
      </c>
      <c r="H55">
        <f>[1]hwy_speed!F55</f>
        <v>58</v>
      </c>
      <c r="K55" s="7">
        <v>856</v>
      </c>
      <c r="L55">
        <f>VLOOKUP(Table_sql2014a8.sandag.org_ws_FreewaySpeed[[#This Row],[LinkID]],Table_socioeca8.sandag.org_abm2_spd[[hwycov_id]:[speed_ev]],2,FALSE)</f>
        <v>62</v>
      </c>
      <c r="M55">
        <f>VLOOKUP(Table_sql2014a8.sandag.org_ws_FreewaySpeed[[#This Row],[LinkID]],Table_socioeca8.sandag.org_abm2_spd[[hwycov_id]:[speed_ev]],3,FALSE)</f>
        <v>62</v>
      </c>
      <c r="N55">
        <f>VLOOKUP(Table_sql2014a8.sandag.org_ws_FreewaySpeed[[#This Row],[LinkID]],Table_socioeca8.sandag.org_abm2_spd[[hwycov_id]:[speed_ev]],4,FALSE)</f>
        <v>62</v>
      </c>
      <c r="O55">
        <f>VLOOKUP(Table_sql2014a8.sandag.org_ws_FreewaySpeed[[#This Row],[LinkID]],Table_socioeca8.sandag.org_abm2_spd[[hwycov_id]:[speed_ev]],5,FALSE)</f>
        <v>62</v>
      </c>
      <c r="P55">
        <f>VLOOKUP(Table_sql2014a8.sandag.org_ws_FreewaySpeed[[#This Row],[LinkID]],Table_socioeca8.sandag.org_abm2_spd[[hwycov_id]:[speed_ev]],6,FALSE)</f>
        <v>62</v>
      </c>
    </row>
    <row r="56" spans="3:16" x14ac:dyDescent="0.3">
      <c r="C56">
        <f>[1]hwy_speed!A56</f>
        <v>617</v>
      </c>
      <c r="D56">
        <f>[1]hwy_speed!B56</f>
        <v>62</v>
      </c>
      <c r="E56">
        <f>[1]hwy_speed!C56</f>
        <v>61</v>
      </c>
      <c r="F56">
        <f>[1]hwy_speed!D56</f>
        <v>62</v>
      </c>
      <c r="G56">
        <f>[1]hwy_speed!E56</f>
        <v>62</v>
      </c>
      <c r="H56">
        <f>[1]hwy_speed!F56</f>
        <v>62</v>
      </c>
      <c r="K56" s="7">
        <v>857</v>
      </c>
      <c r="L56">
        <f>VLOOKUP(Table_sql2014a8.sandag.org_ws_FreewaySpeed[[#This Row],[LinkID]],Table_socioeca8.sandag.org_abm2_spd[[hwycov_id]:[speed_ev]],2,FALSE)</f>
        <v>62</v>
      </c>
      <c r="M56">
        <f>VLOOKUP(Table_sql2014a8.sandag.org_ws_FreewaySpeed[[#This Row],[LinkID]],Table_socioeca8.sandag.org_abm2_spd[[hwycov_id]:[speed_ev]],3,FALSE)</f>
        <v>62</v>
      </c>
      <c r="N56">
        <f>VLOOKUP(Table_sql2014a8.sandag.org_ws_FreewaySpeed[[#This Row],[LinkID]],Table_socioeca8.sandag.org_abm2_spd[[hwycov_id]:[speed_ev]],4,FALSE)</f>
        <v>62</v>
      </c>
      <c r="O56">
        <f>VLOOKUP(Table_sql2014a8.sandag.org_ws_FreewaySpeed[[#This Row],[LinkID]],Table_socioeca8.sandag.org_abm2_spd[[hwycov_id]:[speed_ev]],5,FALSE)</f>
        <v>62</v>
      </c>
      <c r="P56">
        <f>VLOOKUP(Table_sql2014a8.sandag.org_ws_FreewaySpeed[[#This Row],[LinkID]],Table_socioeca8.sandag.org_abm2_spd[[hwycov_id]:[speed_ev]],6,FALSE)</f>
        <v>62</v>
      </c>
    </row>
    <row r="57" spans="3:16" x14ac:dyDescent="0.3">
      <c r="C57">
        <f>[1]hwy_speed!A57</f>
        <v>619</v>
      </c>
      <c r="D57">
        <f>[1]hwy_speed!B57</f>
        <v>62</v>
      </c>
      <c r="E57">
        <f>[1]hwy_speed!C57</f>
        <v>62</v>
      </c>
      <c r="F57">
        <f>[1]hwy_speed!D57</f>
        <v>62</v>
      </c>
      <c r="G57">
        <f>[1]hwy_speed!E57</f>
        <v>62</v>
      </c>
      <c r="H57">
        <f>[1]hwy_speed!F57</f>
        <v>62</v>
      </c>
      <c r="K57" s="7">
        <v>1250</v>
      </c>
      <c r="L57">
        <f>VLOOKUP(Table_sql2014a8.sandag.org_ws_FreewaySpeed[[#This Row],[LinkID]],Table_socioeca8.sandag.org_abm2_spd[[hwycov_id]:[speed_ev]],2,FALSE)</f>
        <v>57</v>
      </c>
      <c r="M57">
        <f>VLOOKUP(Table_sql2014a8.sandag.org_ws_FreewaySpeed[[#This Row],[LinkID]],Table_socioeca8.sandag.org_abm2_spd[[hwycov_id]:[speed_ev]],3,FALSE)</f>
        <v>33</v>
      </c>
      <c r="N57">
        <f>VLOOKUP(Table_sql2014a8.sandag.org_ws_FreewaySpeed[[#This Row],[LinkID]],Table_socioeca8.sandag.org_abm2_spd[[hwycov_id]:[speed_ev]],4,FALSE)</f>
        <v>52</v>
      </c>
      <c r="O57">
        <f>VLOOKUP(Table_sql2014a8.sandag.org_ws_FreewaySpeed[[#This Row],[LinkID]],Table_socioeca8.sandag.org_abm2_spd[[hwycov_id]:[speed_ev]],5,FALSE)</f>
        <v>54</v>
      </c>
      <c r="P57">
        <f>VLOOKUP(Table_sql2014a8.sandag.org_ws_FreewaySpeed[[#This Row],[LinkID]],Table_socioeca8.sandag.org_abm2_spd[[hwycov_id]:[speed_ev]],6,FALSE)</f>
        <v>58</v>
      </c>
    </row>
    <row r="58" spans="3:16" x14ac:dyDescent="0.3">
      <c r="C58">
        <f>[1]hwy_speed!A58</f>
        <v>621</v>
      </c>
      <c r="D58">
        <f>[1]hwy_speed!B58</f>
        <v>57</v>
      </c>
      <c r="E58">
        <f>[1]hwy_speed!C58</f>
        <v>32</v>
      </c>
      <c r="F58">
        <f>[1]hwy_speed!D58</f>
        <v>54</v>
      </c>
      <c r="G58">
        <f>[1]hwy_speed!E58</f>
        <v>56</v>
      </c>
      <c r="H58">
        <f>[1]hwy_speed!F58</f>
        <v>58</v>
      </c>
      <c r="K58" s="7">
        <v>3125</v>
      </c>
      <c r="L58">
        <f>VLOOKUP(Table_sql2014a8.sandag.org_ws_FreewaySpeed[[#This Row],[LinkID]],Table_socioeca8.sandag.org_abm2_spd[[hwycov_id]:[speed_ev]],2,FALSE)</f>
        <v>58</v>
      </c>
      <c r="M58">
        <f>VLOOKUP(Table_sql2014a8.sandag.org_ws_FreewaySpeed[[#This Row],[LinkID]],Table_socioeca8.sandag.org_abm2_spd[[hwycov_id]:[speed_ev]],3,FALSE)</f>
        <v>56</v>
      </c>
      <c r="N58">
        <f>VLOOKUP(Table_sql2014a8.sandag.org_ws_FreewaySpeed[[#This Row],[LinkID]],Table_socioeca8.sandag.org_abm2_spd[[hwycov_id]:[speed_ev]],4,FALSE)</f>
        <v>57</v>
      </c>
      <c r="O58">
        <f>VLOOKUP(Table_sql2014a8.sandag.org_ws_FreewaySpeed[[#This Row],[LinkID]],Table_socioeca8.sandag.org_abm2_spd[[hwycov_id]:[speed_ev]],5,FALSE)</f>
        <v>57</v>
      </c>
      <c r="P58">
        <f>VLOOKUP(Table_sql2014a8.sandag.org_ws_FreewaySpeed[[#This Row],[LinkID]],Table_socioeca8.sandag.org_abm2_spd[[hwycov_id]:[speed_ev]],6,FALSE)</f>
        <v>58</v>
      </c>
    </row>
    <row r="59" spans="3:16" x14ac:dyDescent="0.3">
      <c r="C59">
        <f>[1]hwy_speed!A59</f>
        <v>637</v>
      </c>
      <c r="D59">
        <f>[1]hwy_speed!B59</f>
        <v>58</v>
      </c>
      <c r="E59">
        <f>[1]hwy_speed!C59</f>
        <v>43</v>
      </c>
      <c r="F59">
        <f>[1]hwy_speed!D59</f>
        <v>56</v>
      </c>
      <c r="G59">
        <f>[1]hwy_speed!E59</f>
        <v>57</v>
      </c>
      <c r="H59">
        <f>[1]hwy_speed!F59</f>
        <v>58</v>
      </c>
      <c r="K59" s="7">
        <v>3145</v>
      </c>
      <c r="L59">
        <f>VLOOKUP(Table_sql2014a8.sandag.org_ws_FreewaySpeed[[#This Row],[LinkID]],Table_socioeca8.sandag.org_abm2_spd[[hwycov_id]:[speed_ev]],2,FALSE)</f>
        <v>58</v>
      </c>
      <c r="M59">
        <f>VLOOKUP(Table_sql2014a8.sandag.org_ws_FreewaySpeed[[#This Row],[LinkID]],Table_socioeca8.sandag.org_abm2_spd[[hwycov_id]:[speed_ev]],3,FALSE)</f>
        <v>50</v>
      </c>
      <c r="N59">
        <f>VLOOKUP(Table_sql2014a8.sandag.org_ws_FreewaySpeed[[#This Row],[LinkID]],Table_socioeca8.sandag.org_abm2_spd[[hwycov_id]:[speed_ev]],4,FALSE)</f>
        <v>54</v>
      </c>
      <c r="O59">
        <f>VLOOKUP(Table_sql2014a8.sandag.org_ws_FreewaySpeed[[#This Row],[LinkID]],Table_socioeca8.sandag.org_abm2_spd[[hwycov_id]:[speed_ev]],5,FALSE)</f>
        <v>56</v>
      </c>
      <c r="P59">
        <f>VLOOKUP(Table_sql2014a8.sandag.org_ws_FreewaySpeed[[#This Row],[LinkID]],Table_socioeca8.sandag.org_abm2_spd[[hwycov_id]:[speed_ev]],6,FALSE)</f>
        <v>58</v>
      </c>
    </row>
    <row r="60" spans="3:16" x14ac:dyDescent="0.3">
      <c r="C60">
        <f>[1]hwy_speed!A60</f>
        <v>640</v>
      </c>
      <c r="D60">
        <f>[1]hwy_speed!B60</f>
        <v>57</v>
      </c>
      <c r="E60">
        <f>[1]hwy_speed!C60</f>
        <v>49</v>
      </c>
      <c r="F60">
        <f>[1]hwy_speed!D60</f>
        <v>56</v>
      </c>
      <c r="G60">
        <f>[1]hwy_speed!E60</f>
        <v>56</v>
      </c>
      <c r="H60">
        <f>[1]hwy_speed!F60</f>
        <v>57</v>
      </c>
      <c r="K60" s="7">
        <v>3192</v>
      </c>
      <c r="L60">
        <f>VLOOKUP(Table_sql2014a8.sandag.org_ws_FreewaySpeed[[#This Row],[LinkID]],Table_socioeca8.sandag.org_abm2_spd[[hwycov_id]:[speed_ev]],2,FALSE)</f>
        <v>58</v>
      </c>
      <c r="M60">
        <f>VLOOKUP(Table_sql2014a8.sandag.org_ws_FreewaySpeed[[#This Row],[LinkID]],Table_socioeca8.sandag.org_abm2_spd[[hwycov_id]:[speed_ev]],3,FALSE)</f>
        <v>36</v>
      </c>
      <c r="N60">
        <f>VLOOKUP(Table_sql2014a8.sandag.org_ws_FreewaySpeed[[#This Row],[LinkID]],Table_socioeca8.sandag.org_abm2_spd[[hwycov_id]:[speed_ev]],4,FALSE)</f>
        <v>42</v>
      </c>
      <c r="O60">
        <f>VLOOKUP(Table_sql2014a8.sandag.org_ws_FreewaySpeed[[#This Row],[LinkID]],Table_socioeca8.sandag.org_abm2_spd[[hwycov_id]:[speed_ev]],5,FALSE)</f>
        <v>48</v>
      </c>
      <c r="P60">
        <f>VLOOKUP(Table_sql2014a8.sandag.org_ws_FreewaySpeed[[#This Row],[LinkID]],Table_socioeca8.sandag.org_abm2_spd[[hwycov_id]:[speed_ev]],6,FALSE)</f>
        <v>58</v>
      </c>
    </row>
    <row r="61" spans="3:16" x14ac:dyDescent="0.3">
      <c r="C61">
        <f>[1]hwy_speed!A61</f>
        <v>643</v>
      </c>
      <c r="D61">
        <f>[1]hwy_speed!B61</f>
        <v>57</v>
      </c>
      <c r="E61">
        <f>[1]hwy_speed!C61</f>
        <v>24</v>
      </c>
      <c r="F61">
        <f>[1]hwy_speed!D61</f>
        <v>51</v>
      </c>
      <c r="G61">
        <f>[1]hwy_speed!E61</f>
        <v>53</v>
      </c>
      <c r="H61">
        <f>[1]hwy_speed!F61</f>
        <v>58</v>
      </c>
      <c r="K61" s="7">
        <v>3197</v>
      </c>
      <c r="L61">
        <f>VLOOKUP(Table_sql2014a8.sandag.org_ws_FreewaySpeed[[#This Row],[LinkID]],Table_socioeca8.sandag.org_abm2_spd[[hwycov_id]:[speed_ev]],2,FALSE)</f>
        <v>58</v>
      </c>
      <c r="M61">
        <f>VLOOKUP(Table_sql2014a8.sandag.org_ws_FreewaySpeed[[#This Row],[LinkID]],Table_socioeca8.sandag.org_abm2_spd[[hwycov_id]:[speed_ev]],3,FALSE)</f>
        <v>57</v>
      </c>
      <c r="N61">
        <f>VLOOKUP(Table_sql2014a8.sandag.org_ws_FreewaySpeed[[#This Row],[LinkID]],Table_socioeca8.sandag.org_abm2_spd[[hwycov_id]:[speed_ev]],4,FALSE)</f>
        <v>57</v>
      </c>
      <c r="O61">
        <f>VLOOKUP(Table_sql2014a8.sandag.org_ws_FreewaySpeed[[#This Row],[LinkID]],Table_socioeca8.sandag.org_abm2_spd[[hwycov_id]:[speed_ev]],5,FALSE)</f>
        <v>57</v>
      </c>
      <c r="P61">
        <f>VLOOKUP(Table_sql2014a8.sandag.org_ws_FreewaySpeed[[#This Row],[LinkID]],Table_socioeca8.sandag.org_abm2_spd[[hwycov_id]:[speed_ev]],6,FALSE)</f>
        <v>58</v>
      </c>
    </row>
    <row r="62" spans="3:16" x14ac:dyDescent="0.3">
      <c r="C62">
        <f>[1]hwy_speed!A62</f>
        <v>651</v>
      </c>
      <c r="D62">
        <f>[1]hwy_speed!B62</f>
        <v>62</v>
      </c>
      <c r="E62">
        <f>[1]hwy_speed!C62</f>
        <v>62</v>
      </c>
      <c r="F62">
        <f>[1]hwy_speed!D62</f>
        <v>62</v>
      </c>
      <c r="G62">
        <f>[1]hwy_speed!E62</f>
        <v>62</v>
      </c>
      <c r="H62">
        <f>[1]hwy_speed!F62</f>
        <v>62</v>
      </c>
      <c r="K62" s="7">
        <v>3204</v>
      </c>
      <c r="L62">
        <f>VLOOKUP(Table_sql2014a8.sandag.org_ws_FreewaySpeed[[#This Row],[LinkID]],Table_socioeca8.sandag.org_abm2_spd[[hwycov_id]:[speed_ev]],2,FALSE)</f>
        <v>57</v>
      </c>
      <c r="M62">
        <f>VLOOKUP(Table_sql2014a8.sandag.org_ws_FreewaySpeed[[#This Row],[LinkID]],Table_socioeca8.sandag.org_abm2_spd[[hwycov_id]:[speed_ev]],3,FALSE)</f>
        <v>55</v>
      </c>
      <c r="N62">
        <f>VLOOKUP(Table_sql2014a8.sandag.org_ws_FreewaySpeed[[#This Row],[LinkID]],Table_socioeca8.sandag.org_abm2_spd[[hwycov_id]:[speed_ev]],4,FALSE)</f>
        <v>56</v>
      </c>
      <c r="O62">
        <f>VLOOKUP(Table_sql2014a8.sandag.org_ws_FreewaySpeed[[#This Row],[LinkID]],Table_socioeca8.sandag.org_abm2_spd[[hwycov_id]:[speed_ev]],5,FALSE)</f>
        <v>57</v>
      </c>
      <c r="P62">
        <f>VLOOKUP(Table_sql2014a8.sandag.org_ws_FreewaySpeed[[#This Row],[LinkID]],Table_socioeca8.sandag.org_abm2_spd[[hwycov_id]:[speed_ev]],6,FALSE)</f>
        <v>57</v>
      </c>
    </row>
    <row r="63" spans="3:16" x14ac:dyDescent="0.3">
      <c r="C63">
        <f>[1]hwy_speed!A63</f>
        <v>653</v>
      </c>
      <c r="D63">
        <f>[1]hwy_speed!B63</f>
        <v>58</v>
      </c>
      <c r="E63">
        <f>[1]hwy_speed!C63</f>
        <v>58</v>
      </c>
      <c r="F63">
        <f>[1]hwy_speed!D63</f>
        <v>58</v>
      </c>
      <c r="G63">
        <f>[1]hwy_speed!E63</f>
        <v>58</v>
      </c>
      <c r="H63">
        <f>[1]hwy_speed!F63</f>
        <v>58</v>
      </c>
      <c r="K63" s="7">
        <v>3205</v>
      </c>
      <c r="L63">
        <f>VLOOKUP(Table_sql2014a8.sandag.org_ws_FreewaySpeed[[#This Row],[LinkID]],Table_socioeca8.sandag.org_abm2_spd[[hwycov_id]:[speed_ev]],2,FALSE)</f>
        <v>58</v>
      </c>
      <c r="M63">
        <f>VLOOKUP(Table_sql2014a8.sandag.org_ws_FreewaySpeed[[#This Row],[LinkID]],Table_socioeca8.sandag.org_abm2_spd[[hwycov_id]:[speed_ev]],3,FALSE)</f>
        <v>40</v>
      </c>
      <c r="N63">
        <f>VLOOKUP(Table_sql2014a8.sandag.org_ws_FreewaySpeed[[#This Row],[LinkID]],Table_socioeca8.sandag.org_abm2_spd[[hwycov_id]:[speed_ev]],4,FALSE)</f>
        <v>53</v>
      </c>
      <c r="O63">
        <f>VLOOKUP(Table_sql2014a8.sandag.org_ws_FreewaySpeed[[#This Row],[LinkID]],Table_socioeca8.sandag.org_abm2_spd[[hwycov_id]:[speed_ev]],5,FALSE)</f>
        <v>55</v>
      </c>
      <c r="P63">
        <f>VLOOKUP(Table_sql2014a8.sandag.org_ws_FreewaySpeed[[#This Row],[LinkID]],Table_socioeca8.sandag.org_abm2_spd[[hwycov_id]:[speed_ev]],6,FALSE)</f>
        <v>58</v>
      </c>
    </row>
    <row r="64" spans="3:16" x14ac:dyDescent="0.3">
      <c r="C64">
        <f>[1]hwy_speed!A64</f>
        <v>659</v>
      </c>
      <c r="D64">
        <f>[1]hwy_speed!B64</f>
        <v>58</v>
      </c>
      <c r="E64">
        <f>[1]hwy_speed!C64</f>
        <v>58</v>
      </c>
      <c r="F64">
        <f>[1]hwy_speed!D64</f>
        <v>58</v>
      </c>
      <c r="G64">
        <f>[1]hwy_speed!E64</f>
        <v>58</v>
      </c>
      <c r="H64">
        <f>[1]hwy_speed!F64</f>
        <v>58</v>
      </c>
      <c r="K64" s="7">
        <v>3206</v>
      </c>
      <c r="L64">
        <f>VLOOKUP(Table_sql2014a8.sandag.org_ws_FreewaySpeed[[#This Row],[LinkID]],Table_socioeca8.sandag.org_abm2_spd[[hwycov_id]:[speed_ev]],2,FALSE)</f>
        <v>58</v>
      </c>
      <c r="M64">
        <f>VLOOKUP(Table_sql2014a8.sandag.org_ws_FreewaySpeed[[#This Row],[LinkID]],Table_socioeca8.sandag.org_abm2_spd[[hwycov_id]:[speed_ev]],3,FALSE)</f>
        <v>43</v>
      </c>
      <c r="N64">
        <f>VLOOKUP(Table_sql2014a8.sandag.org_ws_FreewaySpeed[[#This Row],[LinkID]],Table_socioeca8.sandag.org_abm2_spd[[hwycov_id]:[speed_ev]],4,FALSE)</f>
        <v>57</v>
      </c>
      <c r="O64">
        <f>VLOOKUP(Table_sql2014a8.sandag.org_ws_FreewaySpeed[[#This Row],[LinkID]],Table_socioeca8.sandag.org_abm2_spd[[hwycov_id]:[speed_ev]],5,FALSE)</f>
        <v>56</v>
      </c>
      <c r="P64">
        <f>VLOOKUP(Table_sql2014a8.sandag.org_ws_FreewaySpeed[[#This Row],[LinkID]],Table_socioeca8.sandag.org_abm2_spd[[hwycov_id]:[speed_ev]],6,FALSE)</f>
        <v>58</v>
      </c>
    </row>
    <row r="65" spans="3:16" x14ac:dyDescent="0.3">
      <c r="C65">
        <f>[1]hwy_speed!A65</f>
        <v>660</v>
      </c>
      <c r="D65">
        <f>[1]hwy_speed!B65</f>
        <v>58</v>
      </c>
      <c r="E65">
        <f>[1]hwy_speed!C65</f>
        <v>58</v>
      </c>
      <c r="F65">
        <f>[1]hwy_speed!D65</f>
        <v>58</v>
      </c>
      <c r="G65">
        <f>[1]hwy_speed!E65</f>
        <v>58</v>
      </c>
      <c r="H65">
        <f>[1]hwy_speed!F65</f>
        <v>58</v>
      </c>
      <c r="K65" s="7">
        <v>3207</v>
      </c>
      <c r="L65">
        <f>VLOOKUP(Table_sql2014a8.sandag.org_ws_FreewaySpeed[[#This Row],[LinkID]],Table_socioeca8.sandag.org_abm2_spd[[hwycov_id]:[speed_ev]],2,FALSE)</f>
        <v>58</v>
      </c>
      <c r="M65">
        <f>VLOOKUP(Table_sql2014a8.sandag.org_ws_FreewaySpeed[[#This Row],[LinkID]],Table_socioeca8.sandag.org_abm2_spd[[hwycov_id]:[speed_ev]],3,FALSE)</f>
        <v>45</v>
      </c>
      <c r="N65">
        <f>VLOOKUP(Table_sql2014a8.sandag.org_ws_FreewaySpeed[[#This Row],[LinkID]],Table_socioeca8.sandag.org_abm2_spd[[hwycov_id]:[speed_ev]],4,FALSE)</f>
        <v>44</v>
      </c>
      <c r="O65">
        <f>VLOOKUP(Table_sql2014a8.sandag.org_ws_FreewaySpeed[[#This Row],[LinkID]],Table_socioeca8.sandag.org_abm2_spd[[hwycov_id]:[speed_ev]],5,FALSE)</f>
        <v>39</v>
      </c>
      <c r="P65">
        <f>VLOOKUP(Table_sql2014a8.sandag.org_ws_FreewaySpeed[[#This Row],[LinkID]],Table_socioeca8.sandag.org_abm2_spd[[hwycov_id]:[speed_ev]],6,FALSE)</f>
        <v>58</v>
      </c>
    </row>
    <row r="66" spans="3:16" x14ac:dyDescent="0.3">
      <c r="C66">
        <f>[1]hwy_speed!A66</f>
        <v>662</v>
      </c>
      <c r="D66">
        <f>[1]hwy_speed!B66</f>
        <v>58</v>
      </c>
      <c r="E66">
        <f>[1]hwy_speed!C66</f>
        <v>58</v>
      </c>
      <c r="F66">
        <f>[1]hwy_speed!D66</f>
        <v>58</v>
      </c>
      <c r="G66">
        <f>[1]hwy_speed!E66</f>
        <v>58</v>
      </c>
      <c r="H66">
        <f>[1]hwy_speed!F66</f>
        <v>58</v>
      </c>
      <c r="K66" s="7">
        <v>3221</v>
      </c>
      <c r="L66">
        <f>VLOOKUP(Table_sql2014a8.sandag.org_ws_FreewaySpeed[[#This Row],[LinkID]],Table_socioeca8.sandag.org_abm2_spd[[hwycov_id]:[speed_ev]],2,FALSE)</f>
        <v>62</v>
      </c>
      <c r="M66">
        <f>VLOOKUP(Table_sql2014a8.sandag.org_ws_FreewaySpeed[[#This Row],[LinkID]],Table_socioeca8.sandag.org_abm2_spd[[hwycov_id]:[speed_ev]],3,FALSE)</f>
        <v>59</v>
      </c>
      <c r="N66">
        <f>VLOOKUP(Table_sql2014a8.sandag.org_ws_FreewaySpeed[[#This Row],[LinkID]],Table_socioeca8.sandag.org_abm2_spd[[hwycov_id]:[speed_ev]],4,FALSE)</f>
        <v>61</v>
      </c>
      <c r="O66">
        <f>VLOOKUP(Table_sql2014a8.sandag.org_ws_FreewaySpeed[[#This Row],[LinkID]],Table_socioeca8.sandag.org_abm2_spd[[hwycov_id]:[speed_ev]],5,FALSE)</f>
        <v>44</v>
      </c>
      <c r="P66">
        <f>VLOOKUP(Table_sql2014a8.sandag.org_ws_FreewaySpeed[[#This Row],[LinkID]],Table_socioeca8.sandag.org_abm2_spd[[hwycov_id]:[speed_ev]],6,FALSE)</f>
        <v>62</v>
      </c>
    </row>
    <row r="67" spans="3:16" x14ac:dyDescent="0.3">
      <c r="C67">
        <f>[1]hwy_speed!A67</f>
        <v>663</v>
      </c>
      <c r="D67">
        <f>[1]hwy_speed!B67</f>
        <v>58</v>
      </c>
      <c r="E67">
        <f>[1]hwy_speed!C67</f>
        <v>57</v>
      </c>
      <c r="F67">
        <f>[1]hwy_speed!D67</f>
        <v>58</v>
      </c>
      <c r="G67">
        <f>[1]hwy_speed!E67</f>
        <v>57</v>
      </c>
      <c r="H67">
        <f>[1]hwy_speed!F67</f>
        <v>58</v>
      </c>
      <c r="K67" s="7">
        <v>3222</v>
      </c>
      <c r="L67">
        <f>VLOOKUP(Table_sql2014a8.sandag.org_ws_FreewaySpeed[[#This Row],[LinkID]],Table_socioeca8.sandag.org_abm2_spd[[hwycov_id]:[speed_ev]],2,FALSE)</f>
        <v>58</v>
      </c>
      <c r="M67">
        <f>VLOOKUP(Table_sql2014a8.sandag.org_ws_FreewaySpeed[[#This Row],[LinkID]],Table_socioeca8.sandag.org_abm2_spd[[hwycov_id]:[speed_ev]],3,FALSE)</f>
        <v>52</v>
      </c>
      <c r="N67">
        <f>VLOOKUP(Table_sql2014a8.sandag.org_ws_FreewaySpeed[[#This Row],[LinkID]],Table_socioeca8.sandag.org_abm2_spd[[hwycov_id]:[speed_ev]],4,FALSE)</f>
        <v>56</v>
      </c>
      <c r="O67">
        <f>VLOOKUP(Table_sql2014a8.sandag.org_ws_FreewaySpeed[[#This Row],[LinkID]],Table_socioeca8.sandag.org_abm2_spd[[hwycov_id]:[speed_ev]],5,FALSE)</f>
        <v>41</v>
      </c>
      <c r="P67">
        <f>VLOOKUP(Table_sql2014a8.sandag.org_ws_FreewaySpeed[[#This Row],[LinkID]],Table_socioeca8.sandag.org_abm2_spd[[hwycov_id]:[speed_ev]],6,FALSE)</f>
        <v>58</v>
      </c>
    </row>
    <row r="68" spans="3:16" x14ac:dyDescent="0.3">
      <c r="C68">
        <f>[1]hwy_speed!A68</f>
        <v>664</v>
      </c>
      <c r="D68">
        <f>[1]hwy_speed!B68</f>
        <v>58</v>
      </c>
      <c r="E68">
        <f>[1]hwy_speed!C68</f>
        <v>56</v>
      </c>
      <c r="F68">
        <f>[1]hwy_speed!D68</f>
        <v>58</v>
      </c>
      <c r="G68">
        <f>[1]hwy_speed!E68</f>
        <v>56</v>
      </c>
      <c r="H68">
        <f>[1]hwy_speed!F68</f>
        <v>58</v>
      </c>
      <c r="K68" s="7">
        <v>3223</v>
      </c>
      <c r="L68">
        <f>VLOOKUP(Table_sql2014a8.sandag.org_ws_FreewaySpeed[[#This Row],[LinkID]],Table_socioeca8.sandag.org_abm2_spd[[hwycov_id]:[speed_ev]],2,FALSE)</f>
        <v>61</v>
      </c>
      <c r="M68">
        <f>VLOOKUP(Table_sql2014a8.sandag.org_ws_FreewaySpeed[[#This Row],[LinkID]],Table_socioeca8.sandag.org_abm2_spd[[hwycov_id]:[speed_ev]],3,FALSE)</f>
        <v>60</v>
      </c>
      <c r="N68">
        <f>VLOOKUP(Table_sql2014a8.sandag.org_ws_FreewaySpeed[[#This Row],[LinkID]],Table_socioeca8.sandag.org_abm2_spd[[hwycov_id]:[speed_ev]],4,FALSE)</f>
        <v>60</v>
      </c>
      <c r="O68">
        <f>VLOOKUP(Table_sql2014a8.sandag.org_ws_FreewaySpeed[[#This Row],[LinkID]],Table_socioeca8.sandag.org_abm2_spd[[hwycov_id]:[speed_ev]],5,FALSE)</f>
        <v>57</v>
      </c>
      <c r="P68">
        <f>VLOOKUP(Table_sql2014a8.sandag.org_ws_FreewaySpeed[[#This Row],[LinkID]],Table_socioeca8.sandag.org_abm2_spd[[hwycov_id]:[speed_ev]],6,FALSE)</f>
        <v>61</v>
      </c>
    </row>
    <row r="69" spans="3:16" x14ac:dyDescent="0.3">
      <c r="C69">
        <f>[1]hwy_speed!A69</f>
        <v>665</v>
      </c>
      <c r="D69">
        <f>[1]hwy_speed!B69</f>
        <v>58</v>
      </c>
      <c r="E69">
        <f>[1]hwy_speed!C69</f>
        <v>58</v>
      </c>
      <c r="F69">
        <f>[1]hwy_speed!D69</f>
        <v>58</v>
      </c>
      <c r="G69">
        <f>[1]hwy_speed!E69</f>
        <v>58</v>
      </c>
      <c r="H69">
        <f>[1]hwy_speed!F69</f>
        <v>58</v>
      </c>
      <c r="K69" s="7">
        <v>7215</v>
      </c>
      <c r="L69">
        <f>VLOOKUP(Table_sql2014a8.sandag.org_ws_FreewaySpeed[[#This Row],[LinkID]],Table_socioeca8.sandag.org_abm2_spd[[hwycov_id]:[speed_ev]],2,FALSE)</f>
        <v>57</v>
      </c>
      <c r="M69">
        <f>VLOOKUP(Table_sql2014a8.sandag.org_ws_FreewaySpeed[[#This Row],[LinkID]],Table_socioeca8.sandag.org_abm2_spd[[hwycov_id]:[speed_ev]],3,FALSE)</f>
        <v>52</v>
      </c>
      <c r="N69">
        <f>VLOOKUP(Table_sql2014a8.sandag.org_ws_FreewaySpeed[[#This Row],[LinkID]],Table_socioeca8.sandag.org_abm2_spd[[hwycov_id]:[speed_ev]],4,FALSE)</f>
        <v>57</v>
      </c>
      <c r="O69">
        <f>VLOOKUP(Table_sql2014a8.sandag.org_ws_FreewaySpeed[[#This Row],[LinkID]],Table_socioeca8.sandag.org_abm2_spd[[hwycov_id]:[speed_ev]],5,FALSE)</f>
        <v>56</v>
      </c>
      <c r="P69">
        <f>VLOOKUP(Table_sql2014a8.sandag.org_ws_FreewaySpeed[[#This Row],[LinkID]],Table_socioeca8.sandag.org_abm2_spd[[hwycov_id]:[speed_ev]],6,FALSE)</f>
        <v>57</v>
      </c>
    </row>
    <row r="70" spans="3:16" x14ac:dyDescent="0.3">
      <c r="C70">
        <f>[1]hwy_speed!A70</f>
        <v>666</v>
      </c>
      <c r="D70">
        <f>[1]hwy_speed!B70</f>
        <v>58</v>
      </c>
      <c r="E70">
        <f>[1]hwy_speed!C70</f>
        <v>58</v>
      </c>
      <c r="F70">
        <f>[1]hwy_speed!D70</f>
        <v>58</v>
      </c>
      <c r="G70">
        <f>[1]hwy_speed!E70</f>
        <v>58</v>
      </c>
      <c r="H70">
        <f>[1]hwy_speed!F70</f>
        <v>58</v>
      </c>
      <c r="K70" s="7">
        <v>7222</v>
      </c>
      <c r="L70">
        <f>VLOOKUP(Table_sql2014a8.sandag.org_ws_FreewaySpeed[[#This Row],[LinkID]],Table_socioeca8.sandag.org_abm2_spd[[hwycov_id]:[speed_ev]],2,FALSE)</f>
        <v>58</v>
      </c>
      <c r="M70">
        <f>VLOOKUP(Table_sql2014a8.sandag.org_ws_FreewaySpeed[[#This Row],[LinkID]],Table_socioeca8.sandag.org_abm2_spd[[hwycov_id]:[speed_ev]],3,FALSE)</f>
        <v>52</v>
      </c>
      <c r="N70">
        <f>VLOOKUP(Table_sql2014a8.sandag.org_ws_FreewaySpeed[[#This Row],[LinkID]],Table_socioeca8.sandag.org_abm2_spd[[hwycov_id]:[speed_ev]],4,FALSE)</f>
        <v>58</v>
      </c>
      <c r="O70">
        <f>VLOOKUP(Table_sql2014a8.sandag.org_ws_FreewaySpeed[[#This Row],[LinkID]],Table_socioeca8.sandag.org_abm2_spd[[hwycov_id]:[speed_ev]],5,FALSE)</f>
        <v>57</v>
      </c>
      <c r="P70">
        <f>VLOOKUP(Table_sql2014a8.sandag.org_ws_FreewaySpeed[[#This Row],[LinkID]],Table_socioeca8.sandag.org_abm2_spd[[hwycov_id]:[speed_ev]],6,FALSE)</f>
        <v>58</v>
      </c>
    </row>
    <row r="71" spans="3:16" x14ac:dyDescent="0.3">
      <c r="C71">
        <f>[1]hwy_speed!A71</f>
        <v>668</v>
      </c>
      <c r="D71">
        <f>[1]hwy_speed!B71</f>
        <v>58</v>
      </c>
      <c r="E71">
        <f>[1]hwy_speed!C71</f>
        <v>58</v>
      </c>
      <c r="F71">
        <f>[1]hwy_speed!D71</f>
        <v>58</v>
      </c>
      <c r="G71">
        <f>[1]hwy_speed!E71</f>
        <v>58</v>
      </c>
      <c r="H71">
        <f>[1]hwy_speed!F71</f>
        <v>58</v>
      </c>
      <c r="K71" s="7">
        <v>7374</v>
      </c>
      <c r="L71">
        <f>VLOOKUP(Table_sql2014a8.sandag.org_ws_FreewaySpeed[[#This Row],[LinkID]],Table_socioeca8.sandag.org_abm2_spd[[hwycov_id]:[speed_ev]],2,FALSE)</f>
        <v>62</v>
      </c>
      <c r="M71">
        <f>VLOOKUP(Table_sql2014a8.sandag.org_ws_FreewaySpeed[[#This Row],[LinkID]],Table_socioeca8.sandag.org_abm2_spd[[hwycov_id]:[speed_ev]],3,FALSE)</f>
        <v>55</v>
      </c>
      <c r="N71">
        <f>VLOOKUP(Table_sql2014a8.sandag.org_ws_FreewaySpeed[[#This Row],[LinkID]],Table_socioeca8.sandag.org_abm2_spd[[hwycov_id]:[speed_ev]],4,FALSE)</f>
        <v>61</v>
      </c>
      <c r="O71">
        <f>VLOOKUP(Table_sql2014a8.sandag.org_ws_FreewaySpeed[[#This Row],[LinkID]],Table_socioeca8.sandag.org_abm2_spd[[hwycov_id]:[speed_ev]],5,FALSE)</f>
        <v>62</v>
      </c>
      <c r="P71">
        <f>VLOOKUP(Table_sql2014a8.sandag.org_ws_FreewaySpeed[[#This Row],[LinkID]],Table_socioeca8.sandag.org_abm2_spd[[hwycov_id]:[speed_ev]],6,FALSE)</f>
        <v>63</v>
      </c>
    </row>
    <row r="72" spans="3:16" x14ac:dyDescent="0.3">
      <c r="C72">
        <f>[1]hwy_speed!A72</f>
        <v>669</v>
      </c>
      <c r="D72">
        <f>[1]hwy_speed!B72</f>
        <v>58</v>
      </c>
      <c r="E72">
        <f>[1]hwy_speed!C72</f>
        <v>57</v>
      </c>
      <c r="F72">
        <f>[1]hwy_speed!D72</f>
        <v>57</v>
      </c>
      <c r="G72">
        <f>[1]hwy_speed!E72</f>
        <v>52</v>
      </c>
      <c r="H72">
        <f>[1]hwy_speed!F72</f>
        <v>58</v>
      </c>
      <c r="K72" s="7">
        <v>7470</v>
      </c>
      <c r="L72">
        <f>VLOOKUP(Table_sql2014a8.sandag.org_ws_FreewaySpeed[[#This Row],[LinkID]],Table_socioeca8.sandag.org_abm2_spd[[hwycov_id]:[speed_ev]],2,FALSE)</f>
        <v>57</v>
      </c>
      <c r="M72">
        <f>VLOOKUP(Table_sql2014a8.sandag.org_ws_FreewaySpeed[[#This Row],[LinkID]],Table_socioeca8.sandag.org_abm2_spd[[hwycov_id]:[speed_ev]],3,FALSE)</f>
        <v>57</v>
      </c>
      <c r="N72">
        <f>VLOOKUP(Table_sql2014a8.sandag.org_ws_FreewaySpeed[[#This Row],[LinkID]],Table_socioeca8.sandag.org_abm2_spd[[hwycov_id]:[speed_ev]],4,FALSE)</f>
        <v>57</v>
      </c>
      <c r="O72">
        <f>VLOOKUP(Table_sql2014a8.sandag.org_ws_FreewaySpeed[[#This Row],[LinkID]],Table_socioeca8.sandag.org_abm2_spd[[hwycov_id]:[speed_ev]],5,FALSE)</f>
        <v>45</v>
      </c>
      <c r="P72">
        <f>VLOOKUP(Table_sql2014a8.sandag.org_ws_FreewaySpeed[[#This Row],[LinkID]],Table_socioeca8.sandag.org_abm2_spd[[hwycov_id]:[speed_ev]],6,FALSE)</f>
        <v>57</v>
      </c>
    </row>
    <row r="73" spans="3:16" x14ac:dyDescent="0.3">
      <c r="C73">
        <f>[1]hwy_speed!A73</f>
        <v>671</v>
      </c>
      <c r="D73">
        <f>[1]hwy_speed!B73</f>
        <v>58</v>
      </c>
      <c r="E73">
        <f>[1]hwy_speed!C73</f>
        <v>55</v>
      </c>
      <c r="F73">
        <f>[1]hwy_speed!D73</f>
        <v>54</v>
      </c>
      <c r="G73">
        <f>[1]hwy_speed!E73</f>
        <v>39</v>
      </c>
      <c r="H73">
        <f>[1]hwy_speed!F73</f>
        <v>58</v>
      </c>
      <c r="K73" s="7">
        <v>7492</v>
      </c>
      <c r="L73">
        <f>VLOOKUP(Table_sql2014a8.sandag.org_ws_FreewaySpeed[[#This Row],[LinkID]],Table_socioeca8.sandag.org_abm2_spd[[hwycov_id]:[speed_ev]],2,FALSE)</f>
        <v>57</v>
      </c>
      <c r="M73">
        <f>VLOOKUP(Table_sql2014a8.sandag.org_ws_FreewaySpeed[[#This Row],[LinkID]],Table_socioeca8.sandag.org_abm2_spd[[hwycov_id]:[speed_ev]],3,FALSE)</f>
        <v>57</v>
      </c>
      <c r="N73">
        <f>VLOOKUP(Table_sql2014a8.sandag.org_ws_FreewaySpeed[[#This Row],[LinkID]],Table_socioeca8.sandag.org_abm2_spd[[hwycov_id]:[speed_ev]],4,FALSE)</f>
        <v>57</v>
      </c>
      <c r="O73">
        <f>VLOOKUP(Table_sql2014a8.sandag.org_ws_FreewaySpeed[[#This Row],[LinkID]],Table_socioeca8.sandag.org_abm2_spd[[hwycov_id]:[speed_ev]],5,FALSE)</f>
        <v>57</v>
      </c>
      <c r="P73">
        <f>VLOOKUP(Table_sql2014a8.sandag.org_ws_FreewaySpeed[[#This Row],[LinkID]],Table_socioeca8.sandag.org_abm2_spd[[hwycov_id]:[speed_ev]],6,FALSE)</f>
        <v>57</v>
      </c>
    </row>
    <row r="74" spans="3:16" x14ac:dyDescent="0.3">
      <c r="C74">
        <f>[1]hwy_speed!A74</f>
        <v>672</v>
      </c>
      <c r="D74">
        <f>[1]hwy_speed!B74</f>
        <v>57</v>
      </c>
      <c r="E74">
        <f>[1]hwy_speed!C74</f>
        <v>38</v>
      </c>
      <c r="F74">
        <f>[1]hwy_speed!D74</f>
        <v>51</v>
      </c>
      <c r="G74">
        <f>[1]hwy_speed!E74</f>
        <v>56</v>
      </c>
      <c r="H74">
        <f>[1]hwy_speed!F74</f>
        <v>58</v>
      </c>
      <c r="K74" s="7">
        <v>7497</v>
      </c>
      <c r="L74">
        <f>VLOOKUP(Table_sql2014a8.sandag.org_ws_FreewaySpeed[[#This Row],[LinkID]],Table_socioeca8.sandag.org_abm2_spd[[hwycov_id]:[speed_ev]],2,FALSE)</f>
        <v>62</v>
      </c>
      <c r="M74">
        <f>VLOOKUP(Table_sql2014a8.sandag.org_ws_FreewaySpeed[[#This Row],[LinkID]],Table_socioeca8.sandag.org_abm2_spd[[hwycov_id]:[speed_ev]],3,FALSE)</f>
        <v>55</v>
      </c>
      <c r="N74">
        <f>VLOOKUP(Table_sql2014a8.sandag.org_ws_FreewaySpeed[[#This Row],[LinkID]],Table_socioeca8.sandag.org_abm2_spd[[hwycov_id]:[speed_ev]],4,FALSE)</f>
        <v>61</v>
      </c>
      <c r="O74">
        <f>VLOOKUP(Table_sql2014a8.sandag.org_ws_FreewaySpeed[[#This Row],[LinkID]],Table_socioeca8.sandag.org_abm2_spd[[hwycov_id]:[speed_ev]],5,FALSE)</f>
        <v>50</v>
      </c>
      <c r="P74">
        <f>VLOOKUP(Table_sql2014a8.sandag.org_ws_FreewaySpeed[[#This Row],[LinkID]],Table_socioeca8.sandag.org_abm2_spd[[hwycov_id]:[speed_ev]],6,FALSE)</f>
        <v>62</v>
      </c>
    </row>
    <row r="75" spans="3:16" x14ac:dyDescent="0.3">
      <c r="C75">
        <f>[1]hwy_speed!A75</f>
        <v>673</v>
      </c>
      <c r="D75">
        <f>[1]hwy_speed!B75</f>
        <v>58</v>
      </c>
      <c r="E75">
        <f>[1]hwy_speed!C75</f>
        <v>56</v>
      </c>
      <c r="F75">
        <f>[1]hwy_speed!D75</f>
        <v>55</v>
      </c>
      <c r="G75">
        <f>[1]hwy_speed!E75</f>
        <v>41</v>
      </c>
      <c r="H75">
        <f>[1]hwy_speed!F75</f>
        <v>58</v>
      </c>
      <c r="K75" s="7">
        <v>7505</v>
      </c>
      <c r="L75">
        <f>VLOOKUP(Table_sql2014a8.sandag.org_ws_FreewaySpeed[[#This Row],[LinkID]],Table_socioeca8.sandag.org_abm2_spd[[hwycov_id]:[speed_ev]],2,FALSE)</f>
        <v>61</v>
      </c>
      <c r="M75">
        <f>VLOOKUP(Table_sql2014a8.sandag.org_ws_FreewaySpeed[[#This Row],[LinkID]],Table_socioeca8.sandag.org_abm2_spd[[hwycov_id]:[speed_ev]],3,FALSE)</f>
        <v>61</v>
      </c>
      <c r="N75">
        <f>VLOOKUP(Table_sql2014a8.sandag.org_ws_FreewaySpeed[[#This Row],[LinkID]],Table_socioeca8.sandag.org_abm2_spd[[hwycov_id]:[speed_ev]],4,FALSE)</f>
        <v>61</v>
      </c>
      <c r="O75">
        <f>VLOOKUP(Table_sql2014a8.sandag.org_ws_FreewaySpeed[[#This Row],[LinkID]],Table_socioeca8.sandag.org_abm2_spd[[hwycov_id]:[speed_ev]],5,FALSE)</f>
        <v>58</v>
      </c>
      <c r="P75">
        <f>VLOOKUP(Table_sql2014a8.sandag.org_ws_FreewaySpeed[[#This Row],[LinkID]],Table_socioeca8.sandag.org_abm2_spd[[hwycov_id]:[speed_ev]],6,FALSE)</f>
        <v>61</v>
      </c>
    </row>
    <row r="76" spans="3:16" x14ac:dyDescent="0.3">
      <c r="C76">
        <f>[1]hwy_speed!A76</f>
        <v>674</v>
      </c>
      <c r="D76">
        <f>[1]hwy_speed!B76</f>
        <v>57</v>
      </c>
      <c r="E76">
        <f>[1]hwy_speed!C76</f>
        <v>40</v>
      </c>
      <c r="F76">
        <f>[1]hwy_speed!D76</f>
        <v>55</v>
      </c>
      <c r="G76">
        <f>[1]hwy_speed!E76</f>
        <v>57</v>
      </c>
      <c r="H76">
        <f>[1]hwy_speed!F76</f>
        <v>58</v>
      </c>
      <c r="K76" s="7">
        <v>7545</v>
      </c>
      <c r="L76">
        <f>VLOOKUP(Table_sql2014a8.sandag.org_ws_FreewaySpeed[[#This Row],[LinkID]],Table_socioeca8.sandag.org_abm2_spd[[hwycov_id]:[speed_ev]],2,FALSE)</f>
        <v>62</v>
      </c>
      <c r="M76">
        <f>VLOOKUP(Table_sql2014a8.sandag.org_ws_FreewaySpeed[[#This Row],[LinkID]],Table_socioeca8.sandag.org_abm2_spd[[hwycov_id]:[speed_ev]],3,FALSE)</f>
        <v>62</v>
      </c>
      <c r="N76">
        <f>VLOOKUP(Table_sql2014a8.sandag.org_ws_FreewaySpeed[[#This Row],[LinkID]],Table_socioeca8.sandag.org_abm2_spd[[hwycov_id]:[speed_ev]],4,FALSE)</f>
        <v>62</v>
      </c>
      <c r="O76">
        <f>VLOOKUP(Table_sql2014a8.sandag.org_ws_FreewaySpeed[[#This Row],[LinkID]],Table_socioeca8.sandag.org_abm2_spd[[hwycov_id]:[speed_ev]],5,FALSE)</f>
        <v>61</v>
      </c>
      <c r="P76">
        <f>VLOOKUP(Table_sql2014a8.sandag.org_ws_FreewaySpeed[[#This Row],[LinkID]],Table_socioeca8.sandag.org_abm2_spd[[hwycov_id]:[speed_ev]],6,FALSE)</f>
        <v>62</v>
      </c>
    </row>
    <row r="77" spans="3:16" x14ac:dyDescent="0.3">
      <c r="C77">
        <f>[1]hwy_speed!A77</f>
        <v>675</v>
      </c>
      <c r="D77">
        <f>[1]hwy_speed!B77</f>
        <v>57</v>
      </c>
      <c r="E77">
        <f>[1]hwy_speed!C77</f>
        <v>37</v>
      </c>
      <c r="F77">
        <f>[1]hwy_speed!D77</f>
        <v>49</v>
      </c>
      <c r="G77">
        <f>[1]hwy_speed!E77</f>
        <v>56</v>
      </c>
      <c r="H77">
        <f>[1]hwy_speed!F77</f>
        <v>58</v>
      </c>
      <c r="K77" s="7">
        <v>7723</v>
      </c>
      <c r="L77">
        <f>VLOOKUP(Table_sql2014a8.sandag.org_ws_FreewaySpeed[[#This Row],[LinkID]],Table_socioeca8.sandag.org_abm2_spd[[hwycov_id]:[speed_ev]],2,FALSE)</f>
        <v>58</v>
      </c>
      <c r="M77">
        <f>VLOOKUP(Table_sql2014a8.sandag.org_ws_FreewaySpeed[[#This Row],[LinkID]],Table_socioeca8.sandag.org_abm2_spd[[hwycov_id]:[speed_ev]],3,FALSE)</f>
        <v>47</v>
      </c>
      <c r="N77">
        <f>VLOOKUP(Table_sql2014a8.sandag.org_ws_FreewaySpeed[[#This Row],[LinkID]],Table_socioeca8.sandag.org_abm2_spd[[hwycov_id]:[speed_ev]],4,FALSE)</f>
        <v>56</v>
      </c>
      <c r="O77">
        <f>VLOOKUP(Table_sql2014a8.sandag.org_ws_FreewaySpeed[[#This Row],[LinkID]],Table_socioeca8.sandag.org_abm2_spd[[hwycov_id]:[speed_ev]],5,FALSE)</f>
        <v>55</v>
      </c>
      <c r="P77">
        <f>VLOOKUP(Table_sql2014a8.sandag.org_ws_FreewaySpeed[[#This Row],[LinkID]],Table_socioeca8.sandag.org_abm2_spd[[hwycov_id]:[speed_ev]],6,FALSE)</f>
        <v>58</v>
      </c>
    </row>
    <row r="78" spans="3:16" x14ac:dyDescent="0.3">
      <c r="C78">
        <f>[1]hwy_speed!A78</f>
        <v>684</v>
      </c>
      <c r="D78">
        <f>[1]hwy_speed!B78</f>
        <v>58</v>
      </c>
      <c r="E78">
        <f>[1]hwy_speed!C78</f>
        <v>58</v>
      </c>
      <c r="F78">
        <f>[1]hwy_speed!D78</f>
        <v>58</v>
      </c>
      <c r="G78">
        <f>[1]hwy_speed!E78</f>
        <v>58</v>
      </c>
      <c r="H78">
        <f>[1]hwy_speed!F78</f>
        <v>58</v>
      </c>
      <c r="K78" s="7">
        <v>7872</v>
      </c>
      <c r="L78">
        <f>VLOOKUP(Table_sql2014a8.sandag.org_ws_FreewaySpeed[[#This Row],[LinkID]],Table_socioeca8.sandag.org_abm2_spd[[hwycov_id]:[speed_ev]],2,FALSE)</f>
        <v>58</v>
      </c>
      <c r="M78">
        <f>VLOOKUP(Table_sql2014a8.sandag.org_ws_FreewaySpeed[[#This Row],[LinkID]],Table_socioeca8.sandag.org_abm2_spd[[hwycov_id]:[speed_ev]],3,FALSE)</f>
        <v>53</v>
      </c>
      <c r="N78">
        <f>VLOOKUP(Table_sql2014a8.sandag.org_ws_FreewaySpeed[[#This Row],[LinkID]],Table_socioeca8.sandag.org_abm2_spd[[hwycov_id]:[speed_ev]],4,FALSE)</f>
        <v>57</v>
      </c>
      <c r="O78">
        <f>VLOOKUP(Table_sql2014a8.sandag.org_ws_FreewaySpeed[[#This Row],[LinkID]],Table_socioeca8.sandag.org_abm2_spd[[hwycov_id]:[speed_ev]],5,FALSE)</f>
        <v>56</v>
      </c>
      <c r="P78">
        <f>VLOOKUP(Table_sql2014a8.sandag.org_ws_FreewaySpeed[[#This Row],[LinkID]],Table_socioeca8.sandag.org_abm2_spd[[hwycov_id]:[speed_ev]],6,FALSE)</f>
        <v>58</v>
      </c>
    </row>
    <row r="79" spans="3:16" x14ac:dyDescent="0.3">
      <c r="C79">
        <f>[1]hwy_speed!A79</f>
        <v>685</v>
      </c>
      <c r="D79">
        <f>[1]hwy_speed!B79</f>
        <v>58</v>
      </c>
      <c r="E79">
        <f>[1]hwy_speed!C79</f>
        <v>58</v>
      </c>
      <c r="F79">
        <f>[1]hwy_speed!D79</f>
        <v>58</v>
      </c>
      <c r="G79">
        <f>[1]hwy_speed!E79</f>
        <v>58</v>
      </c>
      <c r="H79">
        <f>[1]hwy_speed!F79</f>
        <v>58</v>
      </c>
      <c r="K79" s="7">
        <v>7874</v>
      </c>
      <c r="L79">
        <f>VLOOKUP(Table_sql2014a8.sandag.org_ws_FreewaySpeed[[#This Row],[LinkID]],Table_socioeca8.sandag.org_abm2_spd[[hwycov_id]:[speed_ev]],2,FALSE)</f>
        <v>55</v>
      </c>
      <c r="M79">
        <f>VLOOKUP(Table_sql2014a8.sandag.org_ws_FreewaySpeed[[#This Row],[LinkID]],Table_socioeca8.sandag.org_abm2_spd[[hwycov_id]:[speed_ev]],3,FALSE)</f>
        <v>54</v>
      </c>
      <c r="N79">
        <f>VLOOKUP(Table_sql2014a8.sandag.org_ws_FreewaySpeed[[#This Row],[LinkID]],Table_socioeca8.sandag.org_abm2_spd[[hwycov_id]:[speed_ev]],4,FALSE)</f>
        <v>54</v>
      </c>
      <c r="O79">
        <f>VLOOKUP(Table_sql2014a8.sandag.org_ws_FreewaySpeed[[#This Row],[LinkID]],Table_socioeca8.sandag.org_abm2_spd[[hwycov_id]:[speed_ev]],5,FALSE)</f>
        <v>53</v>
      </c>
      <c r="P79">
        <f>VLOOKUP(Table_sql2014a8.sandag.org_ws_FreewaySpeed[[#This Row],[LinkID]],Table_socioeca8.sandag.org_abm2_spd[[hwycov_id]:[speed_ev]],6,FALSE)</f>
        <v>55</v>
      </c>
    </row>
    <row r="80" spans="3:16" x14ac:dyDescent="0.3">
      <c r="C80">
        <f>[1]hwy_speed!A80</f>
        <v>686</v>
      </c>
      <c r="D80">
        <f>[1]hwy_speed!B80</f>
        <v>58</v>
      </c>
      <c r="E80">
        <f>[1]hwy_speed!C80</f>
        <v>58</v>
      </c>
      <c r="F80">
        <f>[1]hwy_speed!D80</f>
        <v>58</v>
      </c>
      <c r="G80">
        <f>[1]hwy_speed!E80</f>
        <v>58</v>
      </c>
      <c r="H80">
        <f>[1]hwy_speed!F80</f>
        <v>58</v>
      </c>
      <c r="K80" s="7">
        <v>8042</v>
      </c>
      <c r="L80">
        <f>VLOOKUP(Table_sql2014a8.sandag.org_ws_FreewaySpeed[[#This Row],[LinkID]],Table_socioeca8.sandag.org_abm2_spd[[hwycov_id]:[speed_ev]],2,FALSE)</f>
        <v>58</v>
      </c>
      <c r="M80">
        <f>VLOOKUP(Table_sql2014a8.sandag.org_ws_FreewaySpeed[[#This Row],[LinkID]],Table_socioeca8.sandag.org_abm2_spd[[hwycov_id]:[speed_ev]],3,FALSE)</f>
        <v>41</v>
      </c>
      <c r="N80">
        <f>VLOOKUP(Table_sql2014a8.sandag.org_ws_FreewaySpeed[[#This Row],[LinkID]],Table_socioeca8.sandag.org_abm2_spd[[hwycov_id]:[speed_ev]],4,FALSE)</f>
        <v>47</v>
      </c>
      <c r="O80">
        <f>VLOOKUP(Table_sql2014a8.sandag.org_ws_FreewaySpeed[[#This Row],[LinkID]],Table_socioeca8.sandag.org_abm2_spd[[hwycov_id]:[speed_ev]],5,FALSE)</f>
        <v>41</v>
      </c>
      <c r="P80">
        <f>VLOOKUP(Table_sql2014a8.sandag.org_ws_FreewaySpeed[[#This Row],[LinkID]],Table_socioeca8.sandag.org_abm2_spd[[hwycov_id]:[speed_ev]],6,FALSE)</f>
        <v>58</v>
      </c>
    </row>
    <row r="81" spans="3:16" x14ac:dyDescent="0.3">
      <c r="C81">
        <f>[1]hwy_speed!A81</f>
        <v>687</v>
      </c>
      <c r="D81">
        <f>[1]hwy_speed!B81</f>
        <v>57</v>
      </c>
      <c r="E81">
        <f>[1]hwy_speed!C81</f>
        <v>57</v>
      </c>
      <c r="F81">
        <f>[1]hwy_speed!D81</f>
        <v>57</v>
      </c>
      <c r="G81">
        <f>[1]hwy_speed!E81</f>
        <v>57</v>
      </c>
      <c r="H81">
        <f>[1]hwy_speed!F81</f>
        <v>57</v>
      </c>
      <c r="K81" s="7">
        <v>8056</v>
      </c>
      <c r="L81">
        <f>VLOOKUP(Table_sql2014a8.sandag.org_ws_FreewaySpeed[[#This Row],[LinkID]],Table_socioeca8.sandag.org_abm2_spd[[hwycov_id]:[speed_ev]],2,FALSE)</f>
        <v>58</v>
      </c>
      <c r="M81">
        <f>VLOOKUP(Table_sql2014a8.sandag.org_ws_FreewaySpeed[[#This Row],[LinkID]],Table_socioeca8.sandag.org_abm2_spd[[hwycov_id]:[speed_ev]],3,FALSE)</f>
        <v>37</v>
      </c>
      <c r="N81">
        <f>VLOOKUP(Table_sql2014a8.sandag.org_ws_FreewaySpeed[[#This Row],[LinkID]],Table_socioeca8.sandag.org_abm2_spd[[hwycov_id]:[speed_ev]],4,FALSE)</f>
        <v>45</v>
      </c>
      <c r="O81">
        <f>VLOOKUP(Table_sql2014a8.sandag.org_ws_FreewaySpeed[[#This Row],[LinkID]],Table_socioeca8.sandag.org_abm2_spd[[hwycov_id]:[speed_ev]],5,FALSE)</f>
        <v>38</v>
      </c>
      <c r="P81">
        <f>VLOOKUP(Table_sql2014a8.sandag.org_ws_FreewaySpeed[[#This Row],[LinkID]],Table_socioeca8.sandag.org_abm2_spd[[hwycov_id]:[speed_ev]],6,FALSE)</f>
        <v>58</v>
      </c>
    </row>
    <row r="82" spans="3:16" x14ac:dyDescent="0.3">
      <c r="C82">
        <f>[1]hwy_speed!A82</f>
        <v>688</v>
      </c>
      <c r="D82">
        <f>[1]hwy_speed!B82</f>
        <v>58</v>
      </c>
      <c r="E82">
        <f>[1]hwy_speed!C82</f>
        <v>57</v>
      </c>
      <c r="F82">
        <f>[1]hwy_speed!D82</f>
        <v>57</v>
      </c>
      <c r="G82">
        <f>[1]hwy_speed!E82</f>
        <v>57</v>
      </c>
      <c r="H82">
        <f>[1]hwy_speed!F82</f>
        <v>58</v>
      </c>
      <c r="K82" s="7">
        <v>8060</v>
      </c>
      <c r="L82">
        <f>VLOOKUP(Table_sql2014a8.sandag.org_ws_FreewaySpeed[[#This Row],[LinkID]],Table_socioeca8.sandag.org_abm2_spd[[hwycov_id]:[speed_ev]],2,FALSE)</f>
        <v>58</v>
      </c>
      <c r="M82">
        <f>VLOOKUP(Table_sql2014a8.sandag.org_ws_FreewaySpeed[[#This Row],[LinkID]],Table_socioeca8.sandag.org_abm2_spd[[hwycov_id]:[speed_ev]],3,FALSE)</f>
        <v>46</v>
      </c>
      <c r="N82">
        <f>VLOOKUP(Table_sql2014a8.sandag.org_ws_FreewaySpeed[[#This Row],[LinkID]],Table_socioeca8.sandag.org_abm2_spd[[hwycov_id]:[speed_ev]],4,FALSE)</f>
        <v>50</v>
      </c>
      <c r="O82">
        <f>VLOOKUP(Table_sql2014a8.sandag.org_ws_FreewaySpeed[[#This Row],[LinkID]],Table_socioeca8.sandag.org_abm2_spd[[hwycov_id]:[speed_ev]],5,FALSE)</f>
        <v>54</v>
      </c>
      <c r="P82">
        <f>VLOOKUP(Table_sql2014a8.sandag.org_ws_FreewaySpeed[[#This Row],[LinkID]],Table_socioeca8.sandag.org_abm2_spd[[hwycov_id]:[speed_ev]],6,FALSE)</f>
        <v>58</v>
      </c>
    </row>
    <row r="83" spans="3:16" x14ac:dyDescent="0.3">
      <c r="C83">
        <f>[1]hwy_speed!A83</f>
        <v>689</v>
      </c>
      <c r="D83">
        <f>[1]hwy_speed!B83</f>
        <v>57</v>
      </c>
      <c r="E83">
        <f>[1]hwy_speed!C83</f>
        <v>57</v>
      </c>
      <c r="F83">
        <f>[1]hwy_speed!D83</f>
        <v>57</v>
      </c>
      <c r="G83">
        <f>[1]hwy_speed!E83</f>
        <v>57</v>
      </c>
      <c r="H83">
        <f>[1]hwy_speed!F83</f>
        <v>57</v>
      </c>
      <c r="K83" s="7">
        <v>8103</v>
      </c>
      <c r="L83">
        <f>VLOOKUP(Table_sql2014a8.sandag.org_ws_FreewaySpeed[[#This Row],[LinkID]],Table_socioeca8.sandag.org_abm2_spd[[hwycov_id]:[speed_ev]],2,FALSE)</f>
        <v>58</v>
      </c>
      <c r="M83">
        <f>VLOOKUP(Table_sql2014a8.sandag.org_ws_FreewaySpeed[[#This Row],[LinkID]],Table_socioeca8.sandag.org_abm2_spd[[hwycov_id]:[speed_ev]],3,FALSE)</f>
        <v>34</v>
      </c>
      <c r="N83">
        <f>VLOOKUP(Table_sql2014a8.sandag.org_ws_FreewaySpeed[[#This Row],[LinkID]],Table_socioeca8.sandag.org_abm2_spd[[hwycov_id]:[speed_ev]],4,FALSE)</f>
        <v>56</v>
      </c>
      <c r="O83">
        <f>VLOOKUP(Table_sql2014a8.sandag.org_ws_FreewaySpeed[[#This Row],[LinkID]],Table_socioeca8.sandag.org_abm2_spd[[hwycov_id]:[speed_ev]],5,FALSE)</f>
        <v>56</v>
      </c>
      <c r="P83">
        <f>VLOOKUP(Table_sql2014a8.sandag.org_ws_FreewaySpeed[[#This Row],[LinkID]],Table_socioeca8.sandag.org_abm2_spd[[hwycov_id]:[speed_ev]],6,FALSE)</f>
        <v>58</v>
      </c>
    </row>
    <row r="84" spans="3:16" x14ac:dyDescent="0.3">
      <c r="C84">
        <f>[1]hwy_speed!A84</f>
        <v>690</v>
      </c>
      <c r="D84">
        <f>[1]hwy_speed!B84</f>
        <v>57</v>
      </c>
      <c r="E84">
        <f>[1]hwy_speed!C84</f>
        <v>57</v>
      </c>
      <c r="F84">
        <f>[1]hwy_speed!D84</f>
        <v>57</v>
      </c>
      <c r="G84">
        <f>[1]hwy_speed!E84</f>
        <v>57</v>
      </c>
      <c r="H84">
        <f>[1]hwy_speed!F84</f>
        <v>57</v>
      </c>
      <c r="K84" s="7">
        <v>8768</v>
      </c>
      <c r="L84">
        <f>VLOOKUP(Table_sql2014a8.sandag.org_ws_FreewaySpeed[[#This Row],[LinkID]],Table_socioeca8.sandag.org_abm2_spd[[hwycov_id]:[speed_ev]],2,FALSE)</f>
        <v>58</v>
      </c>
      <c r="M84">
        <f>VLOOKUP(Table_sql2014a8.sandag.org_ws_FreewaySpeed[[#This Row],[LinkID]],Table_socioeca8.sandag.org_abm2_spd[[hwycov_id]:[speed_ev]],3,FALSE)</f>
        <v>54</v>
      </c>
      <c r="N84">
        <f>VLOOKUP(Table_sql2014a8.sandag.org_ws_FreewaySpeed[[#This Row],[LinkID]],Table_socioeca8.sandag.org_abm2_spd[[hwycov_id]:[speed_ev]],4,FALSE)</f>
        <v>44</v>
      </c>
      <c r="O84">
        <f>VLOOKUP(Table_sql2014a8.sandag.org_ws_FreewaySpeed[[#This Row],[LinkID]],Table_socioeca8.sandag.org_abm2_spd[[hwycov_id]:[speed_ev]],5,FALSE)</f>
        <v>33</v>
      </c>
      <c r="P84">
        <f>VLOOKUP(Table_sql2014a8.sandag.org_ws_FreewaySpeed[[#This Row],[LinkID]],Table_socioeca8.sandag.org_abm2_spd[[hwycov_id]:[speed_ev]],6,FALSE)</f>
        <v>58</v>
      </c>
    </row>
    <row r="85" spans="3:16" x14ac:dyDescent="0.3">
      <c r="C85">
        <f>[1]hwy_speed!A85</f>
        <v>696</v>
      </c>
      <c r="D85">
        <f>[1]hwy_speed!B85</f>
        <v>58</v>
      </c>
      <c r="E85">
        <f>[1]hwy_speed!C85</f>
        <v>57</v>
      </c>
      <c r="F85">
        <f>[1]hwy_speed!D85</f>
        <v>57</v>
      </c>
      <c r="G85">
        <f>[1]hwy_speed!E85</f>
        <v>57</v>
      </c>
      <c r="H85">
        <f>[1]hwy_speed!F85</f>
        <v>58</v>
      </c>
      <c r="K85" s="7">
        <v>8769</v>
      </c>
      <c r="L85">
        <f>VLOOKUP(Table_sql2014a8.sandag.org_ws_FreewaySpeed[[#This Row],[LinkID]],Table_socioeca8.sandag.org_abm2_spd[[hwycov_id]:[speed_ev]],2,FALSE)</f>
        <v>57</v>
      </c>
      <c r="M85">
        <f>VLOOKUP(Table_sql2014a8.sandag.org_ws_FreewaySpeed[[#This Row],[LinkID]],Table_socioeca8.sandag.org_abm2_spd[[hwycov_id]:[speed_ev]],3,FALSE)</f>
        <v>33</v>
      </c>
      <c r="N85">
        <f>VLOOKUP(Table_sql2014a8.sandag.org_ws_FreewaySpeed[[#This Row],[LinkID]],Table_socioeca8.sandag.org_abm2_spd[[hwycov_id]:[speed_ev]],4,FALSE)</f>
        <v>46</v>
      </c>
      <c r="O85">
        <f>VLOOKUP(Table_sql2014a8.sandag.org_ws_FreewaySpeed[[#This Row],[LinkID]],Table_socioeca8.sandag.org_abm2_spd[[hwycov_id]:[speed_ev]],5,FALSE)</f>
        <v>55</v>
      </c>
      <c r="P85">
        <f>VLOOKUP(Table_sql2014a8.sandag.org_ws_FreewaySpeed[[#This Row],[LinkID]],Table_socioeca8.sandag.org_abm2_spd[[hwycov_id]:[speed_ev]],6,FALSE)</f>
        <v>58</v>
      </c>
    </row>
    <row r="86" spans="3:16" x14ac:dyDescent="0.3">
      <c r="C86">
        <f>[1]hwy_speed!A86</f>
        <v>698</v>
      </c>
      <c r="D86">
        <f>[1]hwy_speed!B86</f>
        <v>58</v>
      </c>
      <c r="E86">
        <f>[1]hwy_speed!C86</f>
        <v>57</v>
      </c>
      <c r="F86">
        <f>[1]hwy_speed!D86</f>
        <v>58</v>
      </c>
      <c r="G86">
        <f>[1]hwy_speed!E86</f>
        <v>57</v>
      </c>
      <c r="H86">
        <f>[1]hwy_speed!F86</f>
        <v>58</v>
      </c>
      <c r="K86" s="7">
        <v>8771</v>
      </c>
      <c r="L86">
        <f>VLOOKUP(Table_sql2014a8.sandag.org_ws_FreewaySpeed[[#This Row],[LinkID]],Table_socioeca8.sandag.org_abm2_spd[[hwycov_id]:[speed_ev]],2,FALSE)</f>
        <v>57</v>
      </c>
      <c r="M86">
        <f>VLOOKUP(Table_sql2014a8.sandag.org_ws_FreewaySpeed[[#This Row],[LinkID]],Table_socioeca8.sandag.org_abm2_spd[[hwycov_id]:[speed_ev]],3,FALSE)</f>
        <v>35</v>
      </c>
      <c r="N86">
        <f>VLOOKUP(Table_sql2014a8.sandag.org_ws_FreewaySpeed[[#This Row],[LinkID]],Table_socioeca8.sandag.org_abm2_spd[[hwycov_id]:[speed_ev]],4,FALSE)</f>
        <v>47</v>
      </c>
      <c r="O86">
        <f>VLOOKUP(Table_sql2014a8.sandag.org_ws_FreewaySpeed[[#This Row],[LinkID]],Table_socioeca8.sandag.org_abm2_spd[[hwycov_id]:[speed_ev]],5,FALSE)</f>
        <v>54</v>
      </c>
      <c r="P86">
        <f>VLOOKUP(Table_sql2014a8.sandag.org_ws_FreewaySpeed[[#This Row],[LinkID]],Table_socioeca8.sandag.org_abm2_spd[[hwycov_id]:[speed_ev]],6,FALSE)</f>
        <v>58</v>
      </c>
    </row>
    <row r="87" spans="3:16" x14ac:dyDescent="0.3">
      <c r="C87">
        <f>[1]hwy_speed!A87</f>
        <v>699</v>
      </c>
      <c r="D87">
        <f>[1]hwy_speed!B87</f>
        <v>58</v>
      </c>
      <c r="E87">
        <f>[1]hwy_speed!C87</f>
        <v>57</v>
      </c>
      <c r="F87">
        <f>[1]hwy_speed!D87</f>
        <v>58</v>
      </c>
      <c r="G87">
        <f>[1]hwy_speed!E87</f>
        <v>58</v>
      </c>
      <c r="H87">
        <f>[1]hwy_speed!F87</f>
        <v>58</v>
      </c>
      <c r="K87" s="7">
        <v>8772</v>
      </c>
      <c r="L87">
        <f>VLOOKUP(Table_sql2014a8.sandag.org_ws_FreewaySpeed[[#This Row],[LinkID]],Table_socioeca8.sandag.org_abm2_spd[[hwycov_id]:[speed_ev]],2,FALSE)</f>
        <v>57</v>
      </c>
      <c r="M87">
        <f>VLOOKUP(Table_sql2014a8.sandag.org_ws_FreewaySpeed[[#This Row],[LinkID]],Table_socioeca8.sandag.org_abm2_spd[[hwycov_id]:[speed_ev]],3,FALSE)</f>
        <v>33</v>
      </c>
      <c r="N87">
        <f>VLOOKUP(Table_sql2014a8.sandag.org_ws_FreewaySpeed[[#This Row],[LinkID]],Table_socioeca8.sandag.org_abm2_spd[[hwycov_id]:[speed_ev]],4,FALSE)</f>
        <v>52</v>
      </c>
      <c r="O87">
        <f>VLOOKUP(Table_sql2014a8.sandag.org_ws_FreewaySpeed[[#This Row],[LinkID]],Table_socioeca8.sandag.org_abm2_spd[[hwycov_id]:[speed_ev]],5,FALSE)</f>
        <v>54</v>
      </c>
      <c r="P87">
        <f>VLOOKUP(Table_sql2014a8.sandag.org_ws_FreewaySpeed[[#This Row],[LinkID]],Table_socioeca8.sandag.org_abm2_spd[[hwycov_id]:[speed_ev]],6,FALSE)</f>
        <v>58</v>
      </c>
    </row>
    <row r="88" spans="3:16" x14ac:dyDescent="0.3">
      <c r="C88">
        <f>[1]hwy_speed!A88</f>
        <v>700</v>
      </c>
      <c r="D88">
        <f>[1]hwy_speed!B88</f>
        <v>58</v>
      </c>
      <c r="E88">
        <f>[1]hwy_speed!C88</f>
        <v>55</v>
      </c>
      <c r="F88">
        <f>[1]hwy_speed!D88</f>
        <v>57</v>
      </c>
      <c r="G88">
        <f>[1]hwy_speed!E88</f>
        <v>57</v>
      </c>
      <c r="H88">
        <f>[1]hwy_speed!F88</f>
        <v>58</v>
      </c>
      <c r="K88" s="7">
        <v>8773</v>
      </c>
      <c r="L88">
        <f>VLOOKUP(Table_sql2014a8.sandag.org_ws_FreewaySpeed[[#This Row],[LinkID]],Table_socioeca8.sandag.org_abm2_spd[[hwycov_id]:[speed_ev]],2,FALSE)</f>
        <v>57</v>
      </c>
      <c r="M88">
        <f>VLOOKUP(Table_sql2014a8.sandag.org_ws_FreewaySpeed[[#This Row],[LinkID]],Table_socioeca8.sandag.org_abm2_spd[[hwycov_id]:[speed_ev]],3,FALSE)</f>
        <v>35</v>
      </c>
      <c r="N88">
        <f>VLOOKUP(Table_sql2014a8.sandag.org_ws_FreewaySpeed[[#This Row],[LinkID]],Table_socioeca8.sandag.org_abm2_spd[[hwycov_id]:[speed_ev]],4,FALSE)</f>
        <v>54</v>
      </c>
      <c r="O88">
        <f>VLOOKUP(Table_sql2014a8.sandag.org_ws_FreewaySpeed[[#This Row],[LinkID]],Table_socioeca8.sandag.org_abm2_spd[[hwycov_id]:[speed_ev]],5,FALSE)</f>
        <v>56</v>
      </c>
      <c r="P88">
        <f>VLOOKUP(Table_sql2014a8.sandag.org_ws_FreewaySpeed[[#This Row],[LinkID]],Table_socioeca8.sandag.org_abm2_spd[[hwycov_id]:[speed_ev]],6,FALSE)</f>
        <v>58</v>
      </c>
    </row>
    <row r="89" spans="3:16" x14ac:dyDescent="0.3">
      <c r="C89">
        <f>[1]hwy_speed!A89</f>
        <v>702</v>
      </c>
      <c r="D89">
        <f>[1]hwy_speed!B89</f>
        <v>58</v>
      </c>
      <c r="E89">
        <f>[1]hwy_speed!C89</f>
        <v>56</v>
      </c>
      <c r="F89">
        <f>[1]hwy_speed!D89</f>
        <v>57</v>
      </c>
      <c r="G89">
        <f>[1]hwy_speed!E89</f>
        <v>57</v>
      </c>
      <c r="H89">
        <f>[1]hwy_speed!F89</f>
        <v>58</v>
      </c>
      <c r="K89" s="7">
        <v>8777</v>
      </c>
      <c r="L89">
        <f>VLOOKUP(Table_sql2014a8.sandag.org_ws_FreewaySpeed[[#This Row],[LinkID]],Table_socioeca8.sandag.org_abm2_spd[[hwycov_id]:[speed_ev]],2,FALSE)</f>
        <v>62</v>
      </c>
      <c r="M89">
        <f>VLOOKUP(Table_sql2014a8.sandag.org_ws_FreewaySpeed[[#This Row],[LinkID]],Table_socioeca8.sandag.org_abm2_spd[[hwycov_id]:[speed_ev]],3,FALSE)</f>
        <v>54</v>
      </c>
      <c r="N89">
        <f>VLOOKUP(Table_sql2014a8.sandag.org_ws_FreewaySpeed[[#This Row],[LinkID]],Table_socioeca8.sandag.org_abm2_spd[[hwycov_id]:[speed_ev]],4,FALSE)</f>
        <v>62</v>
      </c>
      <c r="O89">
        <f>VLOOKUP(Table_sql2014a8.sandag.org_ws_FreewaySpeed[[#This Row],[LinkID]],Table_socioeca8.sandag.org_abm2_spd[[hwycov_id]:[speed_ev]],5,FALSE)</f>
        <v>47</v>
      </c>
      <c r="P89">
        <f>VLOOKUP(Table_sql2014a8.sandag.org_ws_FreewaySpeed[[#This Row],[LinkID]],Table_socioeca8.sandag.org_abm2_spd[[hwycov_id]:[speed_ev]],6,FALSE)</f>
        <v>62</v>
      </c>
    </row>
    <row r="90" spans="3:16" x14ac:dyDescent="0.3">
      <c r="C90">
        <f>[1]hwy_speed!A90</f>
        <v>703</v>
      </c>
      <c r="D90">
        <f>[1]hwy_speed!B90</f>
        <v>58</v>
      </c>
      <c r="E90">
        <f>[1]hwy_speed!C90</f>
        <v>57</v>
      </c>
      <c r="F90">
        <f>[1]hwy_speed!D90</f>
        <v>58</v>
      </c>
      <c r="G90">
        <f>[1]hwy_speed!E90</f>
        <v>57</v>
      </c>
      <c r="H90">
        <f>[1]hwy_speed!F90</f>
        <v>58</v>
      </c>
      <c r="K90" s="7">
        <v>8778</v>
      </c>
      <c r="L90">
        <f>VLOOKUP(Table_sql2014a8.sandag.org_ws_FreewaySpeed[[#This Row],[LinkID]],Table_socioeca8.sandag.org_abm2_spd[[hwycov_id]:[speed_ev]],2,FALSE)</f>
        <v>62</v>
      </c>
      <c r="M90">
        <f>VLOOKUP(Table_sql2014a8.sandag.org_ws_FreewaySpeed[[#This Row],[LinkID]],Table_socioeca8.sandag.org_abm2_spd[[hwycov_id]:[speed_ev]],3,FALSE)</f>
        <v>57</v>
      </c>
      <c r="N90">
        <f>VLOOKUP(Table_sql2014a8.sandag.org_ws_FreewaySpeed[[#This Row],[LinkID]],Table_socioeca8.sandag.org_abm2_spd[[hwycov_id]:[speed_ev]],4,FALSE)</f>
        <v>61</v>
      </c>
      <c r="O90">
        <f>VLOOKUP(Table_sql2014a8.sandag.org_ws_FreewaySpeed[[#This Row],[LinkID]],Table_socioeca8.sandag.org_abm2_spd[[hwycov_id]:[speed_ev]],5,FALSE)</f>
        <v>51</v>
      </c>
      <c r="P90">
        <f>VLOOKUP(Table_sql2014a8.sandag.org_ws_FreewaySpeed[[#This Row],[LinkID]],Table_socioeca8.sandag.org_abm2_spd[[hwycov_id]:[speed_ev]],6,FALSE)</f>
        <v>62</v>
      </c>
    </row>
    <row r="91" spans="3:16" x14ac:dyDescent="0.3">
      <c r="C91">
        <f>[1]hwy_speed!A91</f>
        <v>704</v>
      </c>
      <c r="D91">
        <f>[1]hwy_speed!B91</f>
        <v>58</v>
      </c>
      <c r="E91">
        <f>[1]hwy_speed!C91</f>
        <v>57</v>
      </c>
      <c r="F91">
        <f>[1]hwy_speed!D91</f>
        <v>57</v>
      </c>
      <c r="G91">
        <f>[1]hwy_speed!E91</f>
        <v>57</v>
      </c>
      <c r="H91">
        <f>[1]hwy_speed!F91</f>
        <v>58</v>
      </c>
      <c r="K91" s="7">
        <v>8785</v>
      </c>
      <c r="L91">
        <f>VLOOKUP(Table_sql2014a8.sandag.org_ws_FreewaySpeed[[#This Row],[LinkID]],Table_socioeca8.sandag.org_abm2_spd[[hwycov_id]:[speed_ev]],2,FALSE)</f>
        <v>62</v>
      </c>
      <c r="M91">
        <f>VLOOKUP(Table_sql2014a8.sandag.org_ws_FreewaySpeed[[#This Row],[LinkID]],Table_socioeca8.sandag.org_abm2_spd[[hwycov_id]:[speed_ev]],3,FALSE)</f>
        <v>43</v>
      </c>
      <c r="N91">
        <f>VLOOKUP(Table_sql2014a8.sandag.org_ws_FreewaySpeed[[#This Row],[LinkID]],Table_socioeca8.sandag.org_abm2_spd[[hwycov_id]:[speed_ev]],4,FALSE)</f>
        <v>59</v>
      </c>
      <c r="O91">
        <f>VLOOKUP(Table_sql2014a8.sandag.org_ws_FreewaySpeed[[#This Row],[LinkID]],Table_socioeca8.sandag.org_abm2_spd[[hwycov_id]:[speed_ev]],5,FALSE)</f>
        <v>52</v>
      </c>
      <c r="P91">
        <f>VLOOKUP(Table_sql2014a8.sandag.org_ws_FreewaySpeed[[#This Row],[LinkID]],Table_socioeca8.sandag.org_abm2_spd[[hwycov_id]:[speed_ev]],6,FALSE)</f>
        <v>62</v>
      </c>
    </row>
    <row r="92" spans="3:16" x14ac:dyDescent="0.3">
      <c r="C92">
        <f>[1]hwy_speed!A92</f>
        <v>705</v>
      </c>
      <c r="D92">
        <f>[1]hwy_speed!B92</f>
        <v>58</v>
      </c>
      <c r="E92">
        <f>[1]hwy_speed!C92</f>
        <v>49</v>
      </c>
      <c r="F92">
        <f>[1]hwy_speed!D92</f>
        <v>53</v>
      </c>
      <c r="G92">
        <f>[1]hwy_speed!E92</f>
        <v>55</v>
      </c>
      <c r="H92">
        <f>[1]hwy_speed!F92</f>
        <v>58</v>
      </c>
      <c r="K92" s="7">
        <v>8786</v>
      </c>
      <c r="L92">
        <f>VLOOKUP(Table_sql2014a8.sandag.org_ws_FreewaySpeed[[#This Row],[LinkID]],Table_socioeca8.sandag.org_abm2_spd[[hwycov_id]:[speed_ev]],2,FALSE)</f>
        <v>62</v>
      </c>
      <c r="M92">
        <f>VLOOKUP(Table_sql2014a8.sandag.org_ws_FreewaySpeed[[#This Row],[LinkID]],Table_socioeca8.sandag.org_abm2_spd[[hwycov_id]:[speed_ev]],3,FALSE)</f>
        <v>51</v>
      </c>
      <c r="N92">
        <f>VLOOKUP(Table_sql2014a8.sandag.org_ws_FreewaySpeed[[#This Row],[LinkID]],Table_socioeca8.sandag.org_abm2_spd[[hwycov_id]:[speed_ev]],4,FALSE)</f>
        <v>60</v>
      </c>
      <c r="O92">
        <f>VLOOKUP(Table_sql2014a8.sandag.org_ws_FreewaySpeed[[#This Row],[LinkID]],Table_socioeca8.sandag.org_abm2_spd[[hwycov_id]:[speed_ev]],5,FALSE)</f>
        <v>52</v>
      </c>
      <c r="P92">
        <f>VLOOKUP(Table_sql2014a8.sandag.org_ws_FreewaySpeed[[#This Row],[LinkID]],Table_socioeca8.sandag.org_abm2_spd[[hwycov_id]:[speed_ev]],6,FALSE)</f>
        <v>62</v>
      </c>
    </row>
    <row r="93" spans="3:16" x14ac:dyDescent="0.3">
      <c r="C93">
        <f>[1]hwy_speed!A93</f>
        <v>706</v>
      </c>
      <c r="D93">
        <f>[1]hwy_speed!B93</f>
        <v>58</v>
      </c>
      <c r="E93">
        <f>[1]hwy_speed!C93</f>
        <v>54</v>
      </c>
      <c r="F93">
        <f>[1]hwy_speed!D93</f>
        <v>56</v>
      </c>
      <c r="G93">
        <f>[1]hwy_speed!E93</f>
        <v>57</v>
      </c>
      <c r="H93">
        <f>[1]hwy_speed!F93</f>
        <v>58</v>
      </c>
      <c r="K93" s="7">
        <v>8787</v>
      </c>
      <c r="L93">
        <f>VLOOKUP(Table_sql2014a8.sandag.org_ws_FreewaySpeed[[#This Row],[LinkID]],Table_socioeca8.sandag.org_abm2_spd[[hwycov_id]:[speed_ev]],2,FALSE)</f>
        <v>62</v>
      </c>
      <c r="M93">
        <f>VLOOKUP(Table_sql2014a8.sandag.org_ws_FreewaySpeed[[#This Row],[LinkID]],Table_socioeca8.sandag.org_abm2_spd[[hwycov_id]:[speed_ev]],3,FALSE)</f>
        <v>48</v>
      </c>
      <c r="N93">
        <f>VLOOKUP(Table_sql2014a8.sandag.org_ws_FreewaySpeed[[#This Row],[LinkID]],Table_socioeca8.sandag.org_abm2_spd[[hwycov_id]:[speed_ev]],4,FALSE)</f>
        <v>58</v>
      </c>
      <c r="O93">
        <f>VLOOKUP(Table_sql2014a8.sandag.org_ws_FreewaySpeed[[#This Row],[LinkID]],Table_socioeca8.sandag.org_abm2_spd[[hwycov_id]:[speed_ev]],5,FALSE)</f>
        <v>48</v>
      </c>
      <c r="P93">
        <f>VLOOKUP(Table_sql2014a8.sandag.org_ws_FreewaySpeed[[#This Row],[LinkID]],Table_socioeca8.sandag.org_abm2_spd[[hwycov_id]:[speed_ev]],6,FALSE)</f>
        <v>62</v>
      </c>
    </row>
    <row r="94" spans="3:16" x14ac:dyDescent="0.3">
      <c r="C94">
        <f>[1]hwy_speed!A94</f>
        <v>707</v>
      </c>
      <c r="D94">
        <f>[1]hwy_speed!B94</f>
        <v>58</v>
      </c>
      <c r="E94">
        <f>[1]hwy_speed!C94</f>
        <v>55</v>
      </c>
      <c r="F94">
        <f>[1]hwy_speed!D94</f>
        <v>57</v>
      </c>
      <c r="G94">
        <f>[1]hwy_speed!E94</f>
        <v>57</v>
      </c>
      <c r="H94">
        <f>[1]hwy_speed!F94</f>
        <v>58</v>
      </c>
      <c r="K94" s="7">
        <v>8788</v>
      </c>
      <c r="L94">
        <f>VLOOKUP(Table_sql2014a8.sandag.org_ws_FreewaySpeed[[#This Row],[LinkID]],Table_socioeca8.sandag.org_abm2_spd[[hwycov_id]:[speed_ev]],2,FALSE)</f>
        <v>62</v>
      </c>
      <c r="M94">
        <f>VLOOKUP(Table_sql2014a8.sandag.org_ws_FreewaySpeed[[#This Row],[LinkID]],Table_socioeca8.sandag.org_abm2_spd[[hwycov_id]:[speed_ev]],3,FALSE)</f>
        <v>52</v>
      </c>
      <c r="N94">
        <f>VLOOKUP(Table_sql2014a8.sandag.org_ws_FreewaySpeed[[#This Row],[LinkID]],Table_socioeca8.sandag.org_abm2_spd[[hwycov_id]:[speed_ev]],4,FALSE)</f>
        <v>60</v>
      </c>
      <c r="O94">
        <f>VLOOKUP(Table_sql2014a8.sandag.org_ws_FreewaySpeed[[#This Row],[LinkID]],Table_socioeca8.sandag.org_abm2_spd[[hwycov_id]:[speed_ev]],5,FALSE)</f>
        <v>52</v>
      </c>
      <c r="P94">
        <f>VLOOKUP(Table_sql2014a8.sandag.org_ws_FreewaySpeed[[#This Row],[LinkID]],Table_socioeca8.sandag.org_abm2_spd[[hwycov_id]:[speed_ev]],6,FALSE)</f>
        <v>62</v>
      </c>
    </row>
    <row r="95" spans="3:16" x14ac:dyDescent="0.3">
      <c r="C95">
        <f>[1]hwy_speed!A95</f>
        <v>708</v>
      </c>
      <c r="D95">
        <f>[1]hwy_speed!B95</f>
        <v>57</v>
      </c>
      <c r="E95">
        <f>[1]hwy_speed!C95</f>
        <v>55</v>
      </c>
      <c r="F95">
        <f>[1]hwy_speed!D95</f>
        <v>56</v>
      </c>
      <c r="G95">
        <f>[1]hwy_speed!E95</f>
        <v>56</v>
      </c>
      <c r="H95">
        <f>[1]hwy_speed!F95</f>
        <v>57</v>
      </c>
      <c r="K95" s="7">
        <v>8789</v>
      </c>
      <c r="L95">
        <f>VLOOKUP(Table_sql2014a8.sandag.org_ws_FreewaySpeed[[#This Row],[LinkID]],Table_socioeca8.sandag.org_abm2_spd[[hwycov_id]:[speed_ev]],2,FALSE)</f>
        <v>62</v>
      </c>
      <c r="M95">
        <f>VLOOKUP(Table_sql2014a8.sandag.org_ws_FreewaySpeed[[#This Row],[LinkID]],Table_socioeca8.sandag.org_abm2_spd[[hwycov_id]:[speed_ev]],3,FALSE)</f>
        <v>49</v>
      </c>
      <c r="N95">
        <f>VLOOKUP(Table_sql2014a8.sandag.org_ws_FreewaySpeed[[#This Row],[LinkID]],Table_socioeca8.sandag.org_abm2_spd[[hwycov_id]:[speed_ev]],4,FALSE)</f>
        <v>60</v>
      </c>
      <c r="O95">
        <f>VLOOKUP(Table_sql2014a8.sandag.org_ws_FreewaySpeed[[#This Row],[LinkID]],Table_socioeca8.sandag.org_abm2_spd[[hwycov_id]:[speed_ev]],5,FALSE)</f>
        <v>50</v>
      </c>
      <c r="P95">
        <f>VLOOKUP(Table_sql2014a8.sandag.org_ws_FreewaySpeed[[#This Row],[LinkID]],Table_socioeca8.sandag.org_abm2_spd[[hwycov_id]:[speed_ev]],6,FALSE)</f>
        <v>62</v>
      </c>
    </row>
    <row r="96" spans="3:16" x14ac:dyDescent="0.3">
      <c r="C96">
        <f>[1]hwy_speed!A96</f>
        <v>711</v>
      </c>
      <c r="D96">
        <f>[1]hwy_speed!B96</f>
        <v>58</v>
      </c>
      <c r="E96">
        <f>[1]hwy_speed!C96</f>
        <v>52</v>
      </c>
      <c r="F96">
        <f>[1]hwy_speed!D96</f>
        <v>56</v>
      </c>
      <c r="G96">
        <f>[1]hwy_speed!E96</f>
        <v>57</v>
      </c>
      <c r="H96">
        <f>[1]hwy_speed!F96</f>
        <v>58</v>
      </c>
      <c r="K96" s="7">
        <v>8797</v>
      </c>
      <c r="L96">
        <f>VLOOKUP(Table_sql2014a8.sandag.org_ws_FreewaySpeed[[#This Row],[LinkID]],Table_socioeca8.sandag.org_abm2_spd[[hwycov_id]:[speed_ev]],2,FALSE)</f>
        <v>62</v>
      </c>
      <c r="M96">
        <f>VLOOKUP(Table_sql2014a8.sandag.org_ws_FreewaySpeed[[#This Row],[LinkID]],Table_socioeca8.sandag.org_abm2_spd[[hwycov_id]:[speed_ev]],3,FALSE)</f>
        <v>52</v>
      </c>
      <c r="N96">
        <f>VLOOKUP(Table_sql2014a8.sandag.org_ws_FreewaySpeed[[#This Row],[LinkID]],Table_socioeca8.sandag.org_abm2_spd[[hwycov_id]:[speed_ev]],4,FALSE)</f>
        <v>59</v>
      </c>
      <c r="O96">
        <f>VLOOKUP(Table_sql2014a8.sandag.org_ws_FreewaySpeed[[#This Row],[LinkID]],Table_socioeca8.sandag.org_abm2_spd[[hwycov_id]:[speed_ev]],5,FALSE)</f>
        <v>57</v>
      </c>
      <c r="P96">
        <f>VLOOKUP(Table_sql2014a8.sandag.org_ws_FreewaySpeed[[#This Row],[LinkID]],Table_socioeca8.sandag.org_abm2_spd[[hwycov_id]:[speed_ev]],6,FALSE)</f>
        <v>62</v>
      </c>
    </row>
    <row r="97" spans="3:16" x14ac:dyDescent="0.3">
      <c r="C97">
        <f>[1]hwy_speed!A97</f>
        <v>716</v>
      </c>
      <c r="D97">
        <f>[1]hwy_speed!B97</f>
        <v>57</v>
      </c>
      <c r="E97">
        <f>[1]hwy_speed!C97</f>
        <v>48</v>
      </c>
      <c r="F97">
        <f>[1]hwy_speed!D97</f>
        <v>56</v>
      </c>
      <c r="G97">
        <f>[1]hwy_speed!E97</f>
        <v>56</v>
      </c>
      <c r="H97">
        <f>[1]hwy_speed!F97</f>
        <v>57</v>
      </c>
      <c r="K97" s="7">
        <v>8802</v>
      </c>
      <c r="L97">
        <f>VLOOKUP(Table_sql2014a8.sandag.org_ws_FreewaySpeed[[#This Row],[LinkID]],Table_socioeca8.sandag.org_abm2_spd[[hwycov_id]:[speed_ev]],2,FALSE)</f>
        <v>53</v>
      </c>
      <c r="M97">
        <f>VLOOKUP(Table_sql2014a8.sandag.org_ws_FreewaySpeed[[#This Row],[LinkID]],Table_socioeca8.sandag.org_abm2_spd[[hwycov_id]:[speed_ev]],3,FALSE)</f>
        <v>44</v>
      </c>
      <c r="N97">
        <f>VLOOKUP(Table_sql2014a8.sandag.org_ws_FreewaySpeed[[#This Row],[LinkID]],Table_socioeca8.sandag.org_abm2_spd[[hwycov_id]:[speed_ev]],4,FALSE)</f>
        <v>53</v>
      </c>
      <c r="O97">
        <f>VLOOKUP(Table_sql2014a8.sandag.org_ws_FreewaySpeed[[#This Row],[LinkID]],Table_socioeca8.sandag.org_abm2_spd[[hwycov_id]:[speed_ev]],5,FALSE)</f>
        <v>50</v>
      </c>
      <c r="P97">
        <f>VLOOKUP(Table_sql2014a8.sandag.org_ws_FreewaySpeed[[#This Row],[LinkID]],Table_socioeca8.sandag.org_abm2_spd[[hwycov_id]:[speed_ev]],6,FALSE)</f>
        <v>53</v>
      </c>
    </row>
    <row r="98" spans="3:16" x14ac:dyDescent="0.3">
      <c r="C98">
        <f>[1]hwy_speed!A98</f>
        <v>717</v>
      </c>
      <c r="D98">
        <f>[1]hwy_speed!B98</f>
        <v>58</v>
      </c>
      <c r="E98">
        <f>[1]hwy_speed!C98</f>
        <v>37</v>
      </c>
      <c r="F98">
        <f>[1]hwy_speed!D98</f>
        <v>51</v>
      </c>
      <c r="G98">
        <f>[1]hwy_speed!E98</f>
        <v>53</v>
      </c>
      <c r="H98">
        <f>[1]hwy_speed!F98</f>
        <v>58</v>
      </c>
      <c r="K98" s="7">
        <v>8807</v>
      </c>
      <c r="L98">
        <f>VLOOKUP(Table_sql2014a8.sandag.org_ws_FreewaySpeed[[#This Row],[LinkID]],Table_socioeca8.sandag.org_abm2_spd[[hwycov_id]:[speed_ev]],2,FALSE)</f>
        <v>58</v>
      </c>
      <c r="M98">
        <f>VLOOKUP(Table_sql2014a8.sandag.org_ws_FreewaySpeed[[#This Row],[LinkID]],Table_socioeca8.sandag.org_abm2_spd[[hwycov_id]:[speed_ev]],3,FALSE)</f>
        <v>53</v>
      </c>
      <c r="N98">
        <f>VLOOKUP(Table_sql2014a8.sandag.org_ws_FreewaySpeed[[#This Row],[LinkID]],Table_socioeca8.sandag.org_abm2_spd[[hwycov_id]:[speed_ev]],4,FALSE)</f>
        <v>53</v>
      </c>
      <c r="O98">
        <f>VLOOKUP(Table_sql2014a8.sandag.org_ws_FreewaySpeed[[#This Row],[LinkID]],Table_socioeca8.sandag.org_abm2_spd[[hwycov_id]:[speed_ev]],5,FALSE)</f>
        <v>37</v>
      </c>
      <c r="P98">
        <f>VLOOKUP(Table_sql2014a8.sandag.org_ws_FreewaySpeed[[#This Row],[LinkID]],Table_socioeca8.sandag.org_abm2_spd[[hwycov_id]:[speed_ev]],6,FALSE)</f>
        <v>58</v>
      </c>
    </row>
    <row r="99" spans="3:16" x14ac:dyDescent="0.3">
      <c r="C99">
        <f>[1]hwy_speed!A99</f>
        <v>720</v>
      </c>
      <c r="D99">
        <f>[1]hwy_speed!B99</f>
        <v>58</v>
      </c>
      <c r="E99">
        <f>[1]hwy_speed!C99</f>
        <v>35</v>
      </c>
      <c r="F99">
        <f>[1]hwy_speed!D99</f>
        <v>49</v>
      </c>
      <c r="G99">
        <f>[1]hwy_speed!E99</f>
        <v>53</v>
      </c>
      <c r="H99">
        <f>[1]hwy_speed!F99</f>
        <v>58</v>
      </c>
      <c r="K99" s="7">
        <v>8808</v>
      </c>
      <c r="L99">
        <f>VLOOKUP(Table_sql2014a8.sandag.org_ws_FreewaySpeed[[#This Row],[LinkID]],Table_socioeca8.sandag.org_abm2_spd[[hwycov_id]:[speed_ev]],2,FALSE)</f>
        <v>57</v>
      </c>
      <c r="M99">
        <f>VLOOKUP(Table_sql2014a8.sandag.org_ws_FreewaySpeed[[#This Row],[LinkID]],Table_socioeca8.sandag.org_abm2_spd[[hwycov_id]:[speed_ev]],3,FALSE)</f>
        <v>39</v>
      </c>
      <c r="N99">
        <f>VLOOKUP(Table_sql2014a8.sandag.org_ws_FreewaySpeed[[#This Row],[LinkID]],Table_socioeca8.sandag.org_abm2_spd[[hwycov_id]:[speed_ev]],4,FALSE)</f>
        <v>54</v>
      </c>
      <c r="O99">
        <f>VLOOKUP(Table_sql2014a8.sandag.org_ws_FreewaySpeed[[#This Row],[LinkID]],Table_socioeca8.sandag.org_abm2_spd[[hwycov_id]:[speed_ev]],5,FALSE)</f>
        <v>55</v>
      </c>
      <c r="P99">
        <f>VLOOKUP(Table_sql2014a8.sandag.org_ws_FreewaySpeed[[#This Row],[LinkID]],Table_socioeca8.sandag.org_abm2_spd[[hwycov_id]:[speed_ev]],6,FALSE)</f>
        <v>58</v>
      </c>
    </row>
    <row r="100" spans="3:16" x14ac:dyDescent="0.3">
      <c r="C100">
        <f>[1]hwy_speed!A100</f>
        <v>721</v>
      </c>
      <c r="D100">
        <f>[1]hwy_speed!B100</f>
        <v>58</v>
      </c>
      <c r="E100">
        <f>[1]hwy_speed!C100</f>
        <v>40</v>
      </c>
      <c r="F100">
        <f>[1]hwy_speed!D100</f>
        <v>30</v>
      </c>
      <c r="G100">
        <f>[1]hwy_speed!E100</f>
        <v>20</v>
      </c>
      <c r="H100">
        <f>[1]hwy_speed!F100</f>
        <v>58</v>
      </c>
      <c r="K100" s="7">
        <v>8809</v>
      </c>
      <c r="L100">
        <f>VLOOKUP(Table_sql2014a8.sandag.org_ws_FreewaySpeed[[#This Row],[LinkID]],Table_socioeca8.sandag.org_abm2_spd[[hwycov_id]:[speed_ev]],2,FALSE)</f>
        <v>58</v>
      </c>
      <c r="M100">
        <f>VLOOKUP(Table_sql2014a8.sandag.org_ws_FreewaySpeed[[#This Row],[LinkID]],Table_socioeca8.sandag.org_abm2_spd[[hwycov_id]:[speed_ev]],3,FALSE)</f>
        <v>56</v>
      </c>
      <c r="N100">
        <f>VLOOKUP(Table_sql2014a8.sandag.org_ws_FreewaySpeed[[#This Row],[LinkID]],Table_socioeca8.sandag.org_abm2_spd[[hwycov_id]:[speed_ev]],4,FALSE)</f>
        <v>57</v>
      </c>
      <c r="O100">
        <f>VLOOKUP(Table_sql2014a8.sandag.org_ws_FreewaySpeed[[#This Row],[LinkID]],Table_socioeca8.sandag.org_abm2_spd[[hwycov_id]:[speed_ev]],5,FALSE)</f>
        <v>43</v>
      </c>
      <c r="P100">
        <f>VLOOKUP(Table_sql2014a8.sandag.org_ws_FreewaySpeed[[#This Row],[LinkID]],Table_socioeca8.sandag.org_abm2_spd[[hwycov_id]:[speed_ev]],6,FALSE)</f>
        <v>58</v>
      </c>
    </row>
    <row r="101" spans="3:16" x14ac:dyDescent="0.3">
      <c r="C101">
        <f>[1]hwy_speed!A101</f>
        <v>722</v>
      </c>
      <c r="D101">
        <f>[1]hwy_speed!B101</f>
        <v>55</v>
      </c>
      <c r="E101">
        <f>[1]hwy_speed!C101</f>
        <v>27</v>
      </c>
      <c r="F101">
        <f>[1]hwy_speed!D101</f>
        <v>48</v>
      </c>
      <c r="G101">
        <f>[1]hwy_speed!E101</f>
        <v>49</v>
      </c>
      <c r="H101">
        <f>[1]hwy_speed!F101</f>
        <v>58</v>
      </c>
      <c r="K101" s="7">
        <v>8811</v>
      </c>
      <c r="L101">
        <f>VLOOKUP(Table_sql2014a8.sandag.org_ws_FreewaySpeed[[#This Row],[LinkID]],Table_socioeca8.sandag.org_abm2_spd[[hwycov_id]:[speed_ev]],2,FALSE)</f>
        <v>58</v>
      </c>
      <c r="M101">
        <f>VLOOKUP(Table_sql2014a8.sandag.org_ws_FreewaySpeed[[#This Row],[LinkID]],Table_socioeca8.sandag.org_abm2_spd[[hwycov_id]:[speed_ev]],3,FALSE)</f>
        <v>47</v>
      </c>
      <c r="N101">
        <f>VLOOKUP(Table_sql2014a8.sandag.org_ws_FreewaySpeed[[#This Row],[LinkID]],Table_socioeca8.sandag.org_abm2_spd[[hwycov_id]:[speed_ev]],4,FALSE)</f>
        <v>57</v>
      </c>
      <c r="O101">
        <f>VLOOKUP(Table_sql2014a8.sandag.org_ws_FreewaySpeed[[#This Row],[LinkID]],Table_socioeca8.sandag.org_abm2_spd[[hwycov_id]:[speed_ev]],5,FALSE)</f>
        <v>57</v>
      </c>
      <c r="P101">
        <f>VLOOKUP(Table_sql2014a8.sandag.org_ws_FreewaySpeed[[#This Row],[LinkID]],Table_socioeca8.sandag.org_abm2_spd[[hwycov_id]:[speed_ev]],6,FALSE)</f>
        <v>58</v>
      </c>
    </row>
    <row r="102" spans="3:16" x14ac:dyDescent="0.3">
      <c r="C102">
        <f>[1]hwy_speed!A102</f>
        <v>725</v>
      </c>
      <c r="D102">
        <f>[1]hwy_speed!B102</f>
        <v>58</v>
      </c>
      <c r="E102">
        <f>[1]hwy_speed!C102</f>
        <v>45</v>
      </c>
      <c r="F102">
        <f>[1]hwy_speed!D102</f>
        <v>55</v>
      </c>
      <c r="G102">
        <f>[1]hwy_speed!E102</f>
        <v>56</v>
      </c>
      <c r="H102">
        <f>[1]hwy_speed!F102</f>
        <v>58</v>
      </c>
      <c r="K102" s="7">
        <v>8812</v>
      </c>
      <c r="L102">
        <f>VLOOKUP(Table_sql2014a8.sandag.org_ws_FreewaySpeed[[#This Row],[LinkID]],Table_socioeca8.sandag.org_abm2_spd[[hwycov_id]:[speed_ev]],2,FALSE)</f>
        <v>58</v>
      </c>
      <c r="M102">
        <f>VLOOKUP(Table_sql2014a8.sandag.org_ws_FreewaySpeed[[#This Row],[LinkID]],Table_socioeca8.sandag.org_abm2_spd[[hwycov_id]:[speed_ev]],3,FALSE)</f>
        <v>57</v>
      </c>
      <c r="N102">
        <f>VLOOKUP(Table_sql2014a8.sandag.org_ws_FreewaySpeed[[#This Row],[LinkID]],Table_socioeca8.sandag.org_abm2_spd[[hwycov_id]:[speed_ev]],4,FALSE)</f>
        <v>57</v>
      </c>
      <c r="O102">
        <f>VLOOKUP(Table_sql2014a8.sandag.org_ws_FreewaySpeed[[#This Row],[LinkID]],Table_socioeca8.sandag.org_abm2_spd[[hwycov_id]:[speed_ev]],5,FALSE)</f>
        <v>45</v>
      </c>
      <c r="P102">
        <f>VLOOKUP(Table_sql2014a8.sandag.org_ws_FreewaySpeed[[#This Row],[LinkID]],Table_socioeca8.sandag.org_abm2_spd[[hwycov_id]:[speed_ev]],6,FALSE)</f>
        <v>58</v>
      </c>
    </row>
    <row r="103" spans="3:16" x14ac:dyDescent="0.3">
      <c r="C103">
        <f>[1]hwy_speed!A103</f>
        <v>726</v>
      </c>
      <c r="D103">
        <f>[1]hwy_speed!B103</f>
        <v>58</v>
      </c>
      <c r="E103">
        <f>[1]hwy_speed!C103</f>
        <v>46</v>
      </c>
      <c r="F103">
        <f>[1]hwy_speed!D103</f>
        <v>56</v>
      </c>
      <c r="G103">
        <f>[1]hwy_speed!E103</f>
        <v>57</v>
      </c>
      <c r="H103">
        <f>[1]hwy_speed!F103</f>
        <v>58</v>
      </c>
      <c r="K103" s="7">
        <v>8813</v>
      </c>
      <c r="L103">
        <f>VLOOKUP(Table_sql2014a8.sandag.org_ws_FreewaySpeed[[#This Row],[LinkID]],Table_socioeca8.sandag.org_abm2_spd[[hwycov_id]:[speed_ev]],2,FALSE)</f>
        <v>58</v>
      </c>
      <c r="M103">
        <f>VLOOKUP(Table_sql2014a8.sandag.org_ws_FreewaySpeed[[#This Row],[LinkID]],Table_socioeca8.sandag.org_abm2_spd[[hwycov_id]:[speed_ev]],3,FALSE)</f>
        <v>56</v>
      </c>
      <c r="N103">
        <f>VLOOKUP(Table_sql2014a8.sandag.org_ws_FreewaySpeed[[#This Row],[LinkID]],Table_socioeca8.sandag.org_abm2_spd[[hwycov_id]:[speed_ev]],4,FALSE)</f>
        <v>55</v>
      </c>
      <c r="O103">
        <f>VLOOKUP(Table_sql2014a8.sandag.org_ws_FreewaySpeed[[#This Row],[LinkID]],Table_socioeca8.sandag.org_abm2_spd[[hwycov_id]:[speed_ev]],5,FALSE)</f>
        <v>41</v>
      </c>
      <c r="P103">
        <f>VLOOKUP(Table_sql2014a8.sandag.org_ws_FreewaySpeed[[#This Row],[LinkID]],Table_socioeca8.sandag.org_abm2_spd[[hwycov_id]:[speed_ev]],6,FALSE)</f>
        <v>58</v>
      </c>
    </row>
    <row r="104" spans="3:16" x14ac:dyDescent="0.3">
      <c r="C104">
        <f>[1]hwy_speed!A104</f>
        <v>727</v>
      </c>
      <c r="D104">
        <f>[1]hwy_speed!B104</f>
        <v>57</v>
      </c>
      <c r="E104">
        <f>[1]hwy_speed!C104</f>
        <v>47</v>
      </c>
      <c r="F104">
        <f>[1]hwy_speed!D104</f>
        <v>55</v>
      </c>
      <c r="G104">
        <f>[1]hwy_speed!E104</f>
        <v>56</v>
      </c>
      <c r="H104">
        <f>[1]hwy_speed!F104</f>
        <v>58</v>
      </c>
      <c r="K104" s="7">
        <v>8817</v>
      </c>
      <c r="L104">
        <f>VLOOKUP(Table_sql2014a8.sandag.org_ws_FreewaySpeed[[#This Row],[LinkID]],Table_socioeca8.sandag.org_abm2_spd[[hwycov_id]:[speed_ev]],2,FALSE)</f>
        <v>58</v>
      </c>
      <c r="M104">
        <f>VLOOKUP(Table_sql2014a8.sandag.org_ws_FreewaySpeed[[#This Row],[LinkID]],Table_socioeca8.sandag.org_abm2_spd[[hwycov_id]:[speed_ev]],3,FALSE)</f>
        <v>49</v>
      </c>
      <c r="N104">
        <f>VLOOKUP(Table_sql2014a8.sandag.org_ws_FreewaySpeed[[#This Row],[LinkID]],Table_socioeca8.sandag.org_abm2_spd[[hwycov_id]:[speed_ev]],4,FALSE)</f>
        <v>56</v>
      </c>
      <c r="O104">
        <f>VLOOKUP(Table_sql2014a8.sandag.org_ws_FreewaySpeed[[#This Row],[LinkID]],Table_socioeca8.sandag.org_abm2_spd[[hwycov_id]:[speed_ev]],5,FALSE)</f>
        <v>52</v>
      </c>
      <c r="P104">
        <f>VLOOKUP(Table_sql2014a8.sandag.org_ws_FreewaySpeed[[#This Row],[LinkID]],Table_socioeca8.sandag.org_abm2_spd[[hwycov_id]:[speed_ev]],6,FALSE)</f>
        <v>58</v>
      </c>
    </row>
    <row r="105" spans="3:16" x14ac:dyDescent="0.3">
      <c r="C105">
        <f>[1]hwy_speed!A105</f>
        <v>728</v>
      </c>
      <c r="D105">
        <f>[1]hwy_speed!B105</f>
        <v>58</v>
      </c>
      <c r="E105">
        <f>[1]hwy_speed!C105</f>
        <v>40</v>
      </c>
      <c r="F105">
        <f>[1]hwy_speed!D105</f>
        <v>55</v>
      </c>
      <c r="G105">
        <f>[1]hwy_speed!E105</f>
        <v>55</v>
      </c>
      <c r="H105">
        <f>[1]hwy_speed!F105</f>
        <v>58</v>
      </c>
      <c r="K105" s="7">
        <v>8821</v>
      </c>
      <c r="L105">
        <f>VLOOKUP(Table_sql2014a8.sandag.org_ws_FreewaySpeed[[#This Row],[LinkID]],Table_socioeca8.sandag.org_abm2_spd[[hwycov_id]:[speed_ev]],2,FALSE)</f>
        <v>57</v>
      </c>
      <c r="M105">
        <f>VLOOKUP(Table_sql2014a8.sandag.org_ws_FreewaySpeed[[#This Row],[LinkID]],Table_socioeca8.sandag.org_abm2_spd[[hwycov_id]:[speed_ev]],3,FALSE)</f>
        <v>54</v>
      </c>
      <c r="N105">
        <f>VLOOKUP(Table_sql2014a8.sandag.org_ws_FreewaySpeed[[#This Row],[LinkID]],Table_socioeca8.sandag.org_abm2_spd[[hwycov_id]:[speed_ev]],4,FALSE)</f>
        <v>57</v>
      </c>
      <c r="O105">
        <f>VLOOKUP(Table_sql2014a8.sandag.org_ws_FreewaySpeed[[#This Row],[LinkID]],Table_socioeca8.sandag.org_abm2_spd[[hwycov_id]:[speed_ev]],5,FALSE)</f>
        <v>52</v>
      </c>
      <c r="P105">
        <f>VLOOKUP(Table_sql2014a8.sandag.org_ws_FreewaySpeed[[#This Row],[LinkID]],Table_socioeca8.sandag.org_abm2_spd[[hwycov_id]:[speed_ev]],6,FALSE)</f>
        <v>57</v>
      </c>
    </row>
    <row r="106" spans="3:16" x14ac:dyDescent="0.3">
      <c r="C106">
        <f>[1]hwy_speed!A106</f>
        <v>729</v>
      </c>
      <c r="D106">
        <f>[1]hwy_speed!B106</f>
        <v>50</v>
      </c>
      <c r="E106">
        <f>[1]hwy_speed!C106</f>
        <v>34</v>
      </c>
      <c r="F106">
        <f>[1]hwy_speed!D106</f>
        <v>49</v>
      </c>
      <c r="G106">
        <f>[1]hwy_speed!E106</f>
        <v>49</v>
      </c>
      <c r="H106">
        <f>[1]hwy_speed!F106</f>
        <v>50</v>
      </c>
      <c r="K106" s="7">
        <v>8823</v>
      </c>
      <c r="L106">
        <f>VLOOKUP(Table_sql2014a8.sandag.org_ws_FreewaySpeed[[#This Row],[LinkID]],Table_socioeca8.sandag.org_abm2_spd[[hwycov_id]:[speed_ev]],2,FALSE)</f>
        <v>62</v>
      </c>
      <c r="M106">
        <f>VLOOKUP(Table_sql2014a8.sandag.org_ws_FreewaySpeed[[#This Row],[LinkID]],Table_socioeca8.sandag.org_abm2_spd[[hwycov_id]:[speed_ev]],3,FALSE)</f>
        <v>58</v>
      </c>
      <c r="N106">
        <f>VLOOKUP(Table_sql2014a8.sandag.org_ws_FreewaySpeed[[#This Row],[LinkID]],Table_socioeca8.sandag.org_abm2_spd[[hwycov_id]:[speed_ev]],4,FALSE)</f>
        <v>62</v>
      </c>
      <c r="O106">
        <f>VLOOKUP(Table_sql2014a8.sandag.org_ws_FreewaySpeed[[#This Row],[LinkID]],Table_socioeca8.sandag.org_abm2_spd[[hwycov_id]:[speed_ev]],5,FALSE)</f>
        <v>62</v>
      </c>
      <c r="P106">
        <f>VLOOKUP(Table_sql2014a8.sandag.org_ws_FreewaySpeed[[#This Row],[LinkID]],Table_socioeca8.sandag.org_abm2_spd[[hwycov_id]:[speed_ev]],6,FALSE)</f>
        <v>62</v>
      </c>
    </row>
    <row r="107" spans="3:16" x14ac:dyDescent="0.3">
      <c r="C107">
        <f>[1]hwy_speed!A107</f>
        <v>730</v>
      </c>
      <c r="D107">
        <f>[1]hwy_speed!B107</f>
        <v>56</v>
      </c>
      <c r="E107">
        <f>[1]hwy_speed!C107</f>
        <v>35</v>
      </c>
      <c r="F107">
        <f>[1]hwy_speed!D107</f>
        <v>55</v>
      </c>
      <c r="G107">
        <f>[1]hwy_speed!E107</f>
        <v>55</v>
      </c>
      <c r="H107">
        <f>[1]hwy_speed!F107</f>
        <v>56</v>
      </c>
      <c r="K107" s="7">
        <v>8826</v>
      </c>
      <c r="L107">
        <f>VLOOKUP(Table_sql2014a8.sandag.org_ws_FreewaySpeed[[#This Row],[LinkID]],Table_socioeca8.sandag.org_abm2_spd[[hwycov_id]:[speed_ev]],2,FALSE)</f>
        <v>57</v>
      </c>
      <c r="M107">
        <f>VLOOKUP(Table_sql2014a8.sandag.org_ws_FreewaySpeed[[#This Row],[LinkID]],Table_socioeca8.sandag.org_abm2_spd[[hwycov_id]:[speed_ev]],3,FALSE)</f>
        <v>51</v>
      </c>
      <c r="N107">
        <f>VLOOKUP(Table_sql2014a8.sandag.org_ws_FreewaySpeed[[#This Row],[LinkID]],Table_socioeca8.sandag.org_abm2_spd[[hwycov_id]:[speed_ev]],4,FALSE)</f>
        <v>57</v>
      </c>
      <c r="O107">
        <f>VLOOKUP(Table_sql2014a8.sandag.org_ws_FreewaySpeed[[#This Row],[LinkID]],Table_socioeca8.sandag.org_abm2_spd[[hwycov_id]:[speed_ev]],5,FALSE)</f>
        <v>55</v>
      </c>
      <c r="P107">
        <f>VLOOKUP(Table_sql2014a8.sandag.org_ws_FreewaySpeed[[#This Row],[LinkID]],Table_socioeca8.sandag.org_abm2_spd[[hwycov_id]:[speed_ev]],6,FALSE)</f>
        <v>57</v>
      </c>
    </row>
    <row r="108" spans="3:16" x14ac:dyDescent="0.3">
      <c r="C108">
        <f>[1]hwy_speed!A108</f>
        <v>733</v>
      </c>
      <c r="D108">
        <f>[1]hwy_speed!B108</f>
        <v>57</v>
      </c>
      <c r="E108">
        <f>[1]hwy_speed!C108</f>
        <v>35</v>
      </c>
      <c r="F108">
        <f>[1]hwy_speed!D108</f>
        <v>57</v>
      </c>
      <c r="G108">
        <f>[1]hwy_speed!E108</f>
        <v>56</v>
      </c>
      <c r="H108">
        <f>[1]hwy_speed!F108</f>
        <v>57</v>
      </c>
      <c r="K108" s="7">
        <v>8829</v>
      </c>
      <c r="L108">
        <f>VLOOKUP(Table_sql2014a8.sandag.org_ws_FreewaySpeed[[#This Row],[LinkID]],Table_socioeca8.sandag.org_abm2_spd[[hwycov_id]:[speed_ev]],2,FALSE)</f>
        <v>58</v>
      </c>
      <c r="M108">
        <f>VLOOKUP(Table_sql2014a8.sandag.org_ws_FreewaySpeed[[#This Row],[LinkID]],Table_socioeca8.sandag.org_abm2_spd[[hwycov_id]:[speed_ev]],3,FALSE)</f>
        <v>52</v>
      </c>
      <c r="N108">
        <f>VLOOKUP(Table_sql2014a8.sandag.org_ws_FreewaySpeed[[#This Row],[LinkID]],Table_socioeca8.sandag.org_abm2_spd[[hwycov_id]:[speed_ev]],4,FALSE)</f>
        <v>53</v>
      </c>
      <c r="O108">
        <f>VLOOKUP(Table_sql2014a8.sandag.org_ws_FreewaySpeed[[#This Row],[LinkID]],Table_socioeca8.sandag.org_abm2_spd[[hwycov_id]:[speed_ev]],5,FALSE)</f>
        <v>47</v>
      </c>
      <c r="P108">
        <f>VLOOKUP(Table_sql2014a8.sandag.org_ws_FreewaySpeed[[#This Row],[LinkID]],Table_socioeca8.sandag.org_abm2_spd[[hwycov_id]:[speed_ev]],6,FALSE)</f>
        <v>58</v>
      </c>
    </row>
    <row r="109" spans="3:16" x14ac:dyDescent="0.3">
      <c r="C109">
        <f>[1]hwy_speed!A109</f>
        <v>734</v>
      </c>
      <c r="D109">
        <f>[1]hwy_speed!B109</f>
        <v>58</v>
      </c>
      <c r="E109">
        <f>[1]hwy_speed!C109</f>
        <v>55</v>
      </c>
      <c r="F109">
        <f>[1]hwy_speed!D109</f>
        <v>55</v>
      </c>
      <c r="G109">
        <f>[1]hwy_speed!E109</f>
        <v>41</v>
      </c>
      <c r="H109">
        <f>[1]hwy_speed!F109</f>
        <v>58</v>
      </c>
      <c r="K109" s="7">
        <v>8832</v>
      </c>
      <c r="L109">
        <f>VLOOKUP(Table_sql2014a8.sandag.org_ws_FreewaySpeed[[#This Row],[LinkID]],Table_socioeca8.sandag.org_abm2_spd[[hwycov_id]:[speed_ev]],2,FALSE)</f>
        <v>58</v>
      </c>
      <c r="M109">
        <f>VLOOKUP(Table_sql2014a8.sandag.org_ws_FreewaySpeed[[#This Row],[LinkID]],Table_socioeca8.sandag.org_abm2_spd[[hwycov_id]:[speed_ev]],3,FALSE)</f>
        <v>53</v>
      </c>
      <c r="N109">
        <f>VLOOKUP(Table_sql2014a8.sandag.org_ws_FreewaySpeed[[#This Row],[LinkID]],Table_socioeca8.sandag.org_abm2_spd[[hwycov_id]:[speed_ev]],4,FALSE)</f>
        <v>55</v>
      </c>
      <c r="O109">
        <f>VLOOKUP(Table_sql2014a8.sandag.org_ws_FreewaySpeed[[#This Row],[LinkID]],Table_socioeca8.sandag.org_abm2_spd[[hwycov_id]:[speed_ev]],5,FALSE)</f>
        <v>51</v>
      </c>
      <c r="P109">
        <f>VLOOKUP(Table_sql2014a8.sandag.org_ws_FreewaySpeed[[#This Row],[LinkID]],Table_socioeca8.sandag.org_abm2_spd[[hwycov_id]:[speed_ev]],6,FALSE)</f>
        <v>58</v>
      </c>
    </row>
    <row r="110" spans="3:16" x14ac:dyDescent="0.3">
      <c r="C110">
        <f>[1]hwy_speed!A110</f>
        <v>735</v>
      </c>
      <c r="D110">
        <f>[1]hwy_speed!B110</f>
        <v>58</v>
      </c>
      <c r="E110">
        <f>[1]hwy_speed!C110</f>
        <v>42</v>
      </c>
      <c r="F110">
        <f>[1]hwy_speed!D110</f>
        <v>55</v>
      </c>
      <c r="G110">
        <f>[1]hwy_speed!E110</f>
        <v>56</v>
      </c>
      <c r="H110">
        <f>[1]hwy_speed!F110</f>
        <v>58</v>
      </c>
      <c r="K110" s="7">
        <v>8835</v>
      </c>
      <c r="L110">
        <f>VLOOKUP(Table_sql2014a8.sandag.org_ws_FreewaySpeed[[#This Row],[LinkID]],Table_socioeca8.sandag.org_abm2_spd[[hwycov_id]:[speed_ev]],2,FALSE)</f>
        <v>58</v>
      </c>
      <c r="M110">
        <f>VLOOKUP(Table_sql2014a8.sandag.org_ws_FreewaySpeed[[#This Row],[LinkID]],Table_socioeca8.sandag.org_abm2_spd[[hwycov_id]:[speed_ev]],3,FALSE)</f>
        <v>49</v>
      </c>
      <c r="N110">
        <f>VLOOKUP(Table_sql2014a8.sandag.org_ws_FreewaySpeed[[#This Row],[LinkID]],Table_socioeca8.sandag.org_abm2_spd[[hwycov_id]:[speed_ev]],4,FALSE)</f>
        <v>48</v>
      </c>
      <c r="O110">
        <f>VLOOKUP(Table_sql2014a8.sandag.org_ws_FreewaySpeed[[#This Row],[LinkID]],Table_socioeca8.sandag.org_abm2_spd[[hwycov_id]:[speed_ev]],5,FALSE)</f>
        <v>44</v>
      </c>
      <c r="P110">
        <f>VLOOKUP(Table_sql2014a8.sandag.org_ws_FreewaySpeed[[#This Row],[LinkID]],Table_socioeca8.sandag.org_abm2_spd[[hwycov_id]:[speed_ev]],6,FALSE)</f>
        <v>58</v>
      </c>
    </row>
    <row r="111" spans="3:16" x14ac:dyDescent="0.3">
      <c r="C111">
        <f>[1]hwy_speed!A111</f>
        <v>738</v>
      </c>
      <c r="D111">
        <f>[1]hwy_speed!B111</f>
        <v>57</v>
      </c>
      <c r="E111">
        <f>[1]hwy_speed!C111</f>
        <v>42</v>
      </c>
      <c r="F111">
        <f>[1]hwy_speed!D111</f>
        <v>57</v>
      </c>
      <c r="G111">
        <f>[1]hwy_speed!E111</f>
        <v>57</v>
      </c>
      <c r="H111">
        <f>[1]hwy_speed!F111</f>
        <v>57</v>
      </c>
      <c r="K111" s="7">
        <v>8836</v>
      </c>
      <c r="L111">
        <f>VLOOKUP(Table_sql2014a8.sandag.org_ws_FreewaySpeed[[#This Row],[LinkID]],Table_socioeca8.sandag.org_abm2_spd[[hwycov_id]:[speed_ev]],2,FALSE)</f>
        <v>58</v>
      </c>
      <c r="M111">
        <f>VLOOKUP(Table_sql2014a8.sandag.org_ws_FreewaySpeed[[#This Row],[LinkID]],Table_socioeca8.sandag.org_abm2_spd[[hwycov_id]:[speed_ev]],3,FALSE)</f>
        <v>42</v>
      </c>
      <c r="N111">
        <f>VLOOKUP(Table_sql2014a8.sandag.org_ws_FreewaySpeed[[#This Row],[LinkID]],Table_socioeca8.sandag.org_abm2_spd[[hwycov_id]:[speed_ev]],4,FALSE)</f>
        <v>47</v>
      </c>
      <c r="O111">
        <f>VLOOKUP(Table_sql2014a8.sandag.org_ws_FreewaySpeed[[#This Row],[LinkID]],Table_socioeca8.sandag.org_abm2_spd[[hwycov_id]:[speed_ev]],5,FALSE)</f>
        <v>53</v>
      </c>
      <c r="P111">
        <f>VLOOKUP(Table_sql2014a8.sandag.org_ws_FreewaySpeed[[#This Row],[LinkID]],Table_socioeca8.sandag.org_abm2_spd[[hwycov_id]:[speed_ev]],6,FALSE)</f>
        <v>58</v>
      </c>
    </row>
    <row r="112" spans="3:16" x14ac:dyDescent="0.3">
      <c r="C112">
        <f>[1]hwy_speed!A112</f>
        <v>743</v>
      </c>
      <c r="D112">
        <f>[1]hwy_speed!B112</f>
        <v>53</v>
      </c>
      <c r="E112">
        <f>[1]hwy_speed!C112</f>
        <v>37</v>
      </c>
      <c r="F112">
        <f>[1]hwy_speed!D112</f>
        <v>52</v>
      </c>
      <c r="G112">
        <f>[1]hwy_speed!E112</f>
        <v>52</v>
      </c>
      <c r="H112">
        <f>[1]hwy_speed!F112</f>
        <v>53</v>
      </c>
      <c r="K112" s="7">
        <v>8838</v>
      </c>
      <c r="L112">
        <f>VLOOKUP(Table_sql2014a8.sandag.org_ws_FreewaySpeed[[#This Row],[LinkID]],Table_socioeca8.sandag.org_abm2_spd[[hwycov_id]:[speed_ev]],2,FALSE)</f>
        <v>58</v>
      </c>
      <c r="M112">
        <f>VLOOKUP(Table_sql2014a8.sandag.org_ws_FreewaySpeed[[#This Row],[LinkID]],Table_socioeca8.sandag.org_abm2_spd[[hwycov_id]:[speed_ev]],3,FALSE)</f>
        <v>38</v>
      </c>
      <c r="N112">
        <f>VLOOKUP(Table_sql2014a8.sandag.org_ws_FreewaySpeed[[#This Row],[LinkID]],Table_socioeca8.sandag.org_abm2_spd[[hwycov_id]:[speed_ev]],4,FALSE)</f>
        <v>48</v>
      </c>
      <c r="O112">
        <f>VLOOKUP(Table_sql2014a8.sandag.org_ws_FreewaySpeed[[#This Row],[LinkID]],Table_socioeca8.sandag.org_abm2_spd[[hwycov_id]:[speed_ev]],5,FALSE)</f>
        <v>53</v>
      </c>
      <c r="P112">
        <f>VLOOKUP(Table_sql2014a8.sandag.org_ws_FreewaySpeed[[#This Row],[LinkID]],Table_socioeca8.sandag.org_abm2_spd[[hwycov_id]:[speed_ev]],6,FALSE)</f>
        <v>58</v>
      </c>
    </row>
    <row r="113" spans="3:16" x14ac:dyDescent="0.3">
      <c r="C113">
        <f>[1]hwy_speed!A113</f>
        <v>744</v>
      </c>
      <c r="D113">
        <f>[1]hwy_speed!B113</f>
        <v>57</v>
      </c>
      <c r="E113">
        <f>[1]hwy_speed!C113</f>
        <v>36</v>
      </c>
      <c r="F113">
        <f>[1]hwy_speed!D113</f>
        <v>56</v>
      </c>
      <c r="G113">
        <f>[1]hwy_speed!E113</f>
        <v>56</v>
      </c>
      <c r="H113">
        <f>[1]hwy_speed!F113</f>
        <v>57</v>
      </c>
      <c r="K113" s="7">
        <v>8840</v>
      </c>
      <c r="L113">
        <f>VLOOKUP(Table_sql2014a8.sandag.org_ws_FreewaySpeed[[#This Row],[LinkID]],Table_socioeca8.sandag.org_abm2_spd[[hwycov_id]:[speed_ev]],2,FALSE)</f>
        <v>58</v>
      </c>
      <c r="M113">
        <f>VLOOKUP(Table_sql2014a8.sandag.org_ws_FreewaySpeed[[#This Row],[LinkID]],Table_socioeca8.sandag.org_abm2_spd[[hwycov_id]:[speed_ev]],3,FALSE)</f>
        <v>43</v>
      </c>
      <c r="N113">
        <f>VLOOKUP(Table_sql2014a8.sandag.org_ws_FreewaySpeed[[#This Row],[LinkID]],Table_socioeca8.sandag.org_abm2_spd[[hwycov_id]:[speed_ev]],4,FALSE)</f>
        <v>54</v>
      </c>
      <c r="O113">
        <f>VLOOKUP(Table_sql2014a8.sandag.org_ws_FreewaySpeed[[#This Row],[LinkID]],Table_socioeca8.sandag.org_abm2_spd[[hwycov_id]:[speed_ev]],5,FALSE)</f>
        <v>55</v>
      </c>
      <c r="P113">
        <f>VLOOKUP(Table_sql2014a8.sandag.org_ws_FreewaySpeed[[#This Row],[LinkID]],Table_socioeca8.sandag.org_abm2_spd[[hwycov_id]:[speed_ev]],6,FALSE)</f>
        <v>58</v>
      </c>
    </row>
    <row r="114" spans="3:16" x14ac:dyDescent="0.3">
      <c r="C114">
        <f>[1]hwy_speed!A114</f>
        <v>746</v>
      </c>
      <c r="D114">
        <f>[1]hwy_speed!B114</f>
        <v>57</v>
      </c>
      <c r="E114">
        <f>[1]hwy_speed!C114</f>
        <v>40</v>
      </c>
      <c r="F114">
        <f>[1]hwy_speed!D114</f>
        <v>56</v>
      </c>
      <c r="G114">
        <f>[1]hwy_speed!E114</f>
        <v>56</v>
      </c>
      <c r="H114">
        <f>[1]hwy_speed!F114</f>
        <v>57</v>
      </c>
      <c r="K114" s="7">
        <v>8841</v>
      </c>
      <c r="L114">
        <f>VLOOKUP(Table_sql2014a8.sandag.org_ws_FreewaySpeed[[#This Row],[LinkID]],Table_socioeca8.sandag.org_abm2_spd[[hwycov_id]:[speed_ev]],2,FALSE)</f>
        <v>58</v>
      </c>
      <c r="M114">
        <f>VLOOKUP(Table_sql2014a8.sandag.org_ws_FreewaySpeed[[#This Row],[LinkID]],Table_socioeca8.sandag.org_abm2_spd[[hwycov_id]:[speed_ev]],3,FALSE)</f>
        <v>36</v>
      </c>
      <c r="N114">
        <f>VLOOKUP(Table_sql2014a8.sandag.org_ws_FreewaySpeed[[#This Row],[LinkID]],Table_socioeca8.sandag.org_abm2_spd[[hwycov_id]:[speed_ev]],4,FALSE)</f>
        <v>42</v>
      </c>
      <c r="O114">
        <f>VLOOKUP(Table_sql2014a8.sandag.org_ws_FreewaySpeed[[#This Row],[LinkID]],Table_socioeca8.sandag.org_abm2_spd[[hwycov_id]:[speed_ev]],5,FALSE)</f>
        <v>48</v>
      </c>
      <c r="P114">
        <f>VLOOKUP(Table_sql2014a8.sandag.org_ws_FreewaySpeed[[#This Row],[LinkID]],Table_socioeca8.sandag.org_abm2_spd[[hwycov_id]:[speed_ev]],6,FALSE)</f>
        <v>58</v>
      </c>
    </row>
    <row r="115" spans="3:16" x14ac:dyDescent="0.3">
      <c r="C115">
        <f>[1]hwy_speed!A115</f>
        <v>748</v>
      </c>
      <c r="D115">
        <f>[1]hwy_speed!B115</f>
        <v>58</v>
      </c>
      <c r="E115">
        <f>[1]hwy_speed!C115</f>
        <v>31</v>
      </c>
      <c r="F115">
        <f>[1]hwy_speed!D115</f>
        <v>54</v>
      </c>
      <c r="G115">
        <f>[1]hwy_speed!E115</f>
        <v>56</v>
      </c>
      <c r="H115">
        <f>[1]hwy_speed!F115</f>
        <v>58</v>
      </c>
      <c r="K115" s="7">
        <v>8842</v>
      </c>
      <c r="L115">
        <f>VLOOKUP(Table_sql2014a8.sandag.org_ws_FreewaySpeed[[#This Row],[LinkID]],Table_socioeca8.sandag.org_abm2_spd[[hwycov_id]:[speed_ev]],2,FALSE)</f>
        <v>58</v>
      </c>
      <c r="M115">
        <f>VLOOKUP(Table_sql2014a8.sandag.org_ws_FreewaySpeed[[#This Row],[LinkID]],Table_socioeca8.sandag.org_abm2_spd[[hwycov_id]:[speed_ev]],3,FALSE)</f>
        <v>37</v>
      </c>
      <c r="N115">
        <f>VLOOKUP(Table_sql2014a8.sandag.org_ws_FreewaySpeed[[#This Row],[LinkID]],Table_socioeca8.sandag.org_abm2_spd[[hwycov_id]:[speed_ev]],4,FALSE)</f>
        <v>47</v>
      </c>
      <c r="O115">
        <f>VLOOKUP(Table_sql2014a8.sandag.org_ws_FreewaySpeed[[#This Row],[LinkID]],Table_socioeca8.sandag.org_abm2_spd[[hwycov_id]:[speed_ev]],5,FALSE)</f>
        <v>43</v>
      </c>
      <c r="P115">
        <f>VLOOKUP(Table_sql2014a8.sandag.org_ws_FreewaySpeed[[#This Row],[LinkID]],Table_socioeca8.sandag.org_abm2_spd[[hwycov_id]:[speed_ev]],6,FALSE)</f>
        <v>58</v>
      </c>
    </row>
    <row r="116" spans="3:16" x14ac:dyDescent="0.3">
      <c r="C116">
        <f>[1]hwy_speed!A116</f>
        <v>749</v>
      </c>
      <c r="D116">
        <f>[1]hwy_speed!B116</f>
        <v>58</v>
      </c>
      <c r="E116">
        <f>[1]hwy_speed!C116</f>
        <v>31</v>
      </c>
      <c r="F116">
        <f>[1]hwy_speed!D116</f>
        <v>54</v>
      </c>
      <c r="G116">
        <f>[1]hwy_speed!E116</f>
        <v>56</v>
      </c>
      <c r="H116">
        <f>[1]hwy_speed!F116</f>
        <v>58</v>
      </c>
      <c r="K116" s="7">
        <v>8879</v>
      </c>
      <c r="L116">
        <f>VLOOKUP(Table_sql2014a8.sandag.org_ws_FreewaySpeed[[#This Row],[LinkID]],Table_socioeca8.sandag.org_abm2_spd[[hwycov_id]:[speed_ev]],2,FALSE)</f>
        <v>53</v>
      </c>
      <c r="M116">
        <f>VLOOKUP(Table_sql2014a8.sandag.org_ws_FreewaySpeed[[#This Row],[LinkID]],Table_socioeca8.sandag.org_abm2_spd[[hwycov_id]:[speed_ev]],3,FALSE)</f>
        <v>44</v>
      </c>
      <c r="N116">
        <f>VLOOKUP(Table_sql2014a8.sandag.org_ws_FreewaySpeed[[#This Row],[LinkID]],Table_socioeca8.sandag.org_abm2_spd[[hwycov_id]:[speed_ev]],4,FALSE)</f>
        <v>51</v>
      </c>
      <c r="O116">
        <f>VLOOKUP(Table_sql2014a8.sandag.org_ws_FreewaySpeed[[#This Row],[LinkID]],Table_socioeca8.sandag.org_abm2_spd[[hwycov_id]:[speed_ev]],5,FALSE)</f>
        <v>48</v>
      </c>
      <c r="P116">
        <f>VLOOKUP(Table_sql2014a8.sandag.org_ws_FreewaySpeed[[#This Row],[LinkID]],Table_socioeca8.sandag.org_abm2_spd[[hwycov_id]:[speed_ev]],6,FALSE)</f>
        <v>53</v>
      </c>
    </row>
    <row r="117" spans="3:16" x14ac:dyDescent="0.3">
      <c r="C117">
        <f>[1]hwy_speed!A117</f>
        <v>751</v>
      </c>
      <c r="D117">
        <f>[1]hwy_speed!B117</f>
        <v>53</v>
      </c>
      <c r="E117">
        <f>[1]hwy_speed!C117</f>
        <v>29</v>
      </c>
      <c r="F117">
        <f>[1]hwy_speed!D117</f>
        <v>50</v>
      </c>
      <c r="G117">
        <f>[1]hwy_speed!E117</f>
        <v>51</v>
      </c>
      <c r="H117">
        <f>[1]hwy_speed!F117</f>
        <v>53</v>
      </c>
      <c r="K117" s="7">
        <v>8887</v>
      </c>
      <c r="L117">
        <f>VLOOKUP(Table_sql2014a8.sandag.org_ws_FreewaySpeed[[#This Row],[LinkID]],Table_socioeca8.sandag.org_abm2_spd[[hwycov_id]:[speed_ev]],2,FALSE)</f>
        <v>52</v>
      </c>
      <c r="M117">
        <f>VLOOKUP(Table_sql2014a8.sandag.org_ws_FreewaySpeed[[#This Row],[LinkID]],Table_socioeca8.sandag.org_abm2_spd[[hwycov_id]:[speed_ev]],3,FALSE)</f>
        <v>45</v>
      </c>
      <c r="N117">
        <f>VLOOKUP(Table_sql2014a8.sandag.org_ws_FreewaySpeed[[#This Row],[LinkID]],Table_socioeca8.sandag.org_abm2_spd[[hwycov_id]:[speed_ev]],4,FALSE)</f>
        <v>48</v>
      </c>
      <c r="O117">
        <f>VLOOKUP(Table_sql2014a8.sandag.org_ws_FreewaySpeed[[#This Row],[LinkID]],Table_socioeca8.sandag.org_abm2_spd[[hwycov_id]:[speed_ev]],5,FALSE)</f>
        <v>46</v>
      </c>
      <c r="P117">
        <f>VLOOKUP(Table_sql2014a8.sandag.org_ws_FreewaySpeed[[#This Row],[LinkID]],Table_socioeca8.sandag.org_abm2_spd[[hwycov_id]:[speed_ev]],6,FALSE)</f>
        <v>52</v>
      </c>
    </row>
    <row r="118" spans="3:16" x14ac:dyDescent="0.3">
      <c r="C118">
        <f>[1]hwy_speed!A118</f>
        <v>752</v>
      </c>
      <c r="D118">
        <f>[1]hwy_speed!B118</f>
        <v>53</v>
      </c>
      <c r="E118">
        <f>[1]hwy_speed!C118</f>
        <v>32</v>
      </c>
      <c r="F118">
        <f>[1]hwy_speed!D118</f>
        <v>51</v>
      </c>
      <c r="G118">
        <f>[1]hwy_speed!E118</f>
        <v>52</v>
      </c>
      <c r="H118">
        <f>[1]hwy_speed!F118</f>
        <v>53</v>
      </c>
      <c r="K118" s="7">
        <v>8921</v>
      </c>
      <c r="L118">
        <f>VLOOKUP(Table_sql2014a8.sandag.org_ws_FreewaySpeed[[#This Row],[LinkID]],Table_socioeca8.sandag.org_abm2_spd[[hwycov_id]:[speed_ev]],2,FALSE)</f>
        <v>57</v>
      </c>
      <c r="M118">
        <f>VLOOKUP(Table_sql2014a8.sandag.org_ws_FreewaySpeed[[#This Row],[LinkID]],Table_socioeca8.sandag.org_abm2_spd[[hwycov_id]:[speed_ev]],3,FALSE)</f>
        <v>40</v>
      </c>
      <c r="N118">
        <f>VLOOKUP(Table_sql2014a8.sandag.org_ws_FreewaySpeed[[#This Row],[LinkID]],Table_socioeca8.sandag.org_abm2_spd[[hwycov_id]:[speed_ev]],4,FALSE)</f>
        <v>52</v>
      </c>
      <c r="O118">
        <f>VLOOKUP(Table_sql2014a8.sandag.org_ws_FreewaySpeed[[#This Row],[LinkID]],Table_socioeca8.sandag.org_abm2_spd[[hwycov_id]:[speed_ev]],5,FALSE)</f>
        <v>46</v>
      </c>
      <c r="P118">
        <f>VLOOKUP(Table_sql2014a8.sandag.org_ws_FreewaySpeed[[#This Row],[LinkID]],Table_socioeca8.sandag.org_abm2_spd[[hwycov_id]:[speed_ev]],6,FALSE)</f>
        <v>57</v>
      </c>
    </row>
    <row r="119" spans="3:16" x14ac:dyDescent="0.3">
      <c r="C119">
        <f>[1]hwy_speed!A119</f>
        <v>753</v>
      </c>
      <c r="D119">
        <f>[1]hwy_speed!B119</f>
        <v>53</v>
      </c>
      <c r="E119">
        <f>[1]hwy_speed!C119</f>
        <v>30</v>
      </c>
      <c r="F119">
        <f>[1]hwy_speed!D119</f>
        <v>51</v>
      </c>
      <c r="G119">
        <f>[1]hwy_speed!E119</f>
        <v>52</v>
      </c>
      <c r="H119">
        <f>[1]hwy_speed!F119</f>
        <v>53</v>
      </c>
      <c r="K119" s="7">
        <v>8933</v>
      </c>
      <c r="L119">
        <f>VLOOKUP(Table_sql2014a8.sandag.org_ws_FreewaySpeed[[#This Row],[LinkID]],Table_socioeca8.sandag.org_abm2_spd[[hwycov_id]:[speed_ev]],2,FALSE)</f>
        <v>56</v>
      </c>
      <c r="M119">
        <f>VLOOKUP(Table_sql2014a8.sandag.org_ws_FreewaySpeed[[#This Row],[LinkID]],Table_socioeca8.sandag.org_abm2_spd[[hwycov_id]:[speed_ev]],3,FALSE)</f>
        <v>55</v>
      </c>
      <c r="N119">
        <f>VLOOKUP(Table_sql2014a8.sandag.org_ws_FreewaySpeed[[#This Row],[LinkID]],Table_socioeca8.sandag.org_abm2_spd[[hwycov_id]:[speed_ev]],4,FALSE)</f>
        <v>55</v>
      </c>
      <c r="O119">
        <f>VLOOKUP(Table_sql2014a8.sandag.org_ws_FreewaySpeed[[#This Row],[LinkID]],Table_socioeca8.sandag.org_abm2_spd[[hwycov_id]:[speed_ev]],5,FALSE)</f>
        <v>49</v>
      </c>
      <c r="P119">
        <f>VLOOKUP(Table_sql2014a8.sandag.org_ws_FreewaySpeed[[#This Row],[LinkID]],Table_socioeca8.sandag.org_abm2_spd[[hwycov_id]:[speed_ev]],6,FALSE)</f>
        <v>56</v>
      </c>
    </row>
    <row r="120" spans="3:16" x14ac:dyDescent="0.3">
      <c r="C120">
        <f>[1]hwy_speed!A120</f>
        <v>754</v>
      </c>
      <c r="D120">
        <f>[1]hwy_speed!B120</f>
        <v>58</v>
      </c>
      <c r="E120">
        <f>[1]hwy_speed!C120</f>
        <v>38</v>
      </c>
      <c r="F120">
        <f>[1]hwy_speed!D120</f>
        <v>57</v>
      </c>
      <c r="G120">
        <f>[1]hwy_speed!E120</f>
        <v>57</v>
      </c>
      <c r="H120">
        <f>[1]hwy_speed!F120</f>
        <v>58</v>
      </c>
      <c r="K120" s="7">
        <v>8938</v>
      </c>
      <c r="L120">
        <f>VLOOKUP(Table_sql2014a8.sandag.org_ws_FreewaySpeed[[#This Row],[LinkID]],Table_socioeca8.sandag.org_abm2_spd[[hwycov_id]:[speed_ev]],2,FALSE)</f>
        <v>58</v>
      </c>
      <c r="M120">
        <f>VLOOKUP(Table_sql2014a8.sandag.org_ws_FreewaySpeed[[#This Row],[LinkID]],Table_socioeca8.sandag.org_abm2_spd[[hwycov_id]:[speed_ev]],3,FALSE)</f>
        <v>57</v>
      </c>
      <c r="N120">
        <f>VLOOKUP(Table_sql2014a8.sandag.org_ws_FreewaySpeed[[#This Row],[LinkID]],Table_socioeca8.sandag.org_abm2_spd[[hwycov_id]:[speed_ev]],4,FALSE)</f>
        <v>57</v>
      </c>
      <c r="O120">
        <f>VLOOKUP(Table_sql2014a8.sandag.org_ws_FreewaySpeed[[#This Row],[LinkID]],Table_socioeca8.sandag.org_abm2_spd[[hwycov_id]:[speed_ev]],5,FALSE)</f>
        <v>56</v>
      </c>
      <c r="P120">
        <f>VLOOKUP(Table_sql2014a8.sandag.org_ws_FreewaySpeed[[#This Row],[LinkID]],Table_socioeca8.sandag.org_abm2_spd[[hwycov_id]:[speed_ev]],6,FALSE)</f>
        <v>58</v>
      </c>
    </row>
    <row r="121" spans="3:16" x14ac:dyDescent="0.3">
      <c r="C121">
        <f>[1]hwy_speed!A121</f>
        <v>755</v>
      </c>
      <c r="D121">
        <f>[1]hwy_speed!B121</f>
        <v>48</v>
      </c>
      <c r="E121">
        <f>[1]hwy_speed!C121</f>
        <v>37</v>
      </c>
      <c r="F121">
        <f>[1]hwy_speed!D121</f>
        <v>48</v>
      </c>
      <c r="G121">
        <f>[1]hwy_speed!E121</f>
        <v>48</v>
      </c>
      <c r="H121">
        <f>[1]hwy_speed!F121</f>
        <v>48</v>
      </c>
      <c r="K121" s="7">
        <v>8955</v>
      </c>
      <c r="L121">
        <f>VLOOKUP(Table_sql2014a8.sandag.org_ws_FreewaySpeed[[#This Row],[LinkID]],Table_socioeca8.sandag.org_abm2_spd[[hwycov_id]:[speed_ev]],2,FALSE)</f>
        <v>58</v>
      </c>
      <c r="M121">
        <f>VLOOKUP(Table_sql2014a8.sandag.org_ws_FreewaySpeed[[#This Row],[LinkID]],Table_socioeca8.sandag.org_abm2_spd[[hwycov_id]:[speed_ev]],3,FALSE)</f>
        <v>54</v>
      </c>
      <c r="N121">
        <f>VLOOKUP(Table_sql2014a8.sandag.org_ws_FreewaySpeed[[#This Row],[LinkID]],Table_socioeca8.sandag.org_abm2_spd[[hwycov_id]:[speed_ev]],4,FALSE)</f>
        <v>56</v>
      </c>
      <c r="O121">
        <f>VLOOKUP(Table_sql2014a8.sandag.org_ws_FreewaySpeed[[#This Row],[LinkID]],Table_socioeca8.sandag.org_abm2_spd[[hwycov_id]:[speed_ev]],5,FALSE)</f>
        <v>52</v>
      </c>
      <c r="P121">
        <f>VLOOKUP(Table_sql2014a8.sandag.org_ws_FreewaySpeed[[#This Row],[LinkID]],Table_socioeca8.sandag.org_abm2_spd[[hwycov_id]:[speed_ev]],6,FALSE)</f>
        <v>58</v>
      </c>
    </row>
    <row r="122" spans="3:16" x14ac:dyDescent="0.3">
      <c r="C122">
        <f>[1]hwy_speed!A122</f>
        <v>756</v>
      </c>
      <c r="D122">
        <f>[1]hwy_speed!B122</f>
        <v>47</v>
      </c>
      <c r="E122">
        <f>[1]hwy_speed!C122</f>
        <v>30</v>
      </c>
      <c r="F122">
        <f>[1]hwy_speed!D122</f>
        <v>45</v>
      </c>
      <c r="G122">
        <f>[1]hwy_speed!E122</f>
        <v>44</v>
      </c>
      <c r="H122">
        <f>[1]hwy_speed!F122</f>
        <v>47</v>
      </c>
      <c r="K122" s="7">
        <v>9025</v>
      </c>
      <c r="L122">
        <f>VLOOKUP(Table_sql2014a8.sandag.org_ws_FreewaySpeed[[#This Row],[LinkID]],Table_socioeca8.sandag.org_abm2_spd[[hwycov_id]:[speed_ev]],2,FALSE)</f>
        <v>57</v>
      </c>
      <c r="M122">
        <f>VLOOKUP(Table_sql2014a8.sandag.org_ws_FreewaySpeed[[#This Row],[LinkID]],Table_socioeca8.sandag.org_abm2_spd[[hwycov_id]:[speed_ev]],3,FALSE)</f>
        <v>44</v>
      </c>
      <c r="N122">
        <f>VLOOKUP(Table_sql2014a8.sandag.org_ws_FreewaySpeed[[#This Row],[LinkID]],Table_socioeca8.sandag.org_abm2_spd[[hwycov_id]:[speed_ev]],4,FALSE)</f>
        <v>53</v>
      </c>
      <c r="O122">
        <f>VLOOKUP(Table_sql2014a8.sandag.org_ws_FreewaySpeed[[#This Row],[LinkID]],Table_socioeca8.sandag.org_abm2_spd[[hwycov_id]:[speed_ev]],5,FALSE)</f>
        <v>56</v>
      </c>
      <c r="P122">
        <f>VLOOKUP(Table_sql2014a8.sandag.org_ws_FreewaySpeed[[#This Row],[LinkID]],Table_socioeca8.sandag.org_abm2_spd[[hwycov_id]:[speed_ev]],6,FALSE)</f>
        <v>57</v>
      </c>
    </row>
    <row r="123" spans="3:16" x14ac:dyDescent="0.3">
      <c r="C123">
        <f>[1]hwy_speed!A123</f>
        <v>757</v>
      </c>
      <c r="D123">
        <f>[1]hwy_speed!B123</f>
        <v>48</v>
      </c>
      <c r="E123">
        <f>[1]hwy_speed!C123</f>
        <v>32</v>
      </c>
      <c r="F123">
        <f>[1]hwy_speed!D123</f>
        <v>47</v>
      </c>
      <c r="G123">
        <f>[1]hwy_speed!E123</f>
        <v>46</v>
      </c>
      <c r="H123">
        <f>[1]hwy_speed!F123</f>
        <v>48</v>
      </c>
      <c r="K123" s="7">
        <v>9027</v>
      </c>
      <c r="L123">
        <f>VLOOKUP(Table_sql2014a8.sandag.org_ws_FreewaySpeed[[#This Row],[LinkID]],Table_socioeca8.sandag.org_abm2_spd[[hwycov_id]:[speed_ev]],2,FALSE)</f>
        <v>57</v>
      </c>
      <c r="M123">
        <f>VLOOKUP(Table_sql2014a8.sandag.org_ws_FreewaySpeed[[#This Row],[LinkID]],Table_socioeca8.sandag.org_abm2_spd[[hwycov_id]:[speed_ev]],3,FALSE)</f>
        <v>43</v>
      </c>
      <c r="N123">
        <f>VLOOKUP(Table_sql2014a8.sandag.org_ws_FreewaySpeed[[#This Row],[LinkID]],Table_socioeca8.sandag.org_abm2_spd[[hwycov_id]:[speed_ev]],4,FALSE)</f>
        <v>56</v>
      </c>
      <c r="O123">
        <f>VLOOKUP(Table_sql2014a8.sandag.org_ws_FreewaySpeed[[#This Row],[LinkID]],Table_socioeca8.sandag.org_abm2_spd[[hwycov_id]:[speed_ev]],5,FALSE)</f>
        <v>51</v>
      </c>
      <c r="P123">
        <f>VLOOKUP(Table_sql2014a8.sandag.org_ws_FreewaySpeed[[#This Row],[LinkID]],Table_socioeca8.sandag.org_abm2_spd[[hwycov_id]:[speed_ev]],6,FALSE)</f>
        <v>57</v>
      </c>
    </row>
    <row r="124" spans="3:16" x14ac:dyDescent="0.3">
      <c r="C124">
        <f>[1]hwy_speed!A124</f>
        <v>758</v>
      </c>
      <c r="D124">
        <f>[1]hwy_speed!B124</f>
        <v>49</v>
      </c>
      <c r="E124">
        <f>[1]hwy_speed!C124</f>
        <v>30</v>
      </c>
      <c r="F124">
        <f>[1]hwy_speed!D124</f>
        <v>46</v>
      </c>
      <c r="G124">
        <f>[1]hwy_speed!E124</f>
        <v>45</v>
      </c>
      <c r="H124">
        <f>[1]hwy_speed!F124</f>
        <v>49</v>
      </c>
      <c r="K124" s="7">
        <v>9033</v>
      </c>
      <c r="L124">
        <f>VLOOKUP(Table_sql2014a8.sandag.org_ws_FreewaySpeed[[#This Row],[LinkID]],Table_socioeca8.sandag.org_abm2_spd[[hwycov_id]:[speed_ev]],2,FALSE)</f>
        <v>58</v>
      </c>
      <c r="M124">
        <f>VLOOKUP(Table_sql2014a8.sandag.org_ws_FreewaySpeed[[#This Row],[LinkID]],Table_socioeca8.sandag.org_abm2_spd[[hwycov_id]:[speed_ev]],3,FALSE)</f>
        <v>51</v>
      </c>
      <c r="N124">
        <f>VLOOKUP(Table_sql2014a8.sandag.org_ws_FreewaySpeed[[#This Row],[LinkID]],Table_socioeca8.sandag.org_abm2_spd[[hwycov_id]:[speed_ev]],4,FALSE)</f>
        <v>57</v>
      </c>
      <c r="O124">
        <f>VLOOKUP(Table_sql2014a8.sandag.org_ws_FreewaySpeed[[#This Row],[LinkID]],Table_socioeca8.sandag.org_abm2_spd[[hwycov_id]:[speed_ev]],5,FALSE)</f>
        <v>57</v>
      </c>
      <c r="P124">
        <f>VLOOKUP(Table_sql2014a8.sandag.org_ws_FreewaySpeed[[#This Row],[LinkID]],Table_socioeca8.sandag.org_abm2_spd[[hwycov_id]:[speed_ev]],6,FALSE)</f>
        <v>58</v>
      </c>
    </row>
    <row r="125" spans="3:16" x14ac:dyDescent="0.3">
      <c r="C125">
        <f>[1]hwy_speed!A125</f>
        <v>759</v>
      </c>
      <c r="D125">
        <f>[1]hwy_speed!B125</f>
        <v>53</v>
      </c>
      <c r="E125">
        <f>[1]hwy_speed!C125</f>
        <v>34</v>
      </c>
      <c r="F125">
        <f>[1]hwy_speed!D125</f>
        <v>52</v>
      </c>
      <c r="G125">
        <f>[1]hwy_speed!E125</f>
        <v>50</v>
      </c>
      <c r="H125">
        <f>[1]hwy_speed!F125</f>
        <v>53</v>
      </c>
      <c r="K125" s="7">
        <v>9034</v>
      </c>
      <c r="L125">
        <f>VLOOKUP(Table_sql2014a8.sandag.org_ws_FreewaySpeed[[#This Row],[LinkID]],Table_socioeca8.sandag.org_abm2_spd[[hwycov_id]:[speed_ev]],2,FALSE)</f>
        <v>58</v>
      </c>
      <c r="M125">
        <f>VLOOKUP(Table_sql2014a8.sandag.org_ws_FreewaySpeed[[#This Row],[LinkID]],Table_socioeca8.sandag.org_abm2_spd[[hwycov_id]:[speed_ev]],3,FALSE)</f>
        <v>57</v>
      </c>
      <c r="N125">
        <f>VLOOKUP(Table_sql2014a8.sandag.org_ws_FreewaySpeed[[#This Row],[LinkID]],Table_socioeca8.sandag.org_abm2_spd[[hwycov_id]:[speed_ev]],4,FALSE)</f>
        <v>58</v>
      </c>
      <c r="O125">
        <f>VLOOKUP(Table_sql2014a8.sandag.org_ws_FreewaySpeed[[#This Row],[LinkID]],Table_socioeca8.sandag.org_abm2_spd[[hwycov_id]:[speed_ev]],5,FALSE)</f>
        <v>58</v>
      </c>
      <c r="P125">
        <f>VLOOKUP(Table_sql2014a8.sandag.org_ws_FreewaySpeed[[#This Row],[LinkID]],Table_socioeca8.sandag.org_abm2_spd[[hwycov_id]:[speed_ev]],6,FALSE)</f>
        <v>58</v>
      </c>
    </row>
    <row r="126" spans="3:16" x14ac:dyDescent="0.3">
      <c r="C126">
        <f>[1]hwy_speed!A126</f>
        <v>760</v>
      </c>
      <c r="D126">
        <f>[1]hwy_speed!B126</f>
        <v>53</v>
      </c>
      <c r="E126">
        <f>[1]hwy_speed!C126</f>
        <v>36</v>
      </c>
      <c r="F126">
        <f>[1]hwy_speed!D126</f>
        <v>51</v>
      </c>
      <c r="G126">
        <f>[1]hwy_speed!E126</f>
        <v>49</v>
      </c>
      <c r="H126">
        <f>[1]hwy_speed!F126</f>
        <v>53</v>
      </c>
      <c r="K126" s="7">
        <v>9037</v>
      </c>
      <c r="L126">
        <f>VLOOKUP(Table_sql2014a8.sandag.org_ws_FreewaySpeed[[#This Row],[LinkID]],Table_socioeca8.sandag.org_abm2_spd[[hwycov_id]:[speed_ev]],2,FALSE)</f>
        <v>58</v>
      </c>
      <c r="M126">
        <f>VLOOKUP(Table_sql2014a8.sandag.org_ws_FreewaySpeed[[#This Row],[LinkID]],Table_socioeca8.sandag.org_abm2_spd[[hwycov_id]:[speed_ev]],3,FALSE)</f>
        <v>56</v>
      </c>
      <c r="N126">
        <f>VLOOKUP(Table_sql2014a8.sandag.org_ws_FreewaySpeed[[#This Row],[LinkID]],Table_socioeca8.sandag.org_abm2_spd[[hwycov_id]:[speed_ev]],4,FALSE)</f>
        <v>56</v>
      </c>
      <c r="O126">
        <f>VLOOKUP(Table_sql2014a8.sandag.org_ws_FreewaySpeed[[#This Row],[LinkID]],Table_socioeca8.sandag.org_abm2_spd[[hwycov_id]:[speed_ev]],5,FALSE)</f>
        <v>47</v>
      </c>
      <c r="P126">
        <f>VLOOKUP(Table_sql2014a8.sandag.org_ws_FreewaySpeed[[#This Row],[LinkID]],Table_socioeca8.sandag.org_abm2_spd[[hwycov_id]:[speed_ev]],6,FALSE)</f>
        <v>58</v>
      </c>
    </row>
    <row r="127" spans="3:16" x14ac:dyDescent="0.3">
      <c r="C127">
        <f>[1]hwy_speed!A127</f>
        <v>762</v>
      </c>
      <c r="D127">
        <f>[1]hwy_speed!B127</f>
        <v>53</v>
      </c>
      <c r="E127">
        <f>[1]hwy_speed!C127</f>
        <v>40</v>
      </c>
      <c r="F127">
        <f>[1]hwy_speed!D127</f>
        <v>52</v>
      </c>
      <c r="G127">
        <f>[1]hwy_speed!E127</f>
        <v>51</v>
      </c>
      <c r="H127">
        <f>[1]hwy_speed!F127</f>
        <v>53</v>
      </c>
      <c r="K127" s="7">
        <v>9039</v>
      </c>
      <c r="L127">
        <f>VLOOKUP(Table_sql2014a8.sandag.org_ws_FreewaySpeed[[#This Row],[LinkID]],Table_socioeca8.sandag.org_abm2_spd[[hwycov_id]:[speed_ev]],2,FALSE)</f>
        <v>58</v>
      </c>
      <c r="M127">
        <f>VLOOKUP(Table_sql2014a8.sandag.org_ws_FreewaySpeed[[#This Row],[LinkID]],Table_socioeca8.sandag.org_abm2_spd[[hwycov_id]:[speed_ev]],3,FALSE)</f>
        <v>41</v>
      </c>
      <c r="N127">
        <f>VLOOKUP(Table_sql2014a8.sandag.org_ws_FreewaySpeed[[#This Row],[LinkID]],Table_socioeca8.sandag.org_abm2_spd[[hwycov_id]:[speed_ev]],4,FALSE)</f>
        <v>46</v>
      </c>
      <c r="O127">
        <f>VLOOKUP(Table_sql2014a8.sandag.org_ws_FreewaySpeed[[#This Row],[LinkID]],Table_socioeca8.sandag.org_abm2_spd[[hwycov_id]:[speed_ev]],5,FALSE)</f>
        <v>49</v>
      </c>
      <c r="P127">
        <f>VLOOKUP(Table_sql2014a8.sandag.org_ws_FreewaySpeed[[#This Row],[LinkID]],Table_socioeca8.sandag.org_abm2_spd[[hwycov_id]:[speed_ev]],6,FALSE)</f>
        <v>58</v>
      </c>
    </row>
    <row r="128" spans="3:16" x14ac:dyDescent="0.3">
      <c r="C128">
        <f>[1]hwy_speed!A128</f>
        <v>763</v>
      </c>
      <c r="D128">
        <f>[1]hwy_speed!B128</f>
        <v>53</v>
      </c>
      <c r="E128">
        <f>[1]hwy_speed!C128</f>
        <v>48</v>
      </c>
      <c r="F128">
        <f>[1]hwy_speed!D128</f>
        <v>52</v>
      </c>
      <c r="G128">
        <f>[1]hwy_speed!E128</f>
        <v>52</v>
      </c>
      <c r="H128">
        <f>[1]hwy_speed!F128</f>
        <v>53</v>
      </c>
      <c r="K128" s="7">
        <v>9043</v>
      </c>
      <c r="L128">
        <f>VLOOKUP(Table_sql2014a8.sandag.org_ws_FreewaySpeed[[#This Row],[LinkID]],Table_socioeca8.sandag.org_abm2_spd[[hwycov_id]:[speed_ev]],2,FALSE)</f>
        <v>62</v>
      </c>
      <c r="M128">
        <f>VLOOKUP(Table_sql2014a8.sandag.org_ws_FreewaySpeed[[#This Row],[LinkID]],Table_socioeca8.sandag.org_abm2_spd[[hwycov_id]:[speed_ev]],3,FALSE)</f>
        <v>49</v>
      </c>
      <c r="N128">
        <f>VLOOKUP(Table_sql2014a8.sandag.org_ws_FreewaySpeed[[#This Row],[LinkID]],Table_socioeca8.sandag.org_abm2_spd[[hwycov_id]:[speed_ev]],4,FALSE)</f>
        <v>58</v>
      </c>
      <c r="O128">
        <f>VLOOKUP(Table_sql2014a8.sandag.org_ws_FreewaySpeed[[#This Row],[LinkID]],Table_socioeca8.sandag.org_abm2_spd[[hwycov_id]:[speed_ev]],5,FALSE)</f>
        <v>50</v>
      </c>
      <c r="P128">
        <f>VLOOKUP(Table_sql2014a8.sandag.org_ws_FreewaySpeed[[#This Row],[LinkID]],Table_socioeca8.sandag.org_abm2_spd[[hwycov_id]:[speed_ev]],6,FALSE)</f>
        <v>62</v>
      </c>
    </row>
    <row r="129" spans="3:16" x14ac:dyDescent="0.3">
      <c r="C129">
        <f>[1]hwy_speed!A129</f>
        <v>764</v>
      </c>
      <c r="D129">
        <f>[1]hwy_speed!B129</f>
        <v>53</v>
      </c>
      <c r="E129">
        <f>[1]hwy_speed!C129</f>
        <v>34</v>
      </c>
      <c r="F129">
        <f>[1]hwy_speed!D129</f>
        <v>48</v>
      </c>
      <c r="G129">
        <f>[1]hwy_speed!E129</f>
        <v>45</v>
      </c>
      <c r="H129">
        <f>[1]hwy_speed!F129</f>
        <v>53</v>
      </c>
      <c r="K129" s="7">
        <v>9054</v>
      </c>
      <c r="L129">
        <f>VLOOKUP(Table_sql2014a8.sandag.org_ws_FreewaySpeed[[#This Row],[LinkID]],Table_socioeca8.sandag.org_abm2_spd[[hwycov_id]:[speed_ev]],2,FALSE)</f>
        <v>58</v>
      </c>
      <c r="M129">
        <f>VLOOKUP(Table_sql2014a8.sandag.org_ws_FreewaySpeed[[#This Row],[LinkID]],Table_socioeca8.sandag.org_abm2_spd[[hwycov_id]:[speed_ev]],3,FALSE)</f>
        <v>41</v>
      </c>
      <c r="N129">
        <f>VLOOKUP(Table_sql2014a8.sandag.org_ws_FreewaySpeed[[#This Row],[LinkID]],Table_socioeca8.sandag.org_abm2_spd[[hwycov_id]:[speed_ev]],4,FALSE)</f>
        <v>46</v>
      </c>
      <c r="O129">
        <f>VLOOKUP(Table_sql2014a8.sandag.org_ws_FreewaySpeed[[#This Row],[LinkID]],Table_socioeca8.sandag.org_abm2_spd[[hwycov_id]:[speed_ev]],5,FALSE)</f>
        <v>49</v>
      </c>
      <c r="P129">
        <f>VLOOKUP(Table_sql2014a8.sandag.org_ws_FreewaySpeed[[#This Row],[LinkID]],Table_socioeca8.sandag.org_abm2_spd[[hwycov_id]:[speed_ev]],6,FALSE)</f>
        <v>58</v>
      </c>
    </row>
    <row r="130" spans="3:16" x14ac:dyDescent="0.3">
      <c r="C130">
        <f>[1]hwy_speed!A130</f>
        <v>768</v>
      </c>
      <c r="D130">
        <f>[1]hwy_speed!B130</f>
        <v>53</v>
      </c>
      <c r="E130">
        <f>[1]hwy_speed!C130</f>
        <v>42</v>
      </c>
      <c r="F130">
        <f>[1]hwy_speed!D130</f>
        <v>46</v>
      </c>
      <c r="G130">
        <f>[1]hwy_speed!E130</f>
        <v>36</v>
      </c>
      <c r="H130">
        <f>[1]hwy_speed!F130</f>
        <v>53</v>
      </c>
      <c r="K130" s="7">
        <v>9250</v>
      </c>
      <c r="L130">
        <f>VLOOKUP(Table_sql2014a8.sandag.org_ws_FreewaySpeed[[#This Row],[LinkID]],Table_socioeca8.sandag.org_abm2_spd[[hwycov_id]:[speed_ev]],2,FALSE)</f>
        <v>62</v>
      </c>
      <c r="M130">
        <f>VLOOKUP(Table_sql2014a8.sandag.org_ws_FreewaySpeed[[#This Row],[LinkID]],Table_socioeca8.sandag.org_abm2_spd[[hwycov_id]:[speed_ev]],3,FALSE)</f>
        <v>55</v>
      </c>
      <c r="N130">
        <f>VLOOKUP(Table_sql2014a8.sandag.org_ws_FreewaySpeed[[#This Row],[LinkID]],Table_socioeca8.sandag.org_abm2_spd[[hwycov_id]:[speed_ev]],4,FALSE)</f>
        <v>61</v>
      </c>
      <c r="O130">
        <f>VLOOKUP(Table_sql2014a8.sandag.org_ws_FreewaySpeed[[#This Row],[LinkID]],Table_socioeca8.sandag.org_abm2_spd[[hwycov_id]:[speed_ev]],5,FALSE)</f>
        <v>59</v>
      </c>
      <c r="P130">
        <f>VLOOKUP(Table_sql2014a8.sandag.org_ws_FreewaySpeed[[#This Row],[LinkID]],Table_socioeca8.sandag.org_abm2_spd[[hwycov_id]:[speed_ev]],6,FALSE)</f>
        <v>62</v>
      </c>
    </row>
    <row r="131" spans="3:16" x14ac:dyDescent="0.3">
      <c r="C131">
        <f>[1]hwy_speed!A131</f>
        <v>769</v>
      </c>
      <c r="D131">
        <f>[1]hwy_speed!B131</f>
        <v>51</v>
      </c>
      <c r="E131">
        <f>[1]hwy_speed!C131</f>
        <v>46</v>
      </c>
      <c r="F131">
        <f>[1]hwy_speed!D131</f>
        <v>49</v>
      </c>
      <c r="G131">
        <f>[1]hwy_speed!E131</f>
        <v>39</v>
      </c>
      <c r="H131">
        <f>[1]hwy_speed!F131</f>
        <v>51</v>
      </c>
      <c r="K131" s="7">
        <v>9251</v>
      </c>
      <c r="L131">
        <f>VLOOKUP(Table_sql2014a8.sandag.org_ws_FreewaySpeed[[#This Row],[LinkID]],Table_socioeca8.sandag.org_abm2_spd[[hwycov_id]:[speed_ev]],2,FALSE)</f>
        <v>58</v>
      </c>
      <c r="M131">
        <f>VLOOKUP(Table_sql2014a8.sandag.org_ws_FreewaySpeed[[#This Row],[LinkID]],Table_socioeca8.sandag.org_abm2_spd[[hwycov_id]:[speed_ev]],3,FALSE)</f>
        <v>50</v>
      </c>
      <c r="N131">
        <f>VLOOKUP(Table_sql2014a8.sandag.org_ws_FreewaySpeed[[#This Row],[LinkID]],Table_socioeca8.sandag.org_abm2_spd[[hwycov_id]:[speed_ev]],4,FALSE)</f>
        <v>57</v>
      </c>
      <c r="O131">
        <f>VLOOKUP(Table_sql2014a8.sandag.org_ws_FreewaySpeed[[#This Row],[LinkID]],Table_socioeca8.sandag.org_abm2_spd[[hwycov_id]:[speed_ev]],5,FALSE)</f>
        <v>50</v>
      </c>
      <c r="P131">
        <f>VLOOKUP(Table_sql2014a8.sandag.org_ws_FreewaySpeed[[#This Row],[LinkID]],Table_socioeca8.sandag.org_abm2_spd[[hwycov_id]:[speed_ev]],6,FALSE)</f>
        <v>58</v>
      </c>
    </row>
    <row r="132" spans="3:16" x14ac:dyDescent="0.3">
      <c r="C132">
        <f>[1]hwy_speed!A132</f>
        <v>770</v>
      </c>
      <c r="D132">
        <f>[1]hwy_speed!B132</f>
        <v>53</v>
      </c>
      <c r="E132">
        <f>[1]hwy_speed!C132</f>
        <v>47</v>
      </c>
      <c r="F132">
        <f>[1]hwy_speed!D132</f>
        <v>51</v>
      </c>
      <c r="G132">
        <f>[1]hwy_speed!E132</f>
        <v>40</v>
      </c>
      <c r="H132">
        <f>[1]hwy_speed!F132</f>
        <v>53</v>
      </c>
      <c r="K132" s="7">
        <v>9252</v>
      </c>
      <c r="L132">
        <f>VLOOKUP(Table_sql2014a8.sandag.org_ws_FreewaySpeed[[#This Row],[LinkID]],Table_socioeca8.sandag.org_abm2_spd[[hwycov_id]:[speed_ev]],2,FALSE)</f>
        <v>58</v>
      </c>
      <c r="M132">
        <f>VLOOKUP(Table_sql2014a8.sandag.org_ws_FreewaySpeed[[#This Row],[LinkID]],Table_socioeca8.sandag.org_abm2_spd[[hwycov_id]:[speed_ev]],3,FALSE)</f>
        <v>56</v>
      </c>
      <c r="N132">
        <f>VLOOKUP(Table_sql2014a8.sandag.org_ws_FreewaySpeed[[#This Row],[LinkID]],Table_socioeca8.sandag.org_abm2_spd[[hwycov_id]:[speed_ev]],4,FALSE)</f>
        <v>58</v>
      </c>
      <c r="O132">
        <f>VLOOKUP(Table_sql2014a8.sandag.org_ws_FreewaySpeed[[#This Row],[LinkID]],Table_socioeca8.sandag.org_abm2_spd[[hwycov_id]:[speed_ev]],5,FALSE)</f>
        <v>55</v>
      </c>
      <c r="P132">
        <f>VLOOKUP(Table_sql2014a8.sandag.org_ws_FreewaySpeed[[#This Row],[LinkID]],Table_socioeca8.sandag.org_abm2_spd[[hwycov_id]:[speed_ev]],6,FALSE)</f>
        <v>58</v>
      </c>
    </row>
    <row r="133" spans="3:16" x14ac:dyDescent="0.3">
      <c r="C133">
        <f>[1]hwy_speed!A133</f>
        <v>771</v>
      </c>
      <c r="D133">
        <f>[1]hwy_speed!B133</f>
        <v>53</v>
      </c>
      <c r="E133">
        <f>[1]hwy_speed!C133</f>
        <v>45</v>
      </c>
      <c r="F133">
        <f>[1]hwy_speed!D133</f>
        <v>51</v>
      </c>
      <c r="G133">
        <f>[1]hwy_speed!E133</f>
        <v>41</v>
      </c>
      <c r="H133">
        <f>[1]hwy_speed!F133</f>
        <v>53</v>
      </c>
      <c r="K133" s="7">
        <v>9300</v>
      </c>
      <c r="L133">
        <f>VLOOKUP(Table_sql2014a8.sandag.org_ws_FreewaySpeed[[#This Row],[LinkID]],Table_socioeca8.sandag.org_abm2_spd[[hwycov_id]:[speed_ev]],2,FALSE)</f>
        <v>58</v>
      </c>
      <c r="M133">
        <f>VLOOKUP(Table_sql2014a8.sandag.org_ws_FreewaySpeed[[#This Row],[LinkID]],Table_socioeca8.sandag.org_abm2_spd[[hwycov_id]:[speed_ev]],3,FALSE)</f>
        <v>39</v>
      </c>
      <c r="N133">
        <f>VLOOKUP(Table_sql2014a8.sandag.org_ws_FreewaySpeed[[#This Row],[LinkID]],Table_socioeca8.sandag.org_abm2_spd[[hwycov_id]:[speed_ev]],4,FALSE)</f>
        <v>57</v>
      </c>
      <c r="O133">
        <f>VLOOKUP(Table_sql2014a8.sandag.org_ws_FreewaySpeed[[#This Row],[LinkID]],Table_socioeca8.sandag.org_abm2_spd[[hwycov_id]:[speed_ev]],5,FALSE)</f>
        <v>57</v>
      </c>
      <c r="P133">
        <f>VLOOKUP(Table_sql2014a8.sandag.org_ws_FreewaySpeed[[#This Row],[LinkID]],Table_socioeca8.sandag.org_abm2_spd[[hwycov_id]:[speed_ev]],6,FALSE)</f>
        <v>58</v>
      </c>
    </row>
    <row r="134" spans="3:16" x14ac:dyDescent="0.3">
      <c r="C134">
        <f>[1]hwy_speed!A134</f>
        <v>772</v>
      </c>
      <c r="D134">
        <f>[1]hwy_speed!B134</f>
        <v>53</v>
      </c>
      <c r="E134">
        <f>[1]hwy_speed!C134</f>
        <v>47</v>
      </c>
      <c r="F134">
        <f>[1]hwy_speed!D134</f>
        <v>51</v>
      </c>
      <c r="G134">
        <f>[1]hwy_speed!E134</f>
        <v>41</v>
      </c>
      <c r="H134">
        <f>[1]hwy_speed!F134</f>
        <v>53</v>
      </c>
      <c r="K134" s="7">
        <v>9330</v>
      </c>
      <c r="L134">
        <f>VLOOKUP(Table_sql2014a8.sandag.org_ws_FreewaySpeed[[#This Row],[LinkID]],Table_socioeca8.sandag.org_abm2_spd[[hwycov_id]:[speed_ev]],2,FALSE)</f>
        <v>58</v>
      </c>
      <c r="M134">
        <f>VLOOKUP(Table_sql2014a8.sandag.org_ws_FreewaySpeed[[#This Row],[LinkID]],Table_socioeca8.sandag.org_abm2_spd[[hwycov_id]:[speed_ev]],3,FALSE)</f>
        <v>52</v>
      </c>
      <c r="N134">
        <f>VLOOKUP(Table_sql2014a8.sandag.org_ws_FreewaySpeed[[#This Row],[LinkID]],Table_socioeca8.sandag.org_abm2_spd[[hwycov_id]:[speed_ev]],4,FALSE)</f>
        <v>55</v>
      </c>
      <c r="O134">
        <f>VLOOKUP(Table_sql2014a8.sandag.org_ws_FreewaySpeed[[#This Row],[LinkID]],Table_socioeca8.sandag.org_abm2_spd[[hwycov_id]:[speed_ev]],5,FALSE)</f>
        <v>46</v>
      </c>
      <c r="P134">
        <f>VLOOKUP(Table_sql2014a8.sandag.org_ws_FreewaySpeed[[#This Row],[LinkID]],Table_socioeca8.sandag.org_abm2_spd[[hwycov_id]:[speed_ev]],6,FALSE)</f>
        <v>58</v>
      </c>
    </row>
    <row r="135" spans="3:16" x14ac:dyDescent="0.3">
      <c r="C135">
        <f>[1]hwy_speed!A135</f>
        <v>773</v>
      </c>
      <c r="D135">
        <f>[1]hwy_speed!B135</f>
        <v>53</v>
      </c>
      <c r="E135">
        <f>[1]hwy_speed!C135</f>
        <v>49</v>
      </c>
      <c r="F135">
        <f>[1]hwy_speed!D135</f>
        <v>52</v>
      </c>
      <c r="G135">
        <f>[1]hwy_speed!E135</f>
        <v>43</v>
      </c>
      <c r="H135">
        <f>[1]hwy_speed!F135</f>
        <v>53</v>
      </c>
      <c r="K135" s="7">
        <v>9335</v>
      </c>
      <c r="L135">
        <f>VLOOKUP(Table_sql2014a8.sandag.org_ws_FreewaySpeed[[#This Row],[LinkID]],Table_socioeca8.sandag.org_abm2_spd[[hwycov_id]:[speed_ev]],2,FALSE)</f>
        <v>58</v>
      </c>
      <c r="M135">
        <f>VLOOKUP(Table_sql2014a8.sandag.org_ws_FreewaySpeed[[#This Row],[LinkID]],Table_socioeca8.sandag.org_abm2_spd[[hwycov_id]:[speed_ev]],3,FALSE)</f>
        <v>47</v>
      </c>
      <c r="N135">
        <f>VLOOKUP(Table_sql2014a8.sandag.org_ws_FreewaySpeed[[#This Row],[LinkID]],Table_socioeca8.sandag.org_abm2_spd[[hwycov_id]:[speed_ev]],4,FALSE)</f>
        <v>53</v>
      </c>
      <c r="O135">
        <f>VLOOKUP(Table_sql2014a8.sandag.org_ws_FreewaySpeed[[#This Row],[LinkID]],Table_socioeca8.sandag.org_abm2_spd[[hwycov_id]:[speed_ev]],5,FALSE)</f>
        <v>41</v>
      </c>
      <c r="P135">
        <f>VLOOKUP(Table_sql2014a8.sandag.org_ws_FreewaySpeed[[#This Row],[LinkID]],Table_socioeca8.sandag.org_abm2_spd[[hwycov_id]:[speed_ev]],6,FALSE)</f>
        <v>58</v>
      </c>
    </row>
    <row r="136" spans="3:16" x14ac:dyDescent="0.3">
      <c r="C136">
        <f>[1]hwy_speed!A136</f>
        <v>774</v>
      </c>
      <c r="D136">
        <f>[1]hwy_speed!B136</f>
        <v>53</v>
      </c>
      <c r="E136">
        <f>[1]hwy_speed!C136</f>
        <v>48</v>
      </c>
      <c r="F136">
        <f>[1]hwy_speed!D136</f>
        <v>51</v>
      </c>
      <c r="G136">
        <f>[1]hwy_speed!E136</f>
        <v>41</v>
      </c>
      <c r="H136">
        <f>[1]hwy_speed!F136</f>
        <v>53</v>
      </c>
      <c r="K136" s="7">
        <v>9336</v>
      </c>
      <c r="L136">
        <f>VLOOKUP(Table_sql2014a8.sandag.org_ws_FreewaySpeed[[#This Row],[LinkID]],Table_socioeca8.sandag.org_abm2_spd[[hwycov_id]:[speed_ev]],2,FALSE)</f>
        <v>58</v>
      </c>
      <c r="M136">
        <f>VLOOKUP(Table_sql2014a8.sandag.org_ws_FreewaySpeed[[#This Row],[LinkID]],Table_socioeca8.sandag.org_abm2_spd[[hwycov_id]:[speed_ev]],3,FALSE)</f>
        <v>41</v>
      </c>
      <c r="N136">
        <f>VLOOKUP(Table_sql2014a8.sandag.org_ws_FreewaySpeed[[#This Row],[LinkID]],Table_socioeca8.sandag.org_abm2_spd[[hwycov_id]:[speed_ev]],4,FALSE)</f>
        <v>55</v>
      </c>
      <c r="O136">
        <f>VLOOKUP(Table_sql2014a8.sandag.org_ws_FreewaySpeed[[#This Row],[LinkID]],Table_socioeca8.sandag.org_abm2_spd[[hwycov_id]:[speed_ev]],5,FALSE)</f>
        <v>54</v>
      </c>
      <c r="P136">
        <f>VLOOKUP(Table_sql2014a8.sandag.org_ws_FreewaySpeed[[#This Row],[LinkID]],Table_socioeca8.sandag.org_abm2_spd[[hwycov_id]:[speed_ev]],6,FALSE)</f>
        <v>58</v>
      </c>
    </row>
    <row r="137" spans="3:16" x14ac:dyDescent="0.3">
      <c r="C137">
        <f>[1]hwy_speed!A137</f>
        <v>776</v>
      </c>
      <c r="D137">
        <f>[1]hwy_speed!B137</f>
        <v>53</v>
      </c>
      <c r="E137">
        <f>[1]hwy_speed!C137</f>
        <v>50</v>
      </c>
      <c r="F137">
        <f>[1]hwy_speed!D137</f>
        <v>52</v>
      </c>
      <c r="G137">
        <f>[1]hwy_speed!E137</f>
        <v>41</v>
      </c>
      <c r="H137">
        <f>[1]hwy_speed!F137</f>
        <v>53</v>
      </c>
      <c r="K137" s="7">
        <v>9337</v>
      </c>
      <c r="L137">
        <f>VLOOKUP(Table_sql2014a8.sandag.org_ws_FreewaySpeed[[#This Row],[LinkID]],Table_socioeca8.sandag.org_abm2_spd[[hwycov_id]:[speed_ev]],2,FALSE)</f>
        <v>58</v>
      </c>
      <c r="M137">
        <f>VLOOKUP(Table_sql2014a8.sandag.org_ws_FreewaySpeed[[#This Row],[LinkID]],Table_socioeca8.sandag.org_abm2_spd[[hwycov_id]:[speed_ev]],3,FALSE)</f>
        <v>50</v>
      </c>
      <c r="N137">
        <f>VLOOKUP(Table_sql2014a8.sandag.org_ws_FreewaySpeed[[#This Row],[LinkID]],Table_socioeca8.sandag.org_abm2_spd[[hwycov_id]:[speed_ev]],4,FALSE)</f>
        <v>57</v>
      </c>
      <c r="O137">
        <f>VLOOKUP(Table_sql2014a8.sandag.org_ws_FreewaySpeed[[#This Row],[LinkID]],Table_socioeca8.sandag.org_abm2_spd[[hwycov_id]:[speed_ev]],5,FALSE)</f>
        <v>55</v>
      </c>
      <c r="P137">
        <f>VLOOKUP(Table_sql2014a8.sandag.org_ws_FreewaySpeed[[#This Row],[LinkID]],Table_socioeca8.sandag.org_abm2_spd[[hwycov_id]:[speed_ev]],6,FALSE)</f>
        <v>58</v>
      </c>
    </row>
    <row r="138" spans="3:16" x14ac:dyDescent="0.3">
      <c r="C138">
        <f>[1]hwy_speed!A138</f>
        <v>777</v>
      </c>
      <c r="D138">
        <f>[1]hwy_speed!B138</f>
        <v>53</v>
      </c>
      <c r="E138">
        <f>[1]hwy_speed!C138</f>
        <v>52</v>
      </c>
      <c r="F138">
        <f>[1]hwy_speed!D138</f>
        <v>53</v>
      </c>
      <c r="G138">
        <f>[1]hwy_speed!E138</f>
        <v>45</v>
      </c>
      <c r="H138">
        <f>[1]hwy_speed!F138</f>
        <v>53</v>
      </c>
      <c r="K138" s="7">
        <v>9343</v>
      </c>
      <c r="L138">
        <f>VLOOKUP(Table_sql2014a8.sandag.org_ws_FreewaySpeed[[#This Row],[LinkID]],Table_socioeca8.sandag.org_abm2_spd[[hwycov_id]:[speed_ev]],2,FALSE)</f>
        <v>57</v>
      </c>
      <c r="M138">
        <f>VLOOKUP(Table_sql2014a8.sandag.org_ws_FreewaySpeed[[#This Row],[LinkID]],Table_socioeca8.sandag.org_abm2_spd[[hwycov_id]:[speed_ev]],3,FALSE)</f>
        <v>48</v>
      </c>
      <c r="N138">
        <f>VLOOKUP(Table_sql2014a8.sandag.org_ws_FreewaySpeed[[#This Row],[LinkID]],Table_socioeca8.sandag.org_abm2_spd[[hwycov_id]:[speed_ev]],4,FALSE)</f>
        <v>55</v>
      </c>
      <c r="O138">
        <f>VLOOKUP(Table_sql2014a8.sandag.org_ws_FreewaySpeed[[#This Row],[LinkID]],Table_socioeca8.sandag.org_abm2_spd[[hwycov_id]:[speed_ev]],5,FALSE)</f>
        <v>47</v>
      </c>
      <c r="P138">
        <f>VLOOKUP(Table_sql2014a8.sandag.org_ws_FreewaySpeed[[#This Row],[LinkID]],Table_socioeca8.sandag.org_abm2_spd[[hwycov_id]:[speed_ev]],6,FALSE)</f>
        <v>57</v>
      </c>
    </row>
    <row r="139" spans="3:16" x14ac:dyDescent="0.3">
      <c r="C139">
        <f>[1]hwy_speed!A139</f>
        <v>778</v>
      </c>
      <c r="D139">
        <f>[1]hwy_speed!B139</f>
        <v>52</v>
      </c>
      <c r="E139">
        <f>[1]hwy_speed!C139</f>
        <v>51</v>
      </c>
      <c r="F139">
        <f>[1]hwy_speed!D139</f>
        <v>52</v>
      </c>
      <c r="G139">
        <f>[1]hwy_speed!E139</f>
        <v>43</v>
      </c>
      <c r="H139">
        <f>[1]hwy_speed!F139</f>
        <v>52</v>
      </c>
      <c r="K139" s="7">
        <v>9517</v>
      </c>
      <c r="L139">
        <f>VLOOKUP(Table_sql2014a8.sandag.org_ws_FreewaySpeed[[#This Row],[LinkID]],Table_socioeca8.sandag.org_abm2_spd[[hwycov_id]:[speed_ev]],2,FALSE)</f>
        <v>58</v>
      </c>
      <c r="M139">
        <f>VLOOKUP(Table_sql2014a8.sandag.org_ws_FreewaySpeed[[#This Row],[LinkID]],Table_socioeca8.sandag.org_abm2_spd[[hwycov_id]:[speed_ev]],3,FALSE)</f>
        <v>47</v>
      </c>
      <c r="N139">
        <f>VLOOKUP(Table_sql2014a8.sandag.org_ws_FreewaySpeed[[#This Row],[LinkID]],Table_socioeca8.sandag.org_abm2_spd[[hwycov_id]:[speed_ev]],4,FALSE)</f>
        <v>50</v>
      </c>
      <c r="O139">
        <f>VLOOKUP(Table_sql2014a8.sandag.org_ws_FreewaySpeed[[#This Row],[LinkID]],Table_socioeca8.sandag.org_abm2_spd[[hwycov_id]:[speed_ev]],5,FALSE)</f>
        <v>44</v>
      </c>
      <c r="P139">
        <f>VLOOKUP(Table_sql2014a8.sandag.org_ws_FreewaySpeed[[#This Row],[LinkID]],Table_socioeca8.sandag.org_abm2_spd[[hwycov_id]:[speed_ev]],6,FALSE)</f>
        <v>58</v>
      </c>
    </row>
    <row r="140" spans="3:16" x14ac:dyDescent="0.3">
      <c r="C140">
        <f>[1]hwy_speed!A140</f>
        <v>779</v>
      </c>
      <c r="D140">
        <f>[1]hwy_speed!B140</f>
        <v>53</v>
      </c>
      <c r="E140">
        <f>[1]hwy_speed!C140</f>
        <v>52</v>
      </c>
      <c r="F140">
        <f>[1]hwy_speed!D140</f>
        <v>53</v>
      </c>
      <c r="G140">
        <f>[1]hwy_speed!E140</f>
        <v>40</v>
      </c>
      <c r="H140">
        <f>[1]hwy_speed!F140</f>
        <v>53</v>
      </c>
      <c r="K140" s="7">
        <v>9873</v>
      </c>
      <c r="L140">
        <f>VLOOKUP(Table_sql2014a8.sandag.org_ws_FreewaySpeed[[#This Row],[LinkID]],Table_socioeca8.sandag.org_abm2_spd[[hwycov_id]:[speed_ev]],2,FALSE)</f>
        <v>57</v>
      </c>
      <c r="M140">
        <f>VLOOKUP(Table_sql2014a8.sandag.org_ws_FreewaySpeed[[#This Row],[LinkID]],Table_socioeca8.sandag.org_abm2_spd[[hwycov_id]:[speed_ev]],3,FALSE)</f>
        <v>29</v>
      </c>
      <c r="N140">
        <f>VLOOKUP(Table_sql2014a8.sandag.org_ws_FreewaySpeed[[#This Row],[LinkID]],Table_socioeca8.sandag.org_abm2_spd[[hwycov_id]:[speed_ev]],4,FALSE)</f>
        <v>52</v>
      </c>
      <c r="O140">
        <f>VLOOKUP(Table_sql2014a8.sandag.org_ws_FreewaySpeed[[#This Row],[LinkID]],Table_socioeca8.sandag.org_abm2_spd[[hwycov_id]:[speed_ev]],5,FALSE)</f>
        <v>54</v>
      </c>
      <c r="P140">
        <f>VLOOKUP(Table_sql2014a8.sandag.org_ws_FreewaySpeed[[#This Row],[LinkID]],Table_socioeca8.sandag.org_abm2_spd[[hwycov_id]:[speed_ev]],6,FALSE)</f>
        <v>58</v>
      </c>
    </row>
    <row r="141" spans="3:16" x14ac:dyDescent="0.3">
      <c r="C141">
        <f>[1]hwy_speed!A141</f>
        <v>782</v>
      </c>
      <c r="D141">
        <f>[1]hwy_speed!B141</f>
        <v>57</v>
      </c>
      <c r="E141">
        <f>[1]hwy_speed!C141</f>
        <v>30</v>
      </c>
      <c r="F141">
        <f>[1]hwy_speed!D141</f>
        <v>53</v>
      </c>
      <c r="G141">
        <f>[1]hwy_speed!E141</f>
        <v>52</v>
      </c>
      <c r="H141">
        <f>[1]hwy_speed!F141</f>
        <v>58</v>
      </c>
      <c r="K141" s="7">
        <v>10158</v>
      </c>
      <c r="L141">
        <f>VLOOKUP(Table_sql2014a8.sandag.org_ws_FreewaySpeed[[#This Row],[LinkID]],Table_socioeca8.sandag.org_abm2_spd[[hwycov_id]:[speed_ev]],2,FALSE)</f>
        <v>57</v>
      </c>
      <c r="M141">
        <f>VLOOKUP(Table_sql2014a8.sandag.org_ws_FreewaySpeed[[#This Row],[LinkID]],Table_socioeca8.sandag.org_abm2_spd[[hwycov_id]:[speed_ev]],3,FALSE)</f>
        <v>45</v>
      </c>
      <c r="N141">
        <f>VLOOKUP(Table_sql2014a8.sandag.org_ws_FreewaySpeed[[#This Row],[LinkID]],Table_socioeca8.sandag.org_abm2_spd[[hwycov_id]:[speed_ev]],4,FALSE)</f>
        <v>51</v>
      </c>
      <c r="O141">
        <f>VLOOKUP(Table_sql2014a8.sandag.org_ws_FreewaySpeed[[#This Row],[LinkID]],Table_socioeca8.sandag.org_abm2_spd[[hwycov_id]:[speed_ev]],5,FALSE)</f>
        <v>46</v>
      </c>
      <c r="P141">
        <f>VLOOKUP(Table_sql2014a8.sandag.org_ws_FreewaySpeed[[#This Row],[LinkID]],Table_socioeca8.sandag.org_abm2_spd[[hwycov_id]:[speed_ev]],6,FALSE)</f>
        <v>57</v>
      </c>
    </row>
    <row r="142" spans="3:16" x14ac:dyDescent="0.3">
      <c r="C142">
        <f>[1]hwy_speed!A142</f>
        <v>783</v>
      </c>
      <c r="D142">
        <f>[1]hwy_speed!B142</f>
        <v>58</v>
      </c>
      <c r="E142">
        <f>[1]hwy_speed!C142</f>
        <v>55</v>
      </c>
      <c r="F142">
        <f>[1]hwy_speed!D142</f>
        <v>56</v>
      </c>
      <c r="G142">
        <f>[1]hwy_speed!E142</f>
        <v>45</v>
      </c>
      <c r="H142">
        <f>[1]hwy_speed!F142</f>
        <v>58</v>
      </c>
      <c r="K142" s="7">
        <v>10486</v>
      </c>
      <c r="L142">
        <f>VLOOKUP(Table_sql2014a8.sandag.org_ws_FreewaySpeed[[#This Row],[LinkID]],Table_socioeca8.sandag.org_abm2_spd[[hwycov_id]:[speed_ev]],2,FALSE)</f>
        <v>58</v>
      </c>
      <c r="M142">
        <f>VLOOKUP(Table_sql2014a8.sandag.org_ws_FreewaySpeed[[#This Row],[LinkID]],Table_socioeca8.sandag.org_abm2_spd[[hwycov_id]:[speed_ev]],3,FALSE)</f>
        <v>57</v>
      </c>
      <c r="N142">
        <f>VLOOKUP(Table_sql2014a8.sandag.org_ws_FreewaySpeed[[#This Row],[LinkID]],Table_socioeca8.sandag.org_abm2_spd[[hwycov_id]:[speed_ev]],4,FALSE)</f>
        <v>57</v>
      </c>
      <c r="O142">
        <f>VLOOKUP(Table_sql2014a8.sandag.org_ws_FreewaySpeed[[#This Row],[LinkID]],Table_socioeca8.sandag.org_abm2_spd[[hwycov_id]:[speed_ev]],5,FALSE)</f>
        <v>55</v>
      </c>
      <c r="P142">
        <f>VLOOKUP(Table_sql2014a8.sandag.org_ws_FreewaySpeed[[#This Row],[LinkID]],Table_socioeca8.sandag.org_abm2_spd[[hwycov_id]:[speed_ev]],6,FALSE)</f>
        <v>58</v>
      </c>
    </row>
    <row r="143" spans="3:16" x14ac:dyDescent="0.3">
      <c r="C143">
        <f>[1]hwy_speed!A143</f>
        <v>786</v>
      </c>
      <c r="D143">
        <f>[1]hwy_speed!B143</f>
        <v>53</v>
      </c>
      <c r="E143">
        <f>[1]hwy_speed!C143</f>
        <v>51</v>
      </c>
      <c r="F143">
        <f>[1]hwy_speed!D143</f>
        <v>52</v>
      </c>
      <c r="G143">
        <f>[1]hwy_speed!E143</f>
        <v>35</v>
      </c>
      <c r="H143">
        <f>[1]hwy_speed!F143</f>
        <v>53</v>
      </c>
      <c r="K143" s="7">
        <v>10572</v>
      </c>
      <c r="L143">
        <f>VLOOKUP(Table_sql2014a8.sandag.org_ws_FreewaySpeed[[#This Row],[LinkID]],Table_socioeca8.sandag.org_abm2_spd[[hwycov_id]:[speed_ev]],2,FALSE)</f>
        <v>58</v>
      </c>
      <c r="M143">
        <f>VLOOKUP(Table_sql2014a8.sandag.org_ws_FreewaySpeed[[#This Row],[LinkID]],Table_socioeca8.sandag.org_abm2_spd[[hwycov_id]:[speed_ev]],3,FALSE)</f>
        <v>57</v>
      </c>
      <c r="N143">
        <f>VLOOKUP(Table_sql2014a8.sandag.org_ws_FreewaySpeed[[#This Row],[LinkID]],Table_socioeca8.sandag.org_abm2_spd[[hwycov_id]:[speed_ev]],4,FALSE)</f>
        <v>58</v>
      </c>
      <c r="O143">
        <f>VLOOKUP(Table_sql2014a8.sandag.org_ws_FreewaySpeed[[#This Row],[LinkID]],Table_socioeca8.sandag.org_abm2_spd[[hwycov_id]:[speed_ev]],5,FALSE)</f>
        <v>57</v>
      </c>
      <c r="P143">
        <f>VLOOKUP(Table_sql2014a8.sandag.org_ws_FreewaySpeed[[#This Row],[LinkID]],Table_socioeca8.sandag.org_abm2_spd[[hwycov_id]:[speed_ev]],6,FALSE)</f>
        <v>58</v>
      </c>
    </row>
    <row r="144" spans="3:16" x14ac:dyDescent="0.3">
      <c r="C144">
        <f>[1]hwy_speed!A144</f>
        <v>787</v>
      </c>
      <c r="D144">
        <f>[1]hwy_speed!B144</f>
        <v>53</v>
      </c>
      <c r="E144">
        <f>[1]hwy_speed!C144</f>
        <v>52</v>
      </c>
      <c r="F144">
        <f>[1]hwy_speed!D144</f>
        <v>53</v>
      </c>
      <c r="G144">
        <f>[1]hwy_speed!E144</f>
        <v>38</v>
      </c>
      <c r="H144">
        <f>[1]hwy_speed!F144</f>
        <v>53</v>
      </c>
      <c r="K144" s="7">
        <v>10790</v>
      </c>
      <c r="L144">
        <f>VLOOKUP(Table_sql2014a8.sandag.org_ws_FreewaySpeed[[#This Row],[LinkID]],Table_socioeca8.sandag.org_abm2_spd[[hwycov_id]:[speed_ev]],2,FALSE)</f>
        <v>57</v>
      </c>
      <c r="M144">
        <f>VLOOKUP(Table_sql2014a8.sandag.org_ws_FreewaySpeed[[#This Row],[LinkID]],Table_socioeca8.sandag.org_abm2_spd[[hwycov_id]:[speed_ev]],3,FALSE)</f>
        <v>55</v>
      </c>
      <c r="N144">
        <f>VLOOKUP(Table_sql2014a8.sandag.org_ws_FreewaySpeed[[#This Row],[LinkID]],Table_socioeca8.sandag.org_abm2_spd[[hwycov_id]:[speed_ev]],4,FALSE)</f>
        <v>56</v>
      </c>
      <c r="O144">
        <f>VLOOKUP(Table_sql2014a8.sandag.org_ws_FreewaySpeed[[#This Row],[LinkID]],Table_socioeca8.sandag.org_abm2_spd[[hwycov_id]:[speed_ev]],5,FALSE)</f>
        <v>48</v>
      </c>
      <c r="P144">
        <f>VLOOKUP(Table_sql2014a8.sandag.org_ws_FreewaySpeed[[#This Row],[LinkID]],Table_socioeca8.sandag.org_abm2_spd[[hwycov_id]:[speed_ev]],6,FALSE)</f>
        <v>57</v>
      </c>
    </row>
    <row r="145" spans="3:16" x14ac:dyDescent="0.3">
      <c r="C145">
        <f>[1]hwy_speed!A145</f>
        <v>788</v>
      </c>
      <c r="D145">
        <f>[1]hwy_speed!B145</f>
        <v>53</v>
      </c>
      <c r="E145">
        <f>[1]hwy_speed!C145</f>
        <v>52</v>
      </c>
      <c r="F145">
        <f>[1]hwy_speed!D145</f>
        <v>53</v>
      </c>
      <c r="G145">
        <f>[1]hwy_speed!E145</f>
        <v>41</v>
      </c>
      <c r="H145">
        <f>[1]hwy_speed!F145</f>
        <v>53</v>
      </c>
      <c r="K145" s="7">
        <v>10859</v>
      </c>
      <c r="L145">
        <f>VLOOKUP(Table_sql2014a8.sandag.org_ws_FreewaySpeed[[#This Row],[LinkID]],Table_socioeca8.sandag.org_abm2_spd[[hwycov_id]:[speed_ev]],2,FALSE)</f>
        <v>58</v>
      </c>
      <c r="M145">
        <f>VLOOKUP(Table_sql2014a8.sandag.org_ws_FreewaySpeed[[#This Row],[LinkID]],Table_socioeca8.sandag.org_abm2_spd[[hwycov_id]:[speed_ev]],3,FALSE)</f>
        <v>57</v>
      </c>
      <c r="N145">
        <f>VLOOKUP(Table_sql2014a8.sandag.org_ws_FreewaySpeed[[#This Row],[LinkID]],Table_socioeca8.sandag.org_abm2_spd[[hwycov_id]:[speed_ev]],4,FALSE)</f>
        <v>57</v>
      </c>
      <c r="O145">
        <f>VLOOKUP(Table_sql2014a8.sandag.org_ws_FreewaySpeed[[#This Row],[LinkID]],Table_socioeca8.sandag.org_abm2_spd[[hwycov_id]:[speed_ev]],5,FALSE)</f>
        <v>45</v>
      </c>
      <c r="P145">
        <f>VLOOKUP(Table_sql2014a8.sandag.org_ws_FreewaySpeed[[#This Row],[LinkID]],Table_socioeca8.sandag.org_abm2_spd[[hwycov_id]:[speed_ev]],6,FALSE)</f>
        <v>58</v>
      </c>
    </row>
    <row r="146" spans="3:16" x14ac:dyDescent="0.3">
      <c r="C146">
        <f>[1]hwy_speed!A146</f>
        <v>789</v>
      </c>
      <c r="D146">
        <f>[1]hwy_speed!B146</f>
        <v>57</v>
      </c>
      <c r="E146">
        <f>[1]hwy_speed!C146</f>
        <v>36</v>
      </c>
      <c r="F146">
        <f>[1]hwy_speed!D146</f>
        <v>53</v>
      </c>
      <c r="G146">
        <f>[1]hwy_speed!E146</f>
        <v>55</v>
      </c>
      <c r="H146">
        <f>[1]hwy_speed!F146</f>
        <v>58</v>
      </c>
      <c r="K146" s="7">
        <v>10913</v>
      </c>
      <c r="L146">
        <f>VLOOKUP(Table_sql2014a8.sandag.org_ws_FreewaySpeed[[#This Row],[LinkID]],Table_socioeca8.sandag.org_abm2_spd[[hwycov_id]:[speed_ev]],2,FALSE)</f>
        <v>53</v>
      </c>
      <c r="M146">
        <f>VLOOKUP(Table_sql2014a8.sandag.org_ws_FreewaySpeed[[#This Row],[LinkID]],Table_socioeca8.sandag.org_abm2_spd[[hwycov_id]:[speed_ev]],3,FALSE)</f>
        <v>48</v>
      </c>
      <c r="N146">
        <f>VLOOKUP(Table_sql2014a8.sandag.org_ws_FreewaySpeed[[#This Row],[LinkID]],Table_socioeca8.sandag.org_abm2_spd[[hwycov_id]:[speed_ev]],4,FALSE)</f>
        <v>52</v>
      </c>
      <c r="O146">
        <f>VLOOKUP(Table_sql2014a8.sandag.org_ws_FreewaySpeed[[#This Row],[LinkID]],Table_socioeca8.sandag.org_abm2_spd[[hwycov_id]:[speed_ev]],5,FALSE)</f>
        <v>46</v>
      </c>
      <c r="P146">
        <f>VLOOKUP(Table_sql2014a8.sandag.org_ws_FreewaySpeed[[#This Row],[LinkID]],Table_socioeca8.sandag.org_abm2_spd[[hwycov_id]:[speed_ev]],6,FALSE)</f>
        <v>53</v>
      </c>
    </row>
    <row r="147" spans="3:16" x14ac:dyDescent="0.3">
      <c r="C147">
        <f>[1]hwy_speed!A147</f>
        <v>790</v>
      </c>
      <c r="D147">
        <f>[1]hwy_speed!B147</f>
        <v>31</v>
      </c>
      <c r="E147">
        <f>[1]hwy_speed!C147</f>
        <v>30</v>
      </c>
      <c r="F147">
        <f>[1]hwy_speed!D147</f>
        <v>31</v>
      </c>
      <c r="G147">
        <f>[1]hwy_speed!E147</f>
        <v>31</v>
      </c>
      <c r="H147">
        <f>[1]hwy_speed!F147</f>
        <v>31</v>
      </c>
      <c r="K147" s="7">
        <v>10963</v>
      </c>
      <c r="L147">
        <f>VLOOKUP(Table_sql2014a8.sandag.org_ws_FreewaySpeed[[#This Row],[LinkID]],Table_socioeca8.sandag.org_abm2_spd[[hwycov_id]:[speed_ev]],2,FALSE)</f>
        <v>62</v>
      </c>
      <c r="M147">
        <f>VLOOKUP(Table_sql2014a8.sandag.org_ws_FreewaySpeed[[#This Row],[LinkID]],Table_socioeca8.sandag.org_abm2_spd[[hwycov_id]:[speed_ev]],3,FALSE)</f>
        <v>60</v>
      </c>
      <c r="N147">
        <f>VLOOKUP(Table_sql2014a8.sandag.org_ws_FreewaySpeed[[#This Row],[LinkID]],Table_socioeca8.sandag.org_abm2_spd[[hwycov_id]:[speed_ev]],4,FALSE)</f>
        <v>61</v>
      </c>
      <c r="O147">
        <f>VLOOKUP(Table_sql2014a8.sandag.org_ws_FreewaySpeed[[#This Row],[LinkID]],Table_socioeca8.sandag.org_abm2_spd[[hwycov_id]:[speed_ev]],5,FALSE)</f>
        <v>53</v>
      </c>
      <c r="P147">
        <f>VLOOKUP(Table_sql2014a8.sandag.org_ws_FreewaySpeed[[#This Row],[LinkID]],Table_socioeca8.sandag.org_abm2_spd[[hwycov_id]:[speed_ev]],6,FALSE)</f>
        <v>62</v>
      </c>
    </row>
    <row r="148" spans="3:16" x14ac:dyDescent="0.3">
      <c r="C148">
        <f>[1]hwy_speed!A148</f>
        <v>791</v>
      </c>
      <c r="D148">
        <f>[1]hwy_speed!B148</f>
        <v>53</v>
      </c>
      <c r="E148">
        <f>[1]hwy_speed!C148</f>
        <v>52</v>
      </c>
      <c r="F148">
        <f>[1]hwy_speed!D148</f>
        <v>52</v>
      </c>
      <c r="G148">
        <f>[1]hwy_speed!E148</f>
        <v>42</v>
      </c>
      <c r="H148">
        <f>[1]hwy_speed!F148</f>
        <v>53</v>
      </c>
      <c r="K148" s="7">
        <v>10968</v>
      </c>
      <c r="L148">
        <f>VLOOKUP(Table_sql2014a8.sandag.org_ws_FreewaySpeed[[#This Row],[LinkID]],Table_socioeca8.sandag.org_abm2_spd[[hwycov_id]:[speed_ev]],2,FALSE)</f>
        <v>57</v>
      </c>
      <c r="M148">
        <f>VLOOKUP(Table_sql2014a8.sandag.org_ws_FreewaySpeed[[#This Row],[LinkID]],Table_socioeca8.sandag.org_abm2_spd[[hwycov_id]:[speed_ev]],3,FALSE)</f>
        <v>51</v>
      </c>
      <c r="N148">
        <f>VLOOKUP(Table_sql2014a8.sandag.org_ws_FreewaySpeed[[#This Row],[LinkID]],Table_socioeca8.sandag.org_abm2_spd[[hwycov_id]:[speed_ev]],4,FALSE)</f>
        <v>56</v>
      </c>
      <c r="O148">
        <f>VLOOKUP(Table_sql2014a8.sandag.org_ws_FreewaySpeed[[#This Row],[LinkID]],Table_socioeca8.sandag.org_abm2_spd[[hwycov_id]:[speed_ev]],5,FALSE)</f>
        <v>52</v>
      </c>
      <c r="P148">
        <f>VLOOKUP(Table_sql2014a8.sandag.org_ws_FreewaySpeed[[#This Row],[LinkID]],Table_socioeca8.sandag.org_abm2_spd[[hwycov_id]:[speed_ev]],6,FALSE)</f>
        <v>57</v>
      </c>
    </row>
    <row r="149" spans="3:16" x14ac:dyDescent="0.3">
      <c r="C149">
        <f>[1]hwy_speed!A149</f>
        <v>792</v>
      </c>
      <c r="D149">
        <f>[1]hwy_speed!B149</f>
        <v>53</v>
      </c>
      <c r="E149">
        <f>[1]hwy_speed!C149</f>
        <v>52</v>
      </c>
      <c r="F149">
        <f>[1]hwy_speed!D149</f>
        <v>52</v>
      </c>
      <c r="G149">
        <f>[1]hwy_speed!E149</f>
        <v>43</v>
      </c>
      <c r="H149">
        <f>[1]hwy_speed!F149</f>
        <v>53</v>
      </c>
      <c r="K149" s="7">
        <v>10969</v>
      </c>
      <c r="L149">
        <f>VLOOKUP(Table_sql2014a8.sandag.org_ws_FreewaySpeed[[#This Row],[LinkID]],Table_socioeca8.sandag.org_abm2_spd[[hwycov_id]:[speed_ev]],2,FALSE)</f>
        <v>62</v>
      </c>
      <c r="M149">
        <f>VLOOKUP(Table_sql2014a8.sandag.org_ws_FreewaySpeed[[#This Row],[LinkID]],Table_socioeca8.sandag.org_abm2_spd[[hwycov_id]:[speed_ev]],3,FALSE)</f>
        <v>50</v>
      </c>
      <c r="N149">
        <f>VLOOKUP(Table_sql2014a8.sandag.org_ws_FreewaySpeed[[#This Row],[LinkID]],Table_socioeca8.sandag.org_abm2_spd[[hwycov_id]:[speed_ev]],4,FALSE)</f>
        <v>61</v>
      </c>
      <c r="O149">
        <f>VLOOKUP(Table_sql2014a8.sandag.org_ws_FreewaySpeed[[#This Row],[LinkID]],Table_socioeca8.sandag.org_abm2_spd[[hwycov_id]:[speed_ev]],5,FALSE)</f>
        <v>57</v>
      </c>
      <c r="P149">
        <f>VLOOKUP(Table_sql2014a8.sandag.org_ws_FreewaySpeed[[#This Row],[LinkID]],Table_socioeca8.sandag.org_abm2_spd[[hwycov_id]:[speed_ev]],6,FALSE)</f>
        <v>62</v>
      </c>
    </row>
    <row r="150" spans="3:16" x14ac:dyDescent="0.3">
      <c r="C150">
        <f>[1]hwy_speed!A150</f>
        <v>797</v>
      </c>
      <c r="D150">
        <f>[1]hwy_speed!B150</f>
        <v>53</v>
      </c>
      <c r="E150">
        <f>[1]hwy_speed!C150</f>
        <v>53</v>
      </c>
      <c r="F150">
        <f>[1]hwy_speed!D150</f>
        <v>53</v>
      </c>
      <c r="G150">
        <f>[1]hwy_speed!E150</f>
        <v>44</v>
      </c>
      <c r="H150">
        <f>[1]hwy_speed!F150</f>
        <v>53</v>
      </c>
      <c r="K150" s="7">
        <v>11050</v>
      </c>
      <c r="L150">
        <f>VLOOKUP(Table_sql2014a8.sandag.org_ws_FreewaySpeed[[#This Row],[LinkID]],Table_socioeca8.sandag.org_abm2_spd[[hwycov_id]:[speed_ev]],2,FALSE)</f>
        <v>56</v>
      </c>
      <c r="M150">
        <f>VLOOKUP(Table_sql2014a8.sandag.org_ws_FreewaySpeed[[#This Row],[LinkID]],Table_socioeca8.sandag.org_abm2_spd[[hwycov_id]:[speed_ev]],3,FALSE)</f>
        <v>56</v>
      </c>
      <c r="N150">
        <f>VLOOKUP(Table_sql2014a8.sandag.org_ws_FreewaySpeed[[#This Row],[LinkID]],Table_socioeca8.sandag.org_abm2_spd[[hwycov_id]:[speed_ev]],4,FALSE)</f>
        <v>56</v>
      </c>
      <c r="O150">
        <f>VLOOKUP(Table_sql2014a8.sandag.org_ws_FreewaySpeed[[#This Row],[LinkID]],Table_socioeca8.sandag.org_abm2_spd[[hwycov_id]:[speed_ev]],5,FALSE)</f>
        <v>56</v>
      </c>
      <c r="P150">
        <f>VLOOKUP(Table_sql2014a8.sandag.org_ws_FreewaySpeed[[#This Row],[LinkID]],Table_socioeca8.sandag.org_abm2_spd[[hwycov_id]:[speed_ev]],6,FALSE)</f>
        <v>56</v>
      </c>
    </row>
    <row r="151" spans="3:16" x14ac:dyDescent="0.3">
      <c r="C151">
        <f>[1]hwy_speed!A151</f>
        <v>799</v>
      </c>
      <c r="D151">
        <f>[1]hwy_speed!B151</f>
        <v>53</v>
      </c>
      <c r="E151">
        <f>[1]hwy_speed!C151</f>
        <v>53</v>
      </c>
      <c r="F151">
        <f>[1]hwy_speed!D151</f>
        <v>53</v>
      </c>
      <c r="G151">
        <f>[1]hwy_speed!E151</f>
        <v>45</v>
      </c>
      <c r="H151">
        <f>[1]hwy_speed!F151</f>
        <v>53</v>
      </c>
      <c r="K151" s="7">
        <v>11058</v>
      </c>
      <c r="L151">
        <f>VLOOKUP(Table_sql2014a8.sandag.org_ws_FreewaySpeed[[#This Row],[LinkID]],Table_socioeca8.sandag.org_abm2_spd[[hwycov_id]:[speed_ev]],2,FALSE)</f>
        <v>58</v>
      </c>
      <c r="M151">
        <f>VLOOKUP(Table_sql2014a8.sandag.org_ws_FreewaySpeed[[#This Row],[LinkID]],Table_socioeca8.sandag.org_abm2_spd[[hwycov_id]:[speed_ev]],3,FALSE)</f>
        <v>57</v>
      </c>
      <c r="N151">
        <f>VLOOKUP(Table_sql2014a8.sandag.org_ws_FreewaySpeed[[#This Row],[LinkID]],Table_socioeca8.sandag.org_abm2_spd[[hwycov_id]:[speed_ev]],4,FALSE)</f>
        <v>57</v>
      </c>
      <c r="O151">
        <f>VLOOKUP(Table_sql2014a8.sandag.org_ws_FreewaySpeed[[#This Row],[LinkID]],Table_socioeca8.sandag.org_abm2_spd[[hwycov_id]:[speed_ev]],5,FALSE)</f>
        <v>53</v>
      </c>
      <c r="P151">
        <f>VLOOKUP(Table_sql2014a8.sandag.org_ws_FreewaySpeed[[#This Row],[LinkID]],Table_socioeca8.sandag.org_abm2_spd[[hwycov_id]:[speed_ev]],6,FALSE)</f>
        <v>58</v>
      </c>
    </row>
    <row r="152" spans="3:16" x14ac:dyDescent="0.3">
      <c r="C152">
        <f>[1]hwy_speed!A152</f>
        <v>800</v>
      </c>
      <c r="D152">
        <f>[1]hwy_speed!B152</f>
        <v>53</v>
      </c>
      <c r="E152">
        <f>[1]hwy_speed!C152</f>
        <v>53</v>
      </c>
      <c r="F152">
        <f>[1]hwy_speed!D152</f>
        <v>52</v>
      </c>
      <c r="G152">
        <f>[1]hwy_speed!E152</f>
        <v>45</v>
      </c>
      <c r="H152">
        <f>[1]hwy_speed!F152</f>
        <v>53</v>
      </c>
      <c r="K152" s="7">
        <v>11095</v>
      </c>
      <c r="L152">
        <f>VLOOKUP(Table_sql2014a8.sandag.org_ws_FreewaySpeed[[#This Row],[LinkID]],Table_socioeca8.sandag.org_abm2_spd[[hwycov_id]:[speed_ev]],2,FALSE)</f>
        <v>62</v>
      </c>
      <c r="M152">
        <f>VLOOKUP(Table_sql2014a8.sandag.org_ws_FreewaySpeed[[#This Row],[LinkID]],Table_socioeca8.sandag.org_abm2_spd[[hwycov_id]:[speed_ev]],3,FALSE)</f>
        <v>38</v>
      </c>
      <c r="N152">
        <f>VLOOKUP(Table_sql2014a8.sandag.org_ws_FreewaySpeed[[#This Row],[LinkID]],Table_socioeca8.sandag.org_abm2_spd[[hwycov_id]:[speed_ev]],4,FALSE)</f>
        <v>52</v>
      </c>
      <c r="O152">
        <f>VLOOKUP(Table_sql2014a8.sandag.org_ws_FreewaySpeed[[#This Row],[LinkID]],Table_socioeca8.sandag.org_abm2_spd[[hwycov_id]:[speed_ev]],5,FALSE)</f>
        <v>43</v>
      </c>
      <c r="P152">
        <f>VLOOKUP(Table_sql2014a8.sandag.org_ws_FreewaySpeed[[#This Row],[LinkID]],Table_socioeca8.sandag.org_abm2_spd[[hwycov_id]:[speed_ev]],6,FALSE)</f>
        <v>62</v>
      </c>
    </row>
    <row r="153" spans="3:16" x14ac:dyDescent="0.3">
      <c r="C153">
        <f>[1]hwy_speed!A153</f>
        <v>801</v>
      </c>
      <c r="D153">
        <f>[1]hwy_speed!B153</f>
        <v>52</v>
      </c>
      <c r="E153">
        <f>[1]hwy_speed!C153</f>
        <v>52</v>
      </c>
      <c r="F153">
        <f>[1]hwy_speed!D153</f>
        <v>52</v>
      </c>
      <c r="G153">
        <f>[1]hwy_speed!E153</f>
        <v>39</v>
      </c>
      <c r="H153">
        <f>[1]hwy_speed!F153</f>
        <v>52</v>
      </c>
      <c r="K153" s="7">
        <v>11100</v>
      </c>
      <c r="L153">
        <f>VLOOKUP(Table_sql2014a8.sandag.org_ws_FreewaySpeed[[#This Row],[LinkID]],Table_socioeca8.sandag.org_abm2_spd[[hwycov_id]:[speed_ev]],2,FALSE)</f>
        <v>62</v>
      </c>
      <c r="M153">
        <f>VLOOKUP(Table_sql2014a8.sandag.org_ws_FreewaySpeed[[#This Row],[LinkID]],Table_socioeca8.sandag.org_abm2_spd[[hwycov_id]:[speed_ev]],3,FALSE)</f>
        <v>58</v>
      </c>
      <c r="N153">
        <f>VLOOKUP(Table_sql2014a8.sandag.org_ws_FreewaySpeed[[#This Row],[LinkID]],Table_socioeca8.sandag.org_abm2_spd[[hwycov_id]:[speed_ev]],4,FALSE)</f>
        <v>62</v>
      </c>
      <c r="O153">
        <f>VLOOKUP(Table_sql2014a8.sandag.org_ws_FreewaySpeed[[#This Row],[LinkID]],Table_socioeca8.sandag.org_abm2_spd[[hwycov_id]:[speed_ev]],5,FALSE)</f>
        <v>62</v>
      </c>
      <c r="P153">
        <f>VLOOKUP(Table_sql2014a8.sandag.org_ws_FreewaySpeed[[#This Row],[LinkID]],Table_socioeca8.sandag.org_abm2_spd[[hwycov_id]:[speed_ev]],6,FALSE)</f>
        <v>62</v>
      </c>
    </row>
    <row r="154" spans="3:16" x14ac:dyDescent="0.3">
      <c r="C154">
        <f>[1]hwy_speed!A154</f>
        <v>802</v>
      </c>
      <c r="D154">
        <f>[1]hwy_speed!B154</f>
        <v>62</v>
      </c>
      <c r="E154">
        <f>[1]hwy_speed!C154</f>
        <v>54</v>
      </c>
      <c r="F154">
        <f>[1]hwy_speed!D154</f>
        <v>53</v>
      </c>
      <c r="G154">
        <f>[1]hwy_speed!E154</f>
        <v>26</v>
      </c>
      <c r="H154">
        <f>[1]hwy_speed!F154</f>
        <v>62</v>
      </c>
      <c r="K154" s="7">
        <v>11103</v>
      </c>
      <c r="L154">
        <f>VLOOKUP(Table_sql2014a8.sandag.org_ws_FreewaySpeed[[#This Row],[LinkID]],Table_socioeca8.sandag.org_abm2_spd[[hwycov_id]:[speed_ev]],2,FALSE)</f>
        <v>62</v>
      </c>
      <c r="M154">
        <f>VLOOKUP(Table_sql2014a8.sandag.org_ws_FreewaySpeed[[#This Row],[LinkID]],Table_socioeca8.sandag.org_abm2_spd[[hwycov_id]:[speed_ev]],3,FALSE)</f>
        <v>55</v>
      </c>
      <c r="N154">
        <f>VLOOKUP(Table_sql2014a8.sandag.org_ws_FreewaySpeed[[#This Row],[LinkID]],Table_socioeca8.sandag.org_abm2_spd[[hwycov_id]:[speed_ev]],4,FALSE)</f>
        <v>58</v>
      </c>
      <c r="O154">
        <f>VLOOKUP(Table_sql2014a8.sandag.org_ws_FreewaySpeed[[#This Row],[LinkID]],Table_socioeca8.sandag.org_abm2_spd[[hwycov_id]:[speed_ev]],5,FALSE)</f>
        <v>54</v>
      </c>
      <c r="P154">
        <f>VLOOKUP(Table_sql2014a8.sandag.org_ws_FreewaySpeed[[#This Row],[LinkID]],Table_socioeca8.sandag.org_abm2_spd[[hwycov_id]:[speed_ev]],6,FALSE)</f>
        <v>62</v>
      </c>
    </row>
    <row r="155" spans="3:16" x14ac:dyDescent="0.3">
      <c r="C155">
        <f>[1]hwy_speed!A155</f>
        <v>803</v>
      </c>
      <c r="D155">
        <f>[1]hwy_speed!B155</f>
        <v>62</v>
      </c>
      <c r="E155">
        <f>[1]hwy_speed!C155</f>
        <v>56</v>
      </c>
      <c r="F155">
        <f>[1]hwy_speed!D155</f>
        <v>56</v>
      </c>
      <c r="G155">
        <f>[1]hwy_speed!E155</f>
        <v>33</v>
      </c>
      <c r="H155">
        <f>[1]hwy_speed!F155</f>
        <v>62</v>
      </c>
      <c r="K155" s="7">
        <v>11109</v>
      </c>
      <c r="L155">
        <f>VLOOKUP(Table_sql2014a8.sandag.org_ws_FreewaySpeed[[#This Row],[LinkID]],Table_socioeca8.sandag.org_abm2_spd[[hwycov_id]:[speed_ev]],2,FALSE)</f>
        <v>61</v>
      </c>
      <c r="M155">
        <f>VLOOKUP(Table_sql2014a8.sandag.org_ws_FreewaySpeed[[#This Row],[LinkID]],Table_socioeca8.sandag.org_abm2_spd[[hwycov_id]:[speed_ev]],3,FALSE)</f>
        <v>46</v>
      </c>
      <c r="N155">
        <f>VLOOKUP(Table_sql2014a8.sandag.org_ws_FreewaySpeed[[#This Row],[LinkID]],Table_socioeca8.sandag.org_abm2_spd[[hwycov_id]:[speed_ev]],4,FALSE)</f>
        <v>60</v>
      </c>
      <c r="O155">
        <f>VLOOKUP(Table_sql2014a8.sandag.org_ws_FreewaySpeed[[#This Row],[LinkID]],Table_socioeca8.sandag.org_abm2_spd[[hwycov_id]:[speed_ev]],5,FALSE)</f>
        <v>60</v>
      </c>
      <c r="P155">
        <f>VLOOKUP(Table_sql2014a8.sandag.org_ws_FreewaySpeed[[#This Row],[LinkID]],Table_socioeca8.sandag.org_abm2_spd[[hwycov_id]:[speed_ev]],6,FALSE)</f>
        <v>61</v>
      </c>
    </row>
    <row r="156" spans="3:16" x14ac:dyDescent="0.3">
      <c r="C156">
        <f>[1]hwy_speed!A156</f>
        <v>804</v>
      </c>
      <c r="D156">
        <f>[1]hwy_speed!B156</f>
        <v>62</v>
      </c>
      <c r="E156">
        <f>[1]hwy_speed!C156</f>
        <v>60</v>
      </c>
      <c r="F156">
        <f>[1]hwy_speed!D156</f>
        <v>60</v>
      </c>
      <c r="G156">
        <f>[1]hwy_speed!E156</f>
        <v>42</v>
      </c>
      <c r="H156">
        <f>[1]hwy_speed!F156</f>
        <v>62</v>
      </c>
      <c r="K156" s="7">
        <v>11112</v>
      </c>
      <c r="L156">
        <f>VLOOKUP(Table_sql2014a8.sandag.org_ws_FreewaySpeed[[#This Row],[LinkID]],Table_socioeca8.sandag.org_abm2_spd[[hwycov_id]:[speed_ev]],2,FALSE)</f>
        <v>61</v>
      </c>
      <c r="M156">
        <f>VLOOKUP(Table_sql2014a8.sandag.org_ws_FreewaySpeed[[#This Row],[LinkID]],Table_socioeca8.sandag.org_abm2_spd[[hwycov_id]:[speed_ev]],3,FALSE)</f>
        <v>61</v>
      </c>
      <c r="N156">
        <f>VLOOKUP(Table_sql2014a8.sandag.org_ws_FreewaySpeed[[#This Row],[LinkID]],Table_socioeca8.sandag.org_abm2_spd[[hwycov_id]:[speed_ev]],4,FALSE)</f>
        <v>61</v>
      </c>
      <c r="O156">
        <f>VLOOKUP(Table_sql2014a8.sandag.org_ws_FreewaySpeed[[#This Row],[LinkID]],Table_socioeca8.sandag.org_abm2_spd[[hwycov_id]:[speed_ev]],5,FALSE)</f>
        <v>53</v>
      </c>
      <c r="P156">
        <f>VLOOKUP(Table_sql2014a8.sandag.org_ws_FreewaySpeed[[#This Row],[LinkID]],Table_socioeca8.sandag.org_abm2_spd[[hwycov_id]:[speed_ev]],6,FALSE)</f>
        <v>61</v>
      </c>
    </row>
    <row r="157" spans="3:16" x14ac:dyDescent="0.3">
      <c r="C157">
        <f>[1]hwy_speed!A157</f>
        <v>805</v>
      </c>
      <c r="D157">
        <f>[1]hwy_speed!B157</f>
        <v>61</v>
      </c>
      <c r="E157">
        <f>[1]hwy_speed!C157</f>
        <v>57</v>
      </c>
      <c r="F157">
        <f>[1]hwy_speed!D157</f>
        <v>60</v>
      </c>
      <c r="G157">
        <f>[1]hwy_speed!E157</f>
        <v>41</v>
      </c>
      <c r="H157">
        <f>[1]hwy_speed!F157</f>
        <v>61</v>
      </c>
      <c r="K157" s="7">
        <v>11113</v>
      </c>
      <c r="L157">
        <f>VLOOKUP(Table_sql2014a8.sandag.org_ws_FreewaySpeed[[#This Row],[LinkID]],Table_socioeca8.sandag.org_abm2_spd[[hwycov_id]:[speed_ev]],2,FALSE)</f>
        <v>57</v>
      </c>
      <c r="M157">
        <f>VLOOKUP(Table_sql2014a8.sandag.org_ws_FreewaySpeed[[#This Row],[LinkID]],Table_socioeca8.sandag.org_abm2_spd[[hwycov_id]:[speed_ev]],3,FALSE)</f>
        <v>56</v>
      </c>
      <c r="N157">
        <f>VLOOKUP(Table_sql2014a8.sandag.org_ws_FreewaySpeed[[#This Row],[LinkID]],Table_socioeca8.sandag.org_abm2_spd[[hwycov_id]:[speed_ev]],4,FALSE)</f>
        <v>56</v>
      </c>
      <c r="O157">
        <f>VLOOKUP(Table_sql2014a8.sandag.org_ws_FreewaySpeed[[#This Row],[LinkID]],Table_socioeca8.sandag.org_abm2_spd[[hwycov_id]:[speed_ev]],5,FALSE)</f>
        <v>43</v>
      </c>
      <c r="P157">
        <f>VLOOKUP(Table_sql2014a8.sandag.org_ws_FreewaySpeed[[#This Row],[LinkID]],Table_socioeca8.sandag.org_abm2_spd[[hwycov_id]:[speed_ev]],6,FALSE)</f>
        <v>57</v>
      </c>
    </row>
    <row r="158" spans="3:16" x14ac:dyDescent="0.3">
      <c r="C158">
        <f>[1]hwy_speed!A158</f>
        <v>806</v>
      </c>
      <c r="D158">
        <f>[1]hwy_speed!B158</f>
        <v>62</v>
      </c>
      <c r="E158">
        <f>[1]hwy_speed!C158</f>
        <v>59</v>
      </c>
      <c r="F158">
        <f>[1]hwy_speed!D158</f>
        <v>61</v>
      </c>
      <c r="G158">
        <f>[1]hwy_speed!E158</f>
        <v>49</v>
      </c>
      <c r="H158">
        <f>[1]hwy_speed!F158</f>
        <v>62</v>
      </c>
      <c r="K158" s="7">
        <v>11275</v>
      </c>
      <c r="L158">
        <f>VLOOKUP(Table_sql2014a8.sandag.org_ws_FreewaySpeed[[#This Row],[LinkID]],Table_socioeca8.sandag.org_abm2_spd[[hwycov_id]:[speed_ev]],2,FALSE)</f>
        <v>57</v>
      </c>
      <c r="M158">
        <f>VLOOKUP(Table_sql2014a8.sandag.org_ws_FreewaySpeed[[#This Row],[LinkID]],Table_socioeca8.sandag.org_abm2_spd[[hwycov_id]:[speed_ev]],3,FALSE)</f>
        <v>56</v>
      </c>
      <c r="N158">
        <f>VLOOKUP(Table_sql2014a8.sandag.org_ws_FreewaySpeed[[#This Row],[LinkID]],Table_socioeca8.sandag.org_abm2_spd[[hwycov_id]:[speed_ev]],4,FALSE)</f>
        <v>57</v>
      </c>
      <c r="O158">
        <f>VLOOKUP(Table_sql2014a8.sandag.org_ws_FreewaySpeed[[#This Row],[LinkID]],Table_socioeca8.sandag.org_abm2_spd[[hwycov_id]:[speed_ev]],5,FALSE)</f>
        <v>57</v>
      </c>
      <c r="P158">
        <f>VLOOKUP(Table_sql2014a8.sandag.org_ws_FreewaySpeed[[#This Row],[LinkID]],Table_socioeca8.sandag.org_abm2_spd[[hwycov_id]:[speed_ev]],6,FALSE)</f>
        <v>57</v>
      </c>
    </row>
    <row r="159" spans="3:16" x14ac:dyDescent="0.3">
      <c r="C159">
        <f>[1]hwy_speed!A159</f>
        <v>807</v>
      </c>
      <c r="D159">
        <f>[1]hwy_speed!B159</f>
        <v>57</v>
      </c>
      <c r="E159">
        <f>[1]hwy_speed!C159</f>
        <v>54</v>
      </c>
      <c r="F159">
        <f>[1]hwy_speed!D159</f>
        <v>56</v>
      </c>
      <c r="G159">
        <f>[1]hwy_speed!E159</f>
        <v>41</v>
      </c>
      <c r="H159">
        <f>[1]hwy_speed!F159</f>
        <v>57</v>
      </c>
      <c r="K159" s="7">
        <v>11284</v>
      </c>
      <c r="L159">
        <f>VLOOKUP(Table_sql2014a8.sandag.org_ws_FreewaySpeed[[#This Row],[LinkID]],Table_socioeca8.sandag.org_abm2_spd[[hwycov_id]:[speed_ev]],2,FALSE)</f>
        <v>62</v>
      </c>
      <c r="M159">
        <f>VLOOKUP(Table_sql2014a8.sandag.org_ws_FreewaySpeed[[#This Row],[LinkID]],Table_socioeca8.sandag.org_abm2_spd[[hwycov_id]:[speed_ev]],3,FALSE)</f>
        <v>61</v>
      </c>
      <c r="N159">
        <f>VLOOKUP(Table_sql2014a8.sandag.org_ws_FreewaySpeed[[#This Row],[LinkID]],Table_socioeca8.sandag.org_abm2_spd[[hwycov_id]:[speed_ev]],4,FALSE)</f>
        <v>62</v>
      </c>
      <c r="O159">
        <f>VLOOKUP(Table_sql2014a8.sandag.org_ws_FreewaySpeed[[#This Row],[LinkID]],Table_socioeca8.sandag.org_abm2_spd[[hwycov_id]:[speed_ev]],5,FALSE)</f>
        <v>60</v>
      </c>
      <c r="P159">
        <f>VLOOKUP(Table_sql2014a8.sandag.org_ws_FreewaySpeed[[#This Row],[LinkID]],Table_socioeca8.sandag.org_abm2_spd[[hwycov_id]:[speed_ev]],6,FALSE)</f>
        <v>62</v>
      </c>
    </row>
    <row r="160" spans="3:16" x14ac:dyDescent="0.3">
      <c r="C160">
        <f>[1]hwy_speed!A160</f>
        <v>808</v>
      </c>
      <c r="D160">
        <f>[1]hwy_speed!B160</f>
        <v>57</v>
      </c>
      <c r="E160">
        <f>[1]hwy_speed!C160</f>
        <v>54</v>
      </c>
      <c r="F160">
        <f>[1]hwy_speed!D160</f>
        <v>56</v>
      </c>
      <c r="G160">
        <f>[1]hwy_speed!E160</f>
        <v>45</v>
      </c>
      <c r="H160">
        <f>[1]hwy_speed!F160</f>
        <v>57</v>
      </c>
      <c r="K160" s="7">
        <v>11296</v>
      </c>
      <c r="L160">
        <f>VLOOKUP(Table_sql2014a8.sandag.org_ws_FreewaySpeed[[#This Row],[LinkID]],Table_socioeca8.sandag.org_abm2_spd[[hwycov_id]:[speed_ev]],2,FALSE)</f>
        <v>57</v>
      </c>
      <c r="M160">
        <f>VLOOKUP(Table_sql2014a8.sandag.org_ws_FreewaySpeed[[#This Row],[LinkID]],Table_socioeca8.sandag.org_abm2_spd[[hwycov_id]:[speed_ev]],3,FALSE)</f>
        <v>18</v>
      </c>
      <c r="N160">
        <f>VLOOKUP(Table_sql2014a8.sandag.org_ws_FreewaySpeed[[#This Row],[LinkID]],Table_socioeca8.sandag.org_abm2_spd[[hwycov_id]:[speed_ev]],4,FALSE)</f>
        <v>35</v>
      </c>
      <c r="O160">
        <f>VLOOKUP(Table_sql2014a8.sandag.org_ws_FreewaySpeed[[#This Row],[LinkID]],Table_socioeca8.sandag.org_abm2_spd[[hwycov_id]:[speed_ev]],5,FALSE)</f>
        <v>29</v>
      </c>
      <c r="P160">
        <f>VLOOKUP(Table_sql2014a8.sandag.org_ws_FreewaySpeed[[#This Row],[LinkID]],Table_socioeca8.sandag.org_abm2_spd[[hwycov_id]:[speed_ev]],6,FALSE)</f>
        <v>57</v>
      </c>
    </row>
    <row r="161" spans="3:16" x14ac:dyDescent="0.3">
      <c r="C161">
        <f>[1]hwy_speed!A161</f>
        <v>809</v>
      </c>
      <c r="D161">
        <f>[1]hwy_speed!B161</f>
        <v>57</v>
      </c>
      <c r="E161">
        <f>[1]hwy_speed!C161</f>
        <v>53</v>
      </c>
      <c r="F161">
        <f>[1]hwy_speed!D161</f>
        <v>56</v>
      </c>
      <c r="G161">
        <f>[1]hwy_speed!E161</f>
        <v>40</v>
      </c>
      <c r="H161">
        <f>[1]hwy_speed!F161</f>
        <v>57</v>
      </c>
      <c r="K161" s="7">
        <v>11297</v>
      </c>
      <c r="L161">
        <f>VLOOKUP(Table_sql2014a8.sandag.org_ws_FreewaySpeed[[#This Row],[LinkID]],Table_socioeca8.sandag.org_abm2_spd[[hwycov_id]:[speed_ev]],2,FALSE)</f>
        <v>62</v>
      </c>
      <c r="M161">
        <f>VLOOKUP(Table_sql2014a8.sandag.org_ws_FreewaySpeed[[#This Row],[LinkID]],Table_socioeca8.sandag.org_abm2_spd[[hwycov_id]:[speed_ev]],3,FALSE)</f>
        <v>32</v>
      </c>
      <c r="N161">
        <f>VLOOKUP(Table_sql2014a8.sandag.org_ws_FreewaySpeed[[#This Row],[LinkID]],Table_socioeca8.sandag.org_abm2_spd[[hwycov_id]:[speed_ev]],4,FALSE)</f>
        <v>44</v>
      </c>
      <c r="O161">
        <f>VLOOKUP(Table_sql2014a8.sandag.org_ws_FreewaySpeed[[#This Row],[LinkID]],Table_socioeca8.sandag.org_abm2_spd[[hwycov_id]:[speed_ev]],5,FALSE)</f>
        <v>31</v>
      </c>
      <c r="P161">
        <f>VLOOKUP(Table_sql2014a8.sandag.org_ws_FreewaySpeed[[#This Row],[LinkID]],Table_socioeca8.sandag.org_abm2_spd[[hwycov_id]:[speed_ev]],6,FALSE)</f>
        <v>62</v>
      </c>
    </row>
    <row r="162" spans="3:16" x14ac:dyDescent="0.3">
      <c r="C162">
        <f>[1]hwy_speed!A162</f>
        <v>810</v>
      </c>
      <c r="D162">
        <f>[1]hwy_speed!B162</f>
        <v>58</v>
      </c>
      <c r="E162">
        <f>[1]hwy_speed!C162</f>
        <v>52</v>
      </c>
      <c r="F162">
        <f>[1]hwy_speed!D162</f>
        <v>55</v>
      </c>
      <c r="G162">
        <f>[1]hwy_speed!E162</f>
        <v>40</v>
      </c>
      <c r="H162">
        <f>[1]hwy_speed!F162</f>
        <v>58</v>
      </c>
      <c r="K162" s="7">
        <v>11326</v>
      </c>
      <c r="L162">
        <f>VLOOKUP(Table_sql2014a8.sandag.org_ws_FreewaySpeed[[#This Row],[LinkID]],Table_socioeca8.sandag.org_abm2_spd[[hwycov_id]:[speed_ev]],2,FALSE)</f>
        <v>53</v>
      </c>
      <c r="M162">
        <f>VLOOKUP(Table_sql2014a8.sandag.org_ws_FreewaySpeed[[#This Row],[LinkID]],Table_socioeca8.sandag.org_abm2_spd[[hwycov_id]:[speed_ev]],3,FALSE)</f>
        <v>34</v>
      </c>
      <c r="N162">
        <f>VLOOKUP(Table_sql2014a8.sandag.org_ws_FreewaySpeed[[#This Row],[LinkID]],Table_socioeca8.sandag.org_abm2_spd[[hwycov_id]:[speed_ev]],4,FALSE)</f>
        <v>50</v>
      </c>
      <c r="O162">
        <f>VLOOKUP(Table_sql2014a8.sandag.org_ws_FreewaySpeed[[#This Row],[LinkID]],Table_socioeca8.sandag.org_abm2_spd[[hwycov_id]:[speed_ev]],5,FALSE)</f>
        <v>38</v>
      </c>
      <c r="P162">
        <f>VLOOKUP(Table_sql2014a8.sandag.org_ws_FreewaySpeed[[#This Row],[LinkID]],Table_socioeca8.sandag.org_abm2_spd[[hwycov_id]:[speed_ev]],6,FALSE)</f>
        <v>53</v>
      </c>
    </row>
    <row r="163" spans="3:16" x14ac:dyDescent="0.3">
      <c r="C163">
        <f>[1]hwy_speed!A163</f>
        <v>811</v>
      </c>
      <c r="D163">
        <f>[1]hwy_speed!B163</f>
        <v>58</v>
      </c>
      <c r="E163">
        <f>[1]hwy_speed!C163</f>
        <v>54</v>
      </c>
      <c r="F163">
        <f>[1]hwy_speed!D163</f>
        <v>56</v>
      </c>
      <c r="G163">
        <f>[1]hwy_speed!E163</f>
        <v>43</v>
      </c>
      <c r="H163">
        <f>[1]hwy_speed!F163</f>
        <v>58</v>
      </c>
      <c r="K163" s="7">
        <v>11371</v>
      </c>
      <c r="L163">
        <f>VLOOKUP(Table_sql2014a8.sandag.org_ws_FreewaySpeed[[#This Row],[LinkID]],Table_socioeca8.sandag.org_abm2_spd[[hwycov_id]:[speed_ev]],2,FALSE)</f>
        <v>58</v>
      </c>
      <c r="M163">
        <f>VLOOKUP(Table_sql2014a8.sandag.org_ws_FreewaySpeed[[#This Row],[LinkID]],Table_socioeca8.sandag.org_abm2_spd[[hwycov_id]:[speed_ev]],3,FALSE)</f>
        <v>34</v>
      </c>
      <c r="N163">
        <f>VLOOKUP(Table_sql2014a8.sandag.org_ws_FreewaySpeed[[#This Row],[LinkID]],Table_socioeca8.sandag.org_abm2_spd[[hwycov_id]:[speed_ev]],4,FALSE)</f>
        <v>56</v>
      </c>
      <c r="O163">
        <f>VLOOKUP(Table_sql2014a8.sandag.org_ws_FreewaySpeed[[#This Row],[LinkID]],Table_socioeca8.sandag.org_abm2_spd[[hwycov_id]:[speed_ev]],5,FALSE)</f>
        <v>56</v>
      </c>
      <c r="P163">
        <f>VLOOKUP(Table_sql2014a8.sandag.org_ws_FreewaySpeed[[#This Row],[LinkID]],Table_socioeca8.sandag.org_abm2_spd[[hwycov_id]:[speed_ev]],6,FALSE)</f>
        <v>58</v>
      </c>
    </row>
    <row r="164" spans="3:16" x14ac:dyDescent="0.3">
      <c r="C164">
        <f>[1]hwy_speed!A164</f>
        <v>813</v>
      </c>
      <c r="D164">
        <f>[1]hwy_speed!B164</f>
        <v>62</v>
      </c>
      <c r="E164">
        <f>[1]hwy_speed!C164</f>
        <v>54</v>
      </c>
      <c r="F164">
        <f>[1]hwy_speed!D164</f>
        <v>55</v>
      </c>
      <c r="G164">
        <f>[1]hwy_speed!E164</f>
        <v>41</v>
      </c>
      <c r="H164">
        <f>[1]hwy_speed!F164</f>
        <v>62</v>
      </c>
      <c r="K164" s="7">
        <v>12009</v>
      </c>
      <c r="L164">
        <f>VLOOKUP(Table_sql2014a8.sandag.org_ws_FreewaySpeed[[#This Row],[LinkID]],Table_socioeca8.sandag.org_abm2_spd[[hwycov_id]:[speed_ev]],2,FALSE)</f>
        <v>62</v>
      </c>
      <c r="M164">
        <f>VLOOKUP(Table_sql2014a8.sandag.org_ws_FreewaySpeed[[#This Row],[LinkID]],Table_socioeca8.sandag.org_abm2_spd[[hwycov_id]:[speed_ev]],3,FALSE)</f>
        <v>58</v>
      </c>
      <c r="N164">
        <f>VLOOKUP(Table_sql2014a8.sandag.org_ws_FreewaySpeed[[#This Row],[LinkID]],Table_socioeca8.sandag.org_abm2_spd[[hwycov_id]:[speed_ev]],4,FALSE)</f>
        <v>62</v>
      </c>
      <c r="O164">
        <f>VLOOKUP(Table_sql2014a8.sandag.org_ws_FreewaySpeed[[#This Row],[LinkID]],Table_socioeca8.sandag.org_abm2_spd[[hwycov_id]:[speed_ev]],5,FALSE)</f>
        <v>55</v>
      </c>
      <c r="P164">
        <f>VLOOKUP(Table_sql2014a8.sandag.org_ws_FreewaySpeed[[#This Row],[LinkID]],Table_socioeca8.sandag.org_abm2_spd[[hwycov_id]:[speed_ev]],6,FALSE)</f>
        <v>62</v>
      </c>
    </row>
    <row r="165" spans="3:16" x14ac:dyDescent="0.3">
      <c r="C165">
        <f>[1]hwy_speed!A165</f>
        <v>815</v>
      </c>
      <c r="D165">
        <f>[1]hwy_speed!B165</f>
        <v>58</v>
      </c>
      <c r="E165">
        <f>[1]hwy_speed!C165</f>
        <v>55</v>
      </c>
      <c r="F165">
        <f>[1]hwy_speed!D165</f>
        <v>57</v>
      </c>
      <c r="G165">
        <f>[1]hwy_speed!E165</f>
        <v>47</v>
      </c>
      <c r="H165">
        <f>[1]hwy_speed!F165</f>
        <v>58</v>
      </c>
      <c r="K165" s="7">
        <v>12065</v>
      </c>
      <c r="L165">
        <f>VLOOKUP(Table_sql2014a8.sandag.org_ws_FreewaySpeed[[#This Row],[LinkID]],Table_socioeca8.sandag.org_abm2_spd[[hwycov_id]:[speed_ev]],2,FALSE)</f>
        <v>58</v>
      </c>
      <c r="M165">
        <f>VLOOKUP(Table_sql2014a8.sandag.org_ws_FreewaySpeed[[#This Row],[LinkID]],Table_socioeca8.sandag.org_abm2_spd[[hwycov_id]:[speed_ev]],3,FALSE)</f>
        <v>58</v>
      </c>
      <c r="N165">
        <f>VLOOKUP(Table_sql2014a8.sandag.org_ws_FreewaySpeed[[#This Row],[LinkID]],Table_socioeca8.sandag.org_abm2_spd[[hwycov_id]:[speed_ev]],4,FALSE)</f>
        <v>58</v>
      </c>
      <c r="O165">
        <f>VLOOKUP(Table_sql2014a8.sandag.org_ws_FreewaySpeed[[#This Row],[LinkID]],Table_socioeca8.sandag.org_abm2_spd[[hwycov_id]:[speed_ev]],5,FALSE)</f>
        <v>58</v>
      </c>
      <c r="P165">
        <f>VLOOKUP(Table_sql2014a8.sandag.org_ws_FreewaySpeed[[#This Row],[LinkID]],Table_socioeca8.sandag.org_abm2_spd[[hwycov_id]:[speed_ev]],6,FALSE)</f>
        <v>58</v>
      </c>
    </row>
    <row r="166" spans="3:16" x14ac:dyDescent="0.3">
      <c r="C166">
        <f>[1]hwy_speed!A166</f>
        <v>822</v>
      </c>
      <c r="D166">
        <f>[1]hwy_speed!B166</f>
        <v>58</v>
      </c>
      <c r="E166">
        <f>[1]hwy_speed!C166</f>
        <v>56</v>
      </c>
      <c r="F166">
        <f>[1]hwy_speed!D166</f>
        <v>57</v>
      </c>
      <c r="G166">
        <f>[1]hwy_speed!E166</f>
        <v>50</v>
      </c>
      <c r="H166">
        <f>[1]hwy_speed!F166</f>
        <v>58</v>
      </c>
      <c r="K166" s="7">
        <v>12247</v>
      </c>
      <c r="L166">
        <f>VLOOKUP(Table_sql2014a8.sandag.org_ws_FreewaySpeed[[#This Row],[LinkID]],Table_socioeca8.sandag.org_abm2_spd[[hwycov_id]:[speed_ev]],2,FALSE)</f>
        <v>57</v>
      </c>
      <c r="M166">
        <f>VLOOKUP(Table_sql2014a8.sandag.org_ws_FreewaySpeed[[#This Row],[LinkID]],Table_socioeca8.sandag.org_abm2_spd[[hwycov_id]:[speed_ev]],3,FALSE)</f>
        <v>39</v>
      </c>
      <c r="N166">
        <f>VLOOKUP(Table_sql2014a8.sandag.org_ws_FreewaySpeed[[#This Row],[LinkID]],Table_socioeca8.sandag.org_abm2_spd[[hwycov_id]:[speed_ev]],4,FALSE)</f>
        <v>50</v>
      </c>
      <c r="O166">
        <f>VLOOKUP(Table_sql2014a8.sandag.org_ws_FreewaySpeed[[#This Row],[LinkID]],Table_socioeca8.sandag.org_abm2_spd[[hwycov_id]:[speed_ev]],5,FALSE)</f>
        <v>54</v>
      </c>
      <c r="P166">
        <f>VLOOKUP(Table_sql2014a8.sandag.org_ws_FreewaySpeed[[#This Row],[LinkID]],Table_socioeca8.sandag.org_abm2_spd[[hwycov_id]:[speed_ev]],6,FALSE)</f>
        <v>58</v>
      </c>
    </row>
    <row r="167" spans="3:16" x14ac:dyDescent="0.3">
      <c r="C167">
        <f>[1]hwy_speed!A167</f>
        <v>823</v>
      </c>
      <c r="D167">
        <f>[1]hwy_speed!B167</f>
        <v>61</v>
      </c>
      <c r="E167">
        <f>[1]hwy_speed!C167</f>
        <v>60</v>
      </c>
      <c r="F167">
        <f>[1]hwy_speed!D167</f>
        <v>60</v>
      </c>
      <c r="G167">
        <f>[1]hwy_speed!E167</f>
        <v>56</v>
      </c>
      <c r="H167">
        <f>[1]hwy_speed!F167</f>
        <v>61</v>
      </c>
      <c r="K167" s="7">
        <v>12267</v>
      </c>
      <c r="L167">
        <f>VLOOKUP(Table_sql2014a8.sandag.org_ws_FreewaySpeed[[#This Row],[LinkID]],Table_socioeca8.sandag.org_abm2_spd[[hwycov_id]:[speed_ev]],2,FALSE)</f>
        <v>58</v>
      </c>
      <c r="M167">
        <f>VLOOKUP(Table_sql2014a8.sandag.org_ws_FreewaySpeed[[#This Row],[LinkID]],Table_socioeca8.sandag.org_abm2_spd[[hwycov_id]:[speed_ev]],3,FALSE)</f>
        <v>57</v>
      </c>
      <c r="N167">
        <f>VLOOKUP(Table_sql2014a8.sandag.org_ws_FreewaySpeed[[#This Row],[LinkID]],Table_socioeca8.sandag.org_abm2_spd[[hwycov_id]:[speed_ev]],4,FALSE)</f>
        <v>57</v>
      </c>
      <c r="O167">
        <f>VLOOKUP(Table_sql2014a8.sandag.org_ws_FreewaySpeed[[#This Row],[LinkID]],Table_socioeca8.sandag.org_abm2_spd[[hwycov_id]:[speed_ev]],5,FALSE)</f>
        <v>57</v>
      </c>
      <c r="P167">
        <f>VLOOKUP(Table_sql2014a8.sandag.org_ws_FreewaySpeed[[#This Row],[LinkID]],Table_socioeca8.sandag.org_abm2_spd[[hwycov_id]:[speed_ev]],6,FALSE)</f>
        <v>58</v>
      </c>
    </row>
    <row r="168" spans="3:16" x14ac:dyDescent="0.3">
      <c r="C168">
        <f>[1]hwy_speed!A168</f>
        <v>824</v>
      </c>
      <c r="D168">
        <f>[1]hwy_speed!B168</f>
        <v>57</v>
      </c>
      <c r="E168">
        <f>[1]hwy_speed!C168</f>
        <v>56</v>
      </c>
      <c r="F168">
        <f>[1]hwy_speed!D168</f>
        <v>56</v>
      </c>
      <c r="G168">
        <f>[1]hwy_speed!E168</f>
        <v>50</v>
      </c>
      <c r="H168">
        <f>[1]hwy_speed!F168</f>
        <v>57</v>
      </c>
      <c r="K168" s="7">
        <v>12547</v>
      </c>
      <c r="L168">
        <f>VLOOKUP(Table_sql2014a8.sandag.org_ws_FreewaySpeed[[#This Row],[LinkID]],Table_socioeca8.sandag.org_abm2_spd[[hwycov_id]:[speed_ev]],2,FALSE)</f>
        <v>57</v>
      </c>
      <c r="M168">
        <f>VLOOKUP(Table_sql2014a8.sandag.org_ws_FreewaySpeed[[#This Row],[LinkID]],Table_socioeca8.sandag.org_abm2_spd[[hwycov_id]:[speed_ev]],3,FALSE)</f>
        <v>56</v>
      </c>
      <c r="N168">
        <f>VLOOKUP(Table_sql2014a8.sandag.org_ws_FreewaySpeed[[#This Row],[LinkID]],Table_socioeca8.sandag.org_abm2_spd[[hwycov_id]:[speed_ev]],4,FALSE)</f>
        <v>56</v>
      </c>
      <c r="O168">
        <f>VLOOKUP(Table_sql2014a8.sandag.org_ws_FreewaySpeed[[#This Row],[LinkID]],Table_socioeca8.sandag.org_abm2_spd[[hwycov_id]:[speed_ev]],5,FALSE)</f>
        <v>57</v>
      </c>
      <c r="P168">
        <f>VLOOKUP(Table_sql2014a8.sandag.org_ws_FreewaySpeed[[#This Row],[LinkID]],Table_socioeca8.sandag.org_abm2_spd[[hwycov_id]:[speed_ev]],6,FALSE)</f>
        <v>57</v>
      </c>
    </row>
    <row r="169" spans="3:16" x14ac:dyDescent="0.3">
      <c r="C169">
        <f>[1]hwy_speed!A169</f>
        <v>834</v>
      </c>
      <c r="D169">
        <f>[1]hwy_speed!B169</f>
        <v>58</v>
      </c>
      <c r="E169">
        <f>[1]hwy_speed!C169</f>
        <v>57</v>
      </c>
      <c r="F169">
        <f>[1]hwy_speed!D169</f>
        <v>57</v>
      </c>
      <c r="G169">
        <f>[1]hwy_speed!E169</f>
        <v>52</v>
      </c>
      <c r="H169">
        <f>[1]hwy_speed!F169</f>
        <v>58</v>
      </c>
      <c r="K169" s="7">
        <v>12571</v>
      </c>
      <c r="L169">
        <f>VLOOKUP(Table_sql2014a8.sandag.org_ws_FreewaySpeed[[#This Row],[LinkID]],Table_socioeca8.sandag.org_abm2_spd[[hwycov_id]:[speed_ev]],2,FALSE)</f>
        <v>58</v>
      </c>
      <c r="M169">
        <f>VLOOKUP(Table_sql2014a8.sandag.org_ws_FreewaySpeed[[#This Row],[LinkID]],Table_socioeca8.sandag.org_abm2_spd[[hwycov_id]:[speed_ev]],3,FALSE)</f>
        <v>46</v>
      </c>
      <c r="N169">
        <f>VLOOKUP(Table_sql2014a8.sandag.org_ws_FreewaySpeed[[#This Row],[LinkID]],Table_socioeca8.sandag.org_abm2_spd[[hwycov_id]:[speed_ev]],4,FALSE)</f>
        <v>50</v>
      </c>
      <c r="O169">
        <f>VLOOKUP(Table_sql2014a8.sandag.org_ws_FreewaySpeed[[#This Row],[LinkID]],Table_socioeca8.sandag.org_abm2_spd[[hwycov_id]:[speed_ev]],5,FALSE)</f>
        <v>54</v>
      </c>
      <c r="P169">
        <f>VLOOKUP(Table_sql2014a8.sandag.org_ws_FreewaySpeed[[#This Row],[LinkID]],Table_socioeca8.sandag.org_abm2_spd[[hwycov_id]:[speed_ev]],6,FALSE)</f>
        <v>58</v>
      </c>
    </row>
    <row r="170" spans="3:16" x14ac:dyDescent="0.3">
      <c r="C170">
        <f>[1]hwy_speed!A170</f>
        <v>835</v>
      </c>
      <c r="D170">
        <f>[1]hwy_speed!B170</f>
        <v>57</v>
      </c>
      <c r="E170">
        <f>[1]hwy_speed!C170</f>
        <v>56</v>
      </c>
      <c r="F170">
        <f>[1]hwy_speed!D170</f>
        <v>55</v>
      </c>
      <c r="G170">
        <f>[1]hwy_speed!E170</f>
        <v>52</v>
      </c>
      <c r="H170">
        <f>[1]hwy_speed!F170</f>
        <v>57</v>
      </c>
      <c r="K170" s="7">
        <v>12572</v>
      </c>
      <c r="L170">
        <f>VLOOKUP(Table_sql2014a8.sandag.org_ws_FreewaySpeed[[#This Row],[LinkID]],Table_socioeca8.sandag.org_abm2_spd[[hwycov_id]:[speed_ev]],2,FALSE)</f>
        <v>58</v>
      </c>
      <c r="M170">
        <f>VLOOKUP(Table_sql2014a8.sandag.org_ws_FreewaySpeed[[#This Row],[LinkID]],Table_socioeca8.sandag.org_abm2_spd[[hwycov_id]:[speed_ev]],3,FALSE)</f>
        <v>46</v>
      </c>
      <c r="N170">
        <f>VLOOKUP(Table_sql2014a8.sandag.org_ws_FreewaySpeed[[#This Row],[LinkID]],Table_socioeca8.sandag.org_abm2_spd[[hwycov_id]:[speed_ev]],4,FALSE)</f>
        <v>49</v>
      </c>
      <c r="O170">
        <f>VLOOKUP(Table_sql2014a8.sandag.org_ws_FreewaySpeed[[#This Row],[LinkID]],Table_socioeca8.sandag.org_abm2_spd[[hwycov_id]:[speed_ev]],5,FALSE)</f>
        <v>54</v>
      </c>
      <c r="P170">
        <f>VLOOKUP(Table_sql2014a8.sandag.org_ws_FreewaySpeed[[#This Row],[LinkID]],Table_socioeca8.sandag.org_abm2_spd[[hwycov_id]:[speed_ev]],6,FALSE)</f>
        <v>58</v>
      </c>
    </row>
    <row r="171" spans="3:16" x14ac:dyDescent="0.3">
      <c r="C171">
        <f>[1]hwy_speed!A171</f>
        <v>836</v>
      </c>
      <c r="D171">
        <f>[1]hwy_speed!B171</f>
        <v>57</v>
      </c>
      <c r="E171">
        <f>[1]hwy_speed!C171</f>
        <v>56</v>
      </c>
      <c r="F171">
        <f>[1]hwy_speed!D171</f>
        <v>56</v>
      </c>
      <c r="G171">
        <f>[1]hwy_speed!E171</f>
        <v>52</v>
      </c>
      <c r="H171">
        <f>[1]hwy_speed!F171</f>
        <v>57</v>
      </c>
      <c r="K171" s="7">
        <v>12583</v>
      </c>
      <c r="L171">
        <f>VLOOKUP(Table_sql2014a8.sandag.org_ws_FreewaySpeed[[#This Row],[LinkID]],Table_socioeca8.sandag.org_abm2_spd[[hwycov_id]:[speed_ev]],2,FALSE)</f>
        <v>57</v>
      </c>
      <c r="M171">
        <f>VLOOKUP(Table_sql2014a8.sandag.org_ws_FreewaySpeed[[#This Row],[LinkID]],Table_socioeca8.sandag.org_abm2_spd[[hwycov_id]:[speed_ev]],3,FALSE)</f>
        <v>38</v>
      </c>
      <c r="N171">
        <f>VLOOKUP(Table_sql2014a8.sandag.org_ws_FreewaySpeed[[#This Row],[LinkID]],Table_socioeca8.sandag.org_abm2_spd[[hwycov_id]:[speed_ev]],4,FALSE)</f>
        <v>53</v>
      </c>
      <c r="O171">
        <f>VLOOKUP(Table_sql2014a8.sandag.org_ws_FreewaySpeed[[#This Row],[LinkID]],Table_socioeca8.sandag.org_abm2_spd[[hwycov_id]:[speed_ev]],5,FALSE)</f>
        <v>56</v>
      </c>
      <c r="P171">
        <f>VLOOKUP(Table_sql2014a8.sandag.org_ws_FreewaySpeed[[#This Row],[LinkID]],Table_socioeca8.sandag.org_abm2_spd[[hwycov_id]:[speed_ev]],6,FALSE)</f>
        <v>58</v>
      </c>
    </row>
    <row r="172" spans="3:16" x14ac:dyDescent="0.3">
      <c r="C172">
        <f>[1]hwy_speed!A172</f>
        <v>837</v>
      </c>
      <c r="D172">
        <f>[1]hwy_speed!B172</f>
        <v>57</v>
      </c>
      <c r="E172">
        <f>[1]hwy_speed!C172</f>
        <v>56</v>
      </c>
      <c r="F172">
        <f>[1]hwy_speed!D172</f>
        <v>56</v>
      </c>
      <c r="G172">
        <f>[1]hwy_speed!E172</f>
        <v>53</v>
      </c>
      <c r="H172">
        <f>[1]hwy_speed!F172</f>
        <v>57</v>
      </c>
      <c r="K172" s="7">
        <v>12584</v>
      </c>
      <c r="L172">
        <f>VLOOKUP(Table_sql2014a8.sandag.org_ws_FreewaySpeed[[#This Row],[LinkID]],Table_socioeca8.sandag.org_abm2_spd[[hwycov_id]:[speed_ev]],2,FALSE)</f>
        <v>58</v>
      </c>
      <c r="M172">
        <f>VLOOKUP(Table_sql2014a8.sandag.org_ws_FreewaySpeed[[#This Row],[LinkID]],Table_socioeca8.sandag.org_abm2_spd[[hwycov_id]:[speed_ev]],3,FALSE)</f>
        <v>55</v>
      </c>
      <c r="N172">
        <f>VLOOKUP(Table_sql2014a8.sandag.org_ws_FreewaySpeed[[#This Row],[LinkID]],Table_socioeca8.sandag.org_abm2_spd[[hwycov_id]:[speed_ev]],4,FALSE)</f>
        <v>48</v>
      </c>
      <c r="O172">
        <f>VLOOKUP(Table_sql2014a8.sandag.org_ws_FreewaySpeed[[#This Row],[LinkID]],Table_socioeca8.sandag.org_abm2_spd[[hwycov_id]:[speed_ev]],5,FALSE)</f>
        <v>38</v>
      </c>
      <c r="P172">
        <f>VLOOKUP(Table_sql2014a8.sandag.org_ws_FreewaySpeed[[#This Row],[LinkID]],Table_socioeca8.sandag.org_abm2_spd[[hwycov_id]:[speed_ev]],6,FALSE)</f>
        <v>58</v>
      </c>
    </row>
    <row r="173" spans="3:16" x14ac:dyDescent="0.3">
      <c r="C173">
        <f>[1]hwy_speed!A173</f>
        <v>839</v>
      </c>
      <c r="D173">
        <f>[1]hwy_speed!B173</f>
        <v>58</v>
      </c>
      <c r="E173">
        <f>[1]hwy_speed!C173</f>
        <v>57</v>
      </c>
      <c r="F173">
        <f>[1]hwy_speed!D173</f>
        <v>57</v>
      </c>
      <c r="G173">
        <f>[1]hwy_speed!E173</f>
        <v>56</v>
      </c>
      <c r="H173">
        <f>[1]hwy_speed!F173</f>
        <v>58</v>
      </c>
      <c r="K173" s="7">
        <v>12589</v>
      </c>
      <c r="L173">
        <f>VLOOKUP(Table_sql2014a8.sandag.org_ws_FreewaySpeed[[#This Row],[LinkID]],Table_socioeca8.sandag.org_abm2_spd[[hwycov_id]:[speed_ev]],2,FALSE)</f>
        <v>57</v>
      </c>
      <c r="M173">
        <f>VLOOKUP(Table_sql2014a8.sandag.org_ws_FreewaySpeed[[#This Row],[LinkID]],Table_socioeca8.sandag.org_abm2_spd[[hwycov_id]:[speed_ev]],3,FALSE)</f>
        <v>36</v>
      </c>
      <c r="N173">
        <f>VLOOKUP(Table_sql2014a8.sandag.org_ws_FreewaySpeed[[#This Row],[LinkID]],Table_socioeca8.sandag.org_abm2_spd[[hwycov_id]:[speed_ev]],4,FALSE)</f>
        <v>51</v>
      </c>
      <c r="O173">
        <f>VLOOKUP(Table_sql2014a8.sandag.org_ws_FreewaySpeed[[#This Row],[LinkID]],Table_socioeca8.sandag.org_abm2_spd[[hwycov_id]:[speed_ev]],5,FALSE)</f>
        <v>56</v>
      </c>
      <c r="P173">
        <f>VLOOKUP(Table_sql2014a8.sandag.org_ws_FreewaySpeed[[#This Row],[LinkID]],Table_socioeca8.sandag.org_abm2_spd[[hwycov_id]:[speed_ev]],6,FALSE)</f>
        <v>57</v>
      </c>
    </row>
    <row r="174" spans="3:16" x14ac:dyDescent="0.3">
      <c r="C174">
        <f>[1]hwy_speed!A174</f>
        <v>841</v>
      </c>
      <c r="D174">
        <f>[1]hwy_speed!B174</f>
        <v>58</v>
      </c>
      <c r="E174">
        <f>[1]hwy_speed!C174</f>
        <v>56</v>
      </c>
      <c r="F174">
        <f>[1]hwy_speed!D174</f>
        <v>57</v>
      </c>
      <c r="G174">
        <f>[1]hwy_speed!E174</f>
        <v>53</v>
      </c>
      <c r="H174">
        <f>[1]hwy_speed!F174</f>
        <v>58</v>
      </c>
      <c r="K174" s="7">
        <v>12591</v>
      </c>
      <c r="L174">
        <f>VLOOKUP(Table_sql2014a8.sandag.org_ws_FreewaySpeed[[#This Row],[LinkID]],Table_socioeca8.sandag.org_abm2_spd[[hwycov_id]:[speed_ev]],2,FALSE)</f>
        <v>58</v>
      </c>
      <c r="M174">
        <f>VLOOKUP(Table_sql2014a8.sandag.org_ws_FreewaySpeed[[#This Row],[LinkID]],Table_socioeca8.sandag.org_abm2_spd[[hwycov_id]:[speed_ev]],3,FALSE)</f>
        <v>53</v>
      </c>
      <c r="N174">
        <f>VLOOKUP(Table_sql2014a8.sandag.org_ws_FreewaySpeed[[#This Row],[LinkID]],Table_socioeca8.sandag.org_abm2_spd[[hwycov_id]:[speed_ev]],4,FALSE)</f>
        <v>44</v>
      </c>
      <c r="O174">
        <f>VLOOKUP(Table_sql2014a8.sandag.org_ws_FreewaySpeed[[#This Row],[LinkID]],Table_socioeca8.sandag.org_abm2_spd[[hwycov_id]:[speed_ev]],5,FALSE)</f>
        <v>33</v>
      </c>
      <c r="P174">
        <f>VLOOKUP(Table_sql2014a8.sandag.org_ws_FreewaySpeed[[#This Row],[LinkID]],Table_socioeca8.sandag.org_abm2_spd[[hwycov_id]:[speed_ev]],6,FALSE)</f>
        <v>58</v>
      </c>
    </row>
    <row r="175" spans="3:16" x14ac:dyDescent="0.3">
      <c r="C175">
        <f>[1]hwy_speed!A175</f>
        <v>842</v>
      </c>
      <c r="D175">
        <f>[1]hwy_speed!B175</f>
        <v>58</v>
      </c>
      <c r="E175">
        <f>[1]hwy_speed!C175</f>
        <v>57</v>
      </c>
      <c r="F175">
        <f>[1]hwy_speed!D175</f>
        <v>58</v>
      </c>
      <c r="G175">
        <f>[1]hwy_speed!E175</f>
        <v>57</v>
      </c>
      <c r="H175">
        <f>[1]hwy_speed!F175</f>
        <v>58</v>
      </c>
      <c r="K175" s="7">
        <v>12761</v>
      </c>
      <c r="L175">
        <f>VLOOKUP(Table_sql2014a8.sandag.org_ws_FreewaySpeed[[#This Row],[LinkID]],Table_socioeca8.sandag.org_abm2_spd[[hwycov_id]:[speed_ev]],2,FALSE)</f>
        <v>62</v>
      </c>
      <c r="M175">
        <f>VLOOKUP(Table_sql2014a8.sandag.org_ws_FreewaySpeed[[#This Row],[LinkID]],Table_socioeca8.sandag.org_abm2_spd[[hwycov_id]:[speed_ev]],3,FALSE)</f>
        <v>61</v>
      </c>
      <c r="N175">
        <f>VLOOKUP(Table_sql2014a8.sandag.org_ws_FreewaySpeed[[#This Row],[LinkID]],Table_socioeca8.sandag.org_abm2_spd[[hwycov_id]:[speed_ev]],4,FALSE)</f>
        <v>61</v>
      </c>
      <c r="O175">
        <f>VLOOKUP(Table_sql2014a8.sandag.org_ws_FreewaySpeed[[#This Row],[LinkID]],Table_socioeca8.sandag.org_abm2_spd[[hwycov_id]:[speed_ev]],5,FALSE)</f>
        <v>61</v>
      </c>
      <c r="P175">
        <f>VLOOKUP(Table_sql2014a8.sandag.org_ws_FreewaySpeed[[#This Row],[LinkID]],Table_socioeca8.sandag.org_abm2_spd[[hwycov_id]:[speed_ev]],6,FALSE)</f>
        <v>62</v>
      </c>
    </row>
    <row r="176" spans="3:16" x14ac:dyDescent="0.3">
      <c r="C176">
        <f>[1]hwy_speed!A176</f>
        <v>843</v>
      </c>
      <c r="D176">
        <f>[1]hwy_speed!B176</f>
        <v>58</v>
      </c>
      <c r="E176">
        <f>[1]hwy_speed!C176</f>
        <v>56</v>
      </c>
      <c r="F176">
        <f>[1]hwy_speed!D176</f>
        <v>58</v>
      </c>
      <c r="G176">
        <f>[1]hwy_speed!E176</f>
        <v>57</v>
      </c>
      <c r="H176">
        <f>[1]hwy_speed!F176</f>
        <v>58</v>
      </c>
      <c r="K176" s="7">
        <v>12823</v>
      </c>
      <c r="L176">
        <f>VLOOKUP(Table_sql2014a8.sandag.org_ws_FreewaySpeed[[#This Row],[LinkID]],Table_socioeca8.sandag.org_abm2_spd[[hwycov_id]:[speed_ev]],2,FALSE)</f>
        <v>57</v>
      </c>
      <c r="M176">
        <f>VLOOKUP(Table_sql2014a8.sandag.org_ws_FreewaySpeed[[#This Row],[LinkID]],Table_socioeca8.sandag.org_abm2_spd[[hwycov_id]:[speed_ev]],3,FALSE)</f>
        <v>41</v>
      </c>
      <c r="N176">
        <f>VLOOKUP(Table_sql2014a8.sandag.org_ws_FreewaySpeed[[#This Row],[LinkID]],Table_socioeca8.sandag.org_abm2_spd[[hwycov_id]:[speed_ev]],4,FALSE)</f>
        <v>56</v>
      </c>
      <c r="O176">
        <f>VLOOKUP(Table_sql2014a8.sandag.org_ws_FreewaySpeed[[#This Row],[LinkID]],Table_socioeca8.sandag.org_abm2_spd[[hwycov_id]:[speed_ev]],5,FALSE)</f>
        <v>52</v>
      </c>
      <c r="P176">
        <f>VLOOKUP(Table_sql2014a8.sandag.org_ws_FreewaySpeed[[#This Row],[LinkID]],Table_socioeca8.sandag.org_abm2_spd[[hwycov_id]:[speed_ev]],6,FALSE)</f>
        <v>57</v>
      </c>
    </row>
    <row r="177" spans="3:16" x14ac:dyDescent="0.3">
      <c r="C177">
        <f>[1]hwy_speed!A177</f>
        <v>844</v>
      </c>
      <c r="D177">
        <f>[1]hwy_speed!B177</f>
        <v>58</v>
      </c>
      <c r="E177">
        <f>[1]hwy_speed!C177</f>
        <v>57</v>
      </c>
      <c r="F177">
        <f>[1]hwy_speed!D177</f>
        <v>58</v>
      </c>
      <c r="G177">
        <f>[1]hwy_speed!E177</f>
        <v>57</v>
      </c>
      <c r="H177">
        <f>[1]hwy_speed!F177</f>
        <v>58</v>
      </c>
      <c r="K177" s="7">
        <v>12833</v>
      </c>
      <c r="L177">
        <f>VLOOKUP(Table_sql2014a8.sandag.org_ws_FreewaySpeed[[#This Row],[LinkID]],Table_socioeca8.sandag.org_abm2_spd[[hwycov_id]:[speed_ev]],2,FALSE)</f>
        <v>57</v>
      </c>
      <c r="M177">
        <f>VLOOKUP(Table_sql2014a8.sandag.org_ws_FreewaySpeed[[#This Row],[LinkID]],Table_socioeca8.sandag.org_abm2_spd[[hwycov_id]:[speed_ev]],3,FALSE)</f>
        <v>56</v>
      </c>
      <c r="N177">
        <f>VLOOKUP(Table_sql2014a8.sandag.org_ws_FreewaySpeed[[#This Row],[LinkID]],Table_socioeca8.sandag.org_abm2_spd[[hwycov_id]:[speed_ev]],4,FALSE)</f>
        <v>55</v>
      </c>
      <c r="O177">
        <f>VLOOKUP(Table_sql2014a8.sandag.org_ws_FreewaySpeed[[#This Row],[LinkID]],Table_socioeca8.sandag.org_abm2_spd[[hwycov_id]:[speed_ev]],5,FALSE)</f>
        <v>53</v>
      </c>
      <c r="P177">
        <f>VLOOKUP(Table_sql2014a8.sandag.org_ws_FreewaySpeed[[#This Row],[LinkID]],Table_socioeca8.sandag.org_abm2_spd[[hwycov_id]:[speed_ev]],6,FALSE)</f>
        <v>57</v>
      </c>
    </row>
    <row r="178" spans="3:16" x14ac:dyDescent="0.3">
      <c r="C178">
        <f>[1]hwy_speed!A178</f>
        <v>845</v>
      </c>
      <c r="D178">
        <f>[1]hwy_speed!B178</f>
        <v>58</v>
      </c>
      <c r="E178">
        <f>[1]hwy_speed!C178</f>
        <v>56</v>
      </c>
      <c r="F178">
        <f>[1]hwy_speed!D178</f>
        <v>58</v>
      </c>
      <c r="G178">
        <f>[1]hwy_speed!E178</f>
        <v>57</v>
      </c>
      <c r="H178">
        <f>[1]hwy_speed!F178</f>
        <v>58</v>
      </c>
      <c r="K178" s="7">
        <v>12834</v>
      </c>
      <c r="L178">
        <f>VLOOKUP(Table_sql2014a8.sandag.org_ws_FreewaySpeed[[#This Row],[LinkID]],Table_socioeca8.sandag.org_abm2_spd[[hwycov_id]:[speed_ev]],2,FALSE)</f>
        <v>58</v>
      </c>
      <c r="M178">
        <f>VLOOKUP(Table_sql2014a8.sandag.org_ws_FreewaySpeed[[#This Row],[LinkID]],Table_socioeca8.sandag.org_abm2_spd[[hwycov_id]:[speed_ev]],3,FALSE)</f>
        <v>49</v>
      </c>
      <c r="N178">
        <f>VLOOKUP(Table_sql2014a8.sandag.org_ws_FreewaySpeed[[#This Row],[LinkID]],Table_socioeca8.sandag.org_abm2_spd[[hwycov_id]:[speed_ev]],4,FALSE)</f>
        <v>57</v>
      </c>
      <c r="O178">
        <f>VLOOKUP(Table_sql2014a8.sandag.org_ws_FreewaySpeed[[#This Row],[LinkID]],Table_socioeca8.sandag.org_abm2_spd[[hwycov_id]:[speed_ev]],5,FALSE)</f>
        <v>56</v>
      </c>
      <c r="P178">
        <f>VLOOKUP(Table_sql2014a8.sandag.org_ws_FreewaySpeed[[#This Row],[LinkID]],Table_socioeca8.sandag.org_abm2_spd[[hwycov_id]:[speed_ev]],6,FALSE)</f>
        <v>58</v>
      </c>
    </row>
    <row r="179" spans="3:16" x14ac:dyDescent="0.3">
      <c r="C179">
        <f>[1]hwy_speed!A179</f>
        <v>851</v>
      </c>
      <c r="D179">
        <f>[1]hwy_speed!B179</f>
        <v>58</v>
      </c>
      <c r="E179">
        <f>[1]hwy_speed!C179</f>
        <v>56</v>
      </c>
      <c r="F179">
        <f>[1]hwy_speed!D179</f>
        <v>58</v>
      </c>
      <c r="G179">
        <f>[1]hwy_speed!E179</f>
        <v>57</v>
      </c>
      <c r="H179">
        <f>[1]hwy_speed!F179</f>
        <v>58</v>
      </c>
      <c r="K179" s="7">
        <v>12837</v>
      </c>
      <c r="L179">
        <f>VLOOKUP(Table_sql2014a8.sandag.org_ws_FreewaySpeed[[#This Row],[LinkID]],Table_socioeca8.sandag.org_abm2_spd[[hwycov_id]:[speed_ev]],2,FALSE)</f>
        <v>58</v>
      </c>
      <c r="M179">
        <f>VLOOKUP(Table_sql2014a8.sandag.org_ws_FreewaySpeed[[#This Row],[LinkID]],Table_socioeca8.sandag.org_abm2_spd[[hwycov_id]:[speed_ev]],3,FALSE)</f>
        <v>53</v>
      </c>
      <c r="N179">
        <f>VLOOKUP(Table_sql2014a8.sandag.org_ws_FreewaySpeed[[#This Row],[LinkID]],Table_socioeca8.sandag.org_abm2_spd[[hwycov_id]:[speed_ev]],4,FALSE)</f>
        <v>56</v>
      </c>
      <c r="O179">
        <f>VLOOKUP(Table_sql2014a8.sandag.org_ws_FreewaySpeed[[#This Row],[LinkID]],Table_socioeca8.sandag.org_abm2_spd[[hwycov_id]:[speed_ev]],5,FALSE)</f>
        <v>54</v>
      </c>
      <c r="P179">
        <f>VLOOKUP(Table_sql2014a8.sandag.org_ws_FreewaySpeed[[#This Row],[LinkID]],Table_socioeca8.sandag.org_abm2_spd[[hwycov_id]:[speed_ev]],6,FALSE)</f>
        <v>58</v>
      </c>
    </row>
    <row r="180" spans="3:16" x14ac:dyDescent="0.3">
      <c r="C180">
        <f>[1]hwy_speed!A180</f>
        <v>852</v>
      </c>
      <c r="D180">
        <f>[1]hwy_speed!B180</f>
        <v>58</v>
      </c>
      <c r="E180">
        <f>[1]hwy_speed!C180</f>
        <v>56</v>
      </c>
      <c r="F180">
        <f>[1]hwy_speed!D180</f>
        <v>58</v>
      </c>
      <c r="G180">
        <f>[1]hwy_speed!E180</f>
        <v>57</v>
      </c>
      <c r="H180">
        <f>[1]hwy_speed!F180</f>
        <v>58</v>
      </c>
      <c r="K180" s="7">
        <v>12841</v>
      </c>
      <c r="L180">
        <f>VLOOKUP(Table_sql2014a8.sandag.org_ws_FreewaySpeed[[#This Row],[LinkID]],Table_socioeca8.sandag.org_abm2_spd[[hwycov_id]:[speed_ev]],2,FALSE)</f>
        <v>58</v>
      </c>
      <c r="M180">
        <f>VLOOKUP(Table_sql2014a8.sandag.org_ws_FreewaySpeed[[#This Row],[LinkID]],Table_socioeca8.sandag.org_abm2_spd[[hwycov_id]:[speed_ev]],3,FALSE)</f>
        <v>58</v>
      </c>
      <c r="N180">
        <f>VLOOKUP(Table_sql2014a8.sandag.org_ws_FreewaySpeed[[#This Row],[LinkID]],Table_socioeca8.sandag.org_abm2_spd[[hwycov_id]:[speed_ev]],4,FALSE)</f>
        <v>57</v>
      </c>
      <c r="O180">
        <f>VLOOKUP(Table_sql2014a8.sandag.org_ws_FreewaySpeed[[#This Row],[LinkID]],Table_socioeca8.sandag.org_abm2_spd[[hwycov_id]:[speed_ev]],5,FALSE)</f>
        <v>57</v>
      </c>
      <c r="P180">
        <f>VLOOKUP(Table_sql2014a8.sandag.org_ws_FreewaySpeed[[#This Row],[LinkID]],Table_socioeca8.sandag.org_abm2_spd[[hwycov_id]:[speed_ev]],6,FALSE)</f>
        <v>58</v>
      </c>
    </row>
    <row r="181" spans="3:16" x14ac:dyDescent="0.3">
      <c r="C181">
        <f>[1]hwy_speed!A181</f>
        <v>853</v>
      </c>
      <c r="D181">
        <f>[1]hwy_speed!B181</f>
        <v>58</v>
      </c>
      <c r="E181">
        <f>[1]hwy_speed!C181</f>
        <v>57</v>
      </c>
      <c r="F181">
        <f>[1]hwy_speed!D181</f>
        <v>58</v>
      </c>
      <c r="G181">
        <f>[1]hwy_speed!E181</f>
        <v>57</v>
      </c>
      <c r="H181">
        <f>[1]hwy_speed!F181</f>
        <v>58</v>
      </c>
      <c r="K181" s="7">
        <v>12932</v>
      </c>
      <c r="L181">
        <f>VLOOKUP(Table_sql2014a8.sandag.org_ws_FreewaySpeed[[#This Row],[LinkID]],Table_socioeca8.sandag.org_abm2_spd[[hwycov_id]:[speed_ev]],2,FALSE)</f>
        <v>57</v>
      </c>
      <c r="M181">
        <f>VLOOKUP(Table_sql2014a8.sandag.org_ws_FreewaySpeed[[#This Row],[LinkID]],Table_socioeca8.sandag.org_abm2_spd[[hwycov_id]:[speed_ev]],3,FALSE)</f>
        <v>49</v>
      </c>
      <c r="N181">
        <f>VLOOKUP(Table_sql2014a8.sandag.org_ws_FreewaySpeed[[#This Row],[LinkID]],Table_socioeca8.sandag.org_abm2_spd[[hwycov_id]:[speed_ev]],4,FALSE)</f>
        <v>56</v>
      </c>
      <c r="O181">
        <f>VLOOKUP(Table_sql2014a8.sandag.org_ws_FreewaySpeed[[#This Row],[LinkID]],Table_socioeca8.sandag.org_abm2_spd[[hwycov_id]:[speed_ev]],5,FALSE)</f>
        <v>56</v>
      </c>
      <c r="P181">
        <f>VLOOKUP(Table_sql2014a8.sandag.org_ws_FreewaySpeed[[#This Row],[LinkID]],Table_socioeca8.sandag.org_abm2_spd[[hwycov_id]:[speed_ev]],6,FALSE)</f>
        <v>57</v>
      </c>
    </row>
    <row r="182" spans="3:16" x14ac:dyDescent="0.3">
      <c r="C182">
        <f>[1]hwy_speed!A182</f>
        <v>854</v>
      </c>
      <c r="D182">
        <f>[1]hwy_speed!B182</f>
        <v>58</v>
      </c>
      <c r="E182">
        <f>[1]hwy_speed!C182</f>
        <v>57</v>
      </c>
      <c r="F182">
        <f>[1]hwy_speed!D182</f>
        <v>57</v>
      </c>
      <c r="G182">
        <f>[1]hwy_speed!E182</f>
        <v>57</v>
      </c>
      <c r="H182">
        <f>[1]hwy_speed!F182</f>
        <v>58</v>
      </c>
      <c r="K182" s="7">
        <v>12945</v>
      </c>
      <c r="L182">
        <f>VLOOKUP(Table_sql2014a8.sandag.org_ws_FreewaySpeed[[#This Row],[LinkID]],Table_socioeca8.sandag.org_abm2_spd[[hwycov_id]:[speed_ev]],2,FALSE)</f>
        <v>57</v>
      </c>
      <c r="M182">
        <f>VLOOKUP(Table_sql2014a8.sandag.org_ws_FreewaySpeed[[#This Row],[LinkID]],Table_socioeca8.sandag.org_abm2_spd[[hwycov_id]:[speed_ev]],3,FALSE)</f>
        <v>38</v>
      </c>
      <c r="N182">
        <f>VLOOKUP(Table_sql2014a8.sandag.org_ws_FreewaySpeed[[#This Row],[LinkID]],Table_socioeca8.sandag.org_abm2_spd[[hwycov_id]:[speed_ev]],4,FALSE)</f>
        <v>54</v>
      </c>
      <c r="O182">
        <f>VLOOKUP(Table_sql2014a8.sandag.org_ws_FreewaySpeed[[#This Row],[LinkID]],Table_socioeca8.sandag.org_abm2_spd[[hwycov_id]:[speed_ev]],5,FALSE)</f>
        <v>54</v>
      </c>
      <c r="P182">
        <f>VLOOKUP(Table_sql2014a8.sandag.org_ws_FreewaySpeed[[#This Row],[LinkID]],Table_socioeca8.sandag.org_abm2_spd[[hwycov_id]:[speed_ev]],6,FALSE)</f>
        <v>58</v>
      </c>
    </row>
    <row r="183" spans="3:16" x14ac:dyDescent="0.3">
      <c r="C183">
        <f>[1]hwy_speed!A183</f>
        <v>855</v>
      </c>
      <c r="D183">
        <f>[1]hwy_speed!B183</f>
        <v>60</v>
      </c>
      <c r="E183">
        <f>[1]hwy_speed!C183</f>
        <v>60</v>
      </c>
      <c r="F183">
        <f>[1]hwy_speed!D183</f>
        <v>60</v>
      </c>
      <c r="G183">
        <f>[1]hwy_speed!E183</f>
        <v>60</v>
      </c>
      <c r="H183">
        <f>[1]hwy_speed!F183</f>
        <v>60</v>
      </c>
      <c r="K183" s="7">
        <v>12946</v>
      </c>
      <c r="L183">
        <f>VLOOKUP(Table_sql2014a8.sandag.org_ws_FreewaySpeed[[#This Row],[LinkID]],Table_socioeca8.sandag.org_abm2_spd[[hwycov_id]:[speed_ev]],2,FALSE)</f>
        <v>57</v>
      </c>
      <c r="M183">
        <f>VLOOKUP(Table_sql2014a8.sandag.org_ws_FreewaySpeed[[#This Row],[LinkID]],Table_socioeca8.sandag.org_abm2_spd[[hwycov_id]:[speed_ev]],3,FALSE)</f>
        <v>40</v>
      </c>
      <c r="N183">
        <f>VLOOKUP(Table_sql2014a8.sandag.org_ws_FreewaySpeed[[#This Row],[LinkID]],Table_socioeca8.sandag.org_abm2_spd[[hwycov_id]:[speed_ev]],4,FALSE)</f>
        <v>54</v>
      </c>
      <c r="O183">
        <f>VLOOKUP(Table_sql2014a8.sandag.org_ws_FreewaySpeed[[#This Row],[LinkID]],Table_socioeca8.sandag.org_abm2_spd[[hwycov_id]:[speed_ev]],5,FALSE)</f>
        <v>54</v>
      </c>
      <c r="P183">
        <f>VLOOKUP(Table_sql2014a8.sandag.org_ws_FreewaySpeed[[#This Row],[LinkID]],Table_socioeca8.sandag.org_abm2_spd[[hwycov_id]:[speed_ev]],6,FALSE)</f>
        <v>58</v>
      </c>
    </row>
    <row r="184" spans="3:16" x14ac:dyDescent="0.3">
      <c r="C184">
        <f>[1]hwy_speed!A184</f>
        <v>856</v>
      </c>
      <c r="D184">
        <f>[1]hwy_speed!B184</f>
        <v>62</v>
      </c>
      <c r="E184">
        <f>[1]hwy_speed!C184</f>
        <v>62</v>
      </c>
      <c r="F184">
        <f>[1]hwy_speed!D184</f>
        <v>62</v>
      </c>
      <c r="G184">
        <f>[1]hwy_speed!E184</f>
        <v>62</v>
      </c>
      <c r="H184">
        <f>[1]hwy_speed!F184</f>
        <v>62</v>
      </c>
      <c r="K184" s="7">
        <v>12949</v>
      </c>
      <c r="L184">
        <f>VLOOKUP(Table_sql2014a8.sandag.org_ws_FreewaySpeed[[#This Row],[LinkID]],Table_socioeca8.sandag.org_abm2_spd[[hwycov_id]:[speed_ev]],2,FALSE)</f>
        <v>58</v>
      </c>
      <c r="M184">
        <f>VLOOKUP(Table_sql2014a8.sandag.org_ws_FreewaySpeed[[#This Row],[LinkID]],Table_socioeca8.sandag.org_abm2_spd[[hwycov_id]:[speed_ev]],3,FALSE)</f>
        <v>49</v>
      </c>
      <c r="N184">
        <f>VLOOKUP(Table_sql2014a8.sandag.org_ws_FreewaySpeed[[#This Row],[LinkID]],Table_socioeca8.sandag.org_abm2_spd[[hwycov_id]:[speed_ev]],4,FALSE)</f>
        <v>41</v>
      </c>
      <c r="O184">
        <f>VLOOKUP(Table_sql2014a8.sandag.org_ws_FreewaySpeed[[#This Row],[LinkID]],Table_socioeca8.sandag.org_abm2_spd[[hwycov_id]:[speed_ev]],5,FALSE)</f>
        <v>37</v>
      </c>
      <c r="P184">
        <f>VLOOKUP(Table_sql2014a8.sandag.org_ws_FreewaySpeed[[#This Row],[LinkID]],Table_socioeca8.sandag.org_abm2_spd[[hwycov_id]:[speed_ev]],6,FALSE)</f>
        <v>58</v>
      </c>
    </row>
    <row r="185" spans="3:16" x14ac:dyDescent="0.3">
      <c r="C185">
        <f>[1]hwy_speed!A185</f>
        <v>857</v>
      </c>
      <c r="D185">
        <f>[1]hwy_speed!B185</f>
        <v>62</v>
      </c>
      <c r="E185">
        <f>[1]hwy_speed!C185</f>
        <v>62</v>
      </c>
      <c r="F185">
        <f>[1]hwy_speed!D185</f>
        <v>62</v>
      </c>
      <c r="G185">
        <f>[1]hwy_speed!E185</f>
        <v>62</v>
      </c>
      <c r="H185">
        <f>[1]hwy_speed!F185</f>
        <v>62</v>
      </c>
      <c r="K185" s="7">
        <v>12950</v>
      </c>
      <c r="L185">
        <f>VLOOKUP(Table_sql2014a8.sandag.org_ws_FreewaySpeed[[#This Row],[LinkID]],Table_socioeca8.sandag.org_abm2_spd[[hwycov_id]:[speed_ev]],2,FALSE)</f>
        <v>57</v>
      </c>
      <c r="M185">
        <f>VLOOKUP(Table_sql2014a8.sandag.org_ws_FreewaySpeed[[#This Row],[LinkID]],Table_socioeca8.sandag.org_abm2_spd[[hwycov_id]:[speed_ev]],3,FALSE)</f>
        <v>36</v>
      </c>
      <c r="N185">
        <f>VLOOKUP(Table_sql2014a8.sandag.org_ws_FreewaySpeed[[#This Row],[LinkID]],Table_socioeca8.sandag.org_abm2_spd[[hwycov_id]:[speed_ev]],4,FALSE)</f>
        <v>52</v>
      </c>
      <c r="O185">
        <f>VLOOKUP(Table_sql2014a8.sandag.org_ws_FreewaySpeed[[#This Row],[LinkID]],Table_socioeca8.sandag.org_abm2_spd[[hwycov_id]:[speed_ev]],5,FALSE)</f>
        <v>53</v>
      </c>
      <c r="P185">
        <f>VLOOKUP(Table_sql2014a8.sandag.org_ws_FreewaySpeed[[#This Row],[LinkID]],Table_socioeca8.sandag.org_abm2_spd[[hwycov_id]:[speed_ev]],6,FALSE)</f>
        <v>58</v>
      </c>
    </row>
    <row r="186" spans="3:16" x14ac:dyDescent="0.3">
      <c r="C186">
        <f>[1]hwy_speed!A186</f>
        <v>858</v>
      </c>
      <c r="D186">
        <f>[1]hwy_speed!B186</f>
        <v>62</v>
      </c>
      <c r="E186">
        <f>[1]hwy_speed!C186</f>
        <v>62</v>
      </c>
      <c r="F186">
        <f>[1]hwy_speed!D186</f>
        <v>62</v>
      </c>
      <c r="G186">
        <f>[1]hwy_speed!E186</f>
        <v>62</v>
      </c>
      <c r="H186">
        <f>[1]hwy_speed!F186</f>
        <v>62</v>
      </c>
      <c r="K186" s="7">
        <v>12952</v>
      </c>
      <c r="L186">
        <f>VLOOKUP(Table_sql2014a8.sandag.org_ws_FreewaySpeed[[#This Row],[LinkID]],Table_socioeca8.sandag.org_abm2_spd[[hwycov_id]:[speed_ev]],2,FALSE)</f>
        <v>57</v>
      </c>
      <c r="M186">
        <f>VLOOKUP(Table_sql2014a8.sandag.org_ws_FreewaySpeed[[#This Row],[LinkID]],Table_socioeca8.sandag.org_abm2_spd[[hwycov_id]:[speed_ev]],3,FALSE)</f>
        <v>39</v>
      </c>
      <c r="N186">
        <f>VLOOKUP(Table_sql2014a8.sandag.org_ws_FreewaySpeed[[#This Row],[LinkID]],Table_socioeca8.sandag.org_abm2_spd[[hwycov_id]:[speed_ev]],4,FALSE)</f>
        <v>54</v>
      </c>
      <c r="O186">
        <f>VLOOKUP(Table_sql2014a8.sandag.org_ws_FreewaySpeed[[#This Row],[LinkID]],Table_socioeca8.sandag.org_abm2_spd[[hwycov_id]:[speed_ev]],5,FALSE)</f>
        <v>54</v>
      </c>
      <c r="P186">
        <f>VLOOKUP(Table_sql2014a8.sandag.org_ws_FreewaySpeed[[#This Row],[LinkID]],Table_socioeca8.sandag.org_abm2_spd[[hwycov_id]:[speed_ev]],6,FALSE)</f>
        <v>58</v>
      </c>
    </row>
    <row r="187" spans="3:16" x14ac:dyDescent="0.3">
      <c r="C187">
        <f>[1]hwy_speed!A187</f>
        <v>859</v>
      </c>
      <c r="D187">
        <f>[1]hwy_speed!B187</f>
        <v>62</v>
      </c>
      <c r="E187">
        <f>[1]hwy_speed!C187</f>
        <v>62</v>
      </c>
      <c r="F187">
        <f>[1]hwy_speed!D187</f>
        <v>62</v>
      </c>
      <c r="G187">
        <f>[1]hwy_speed!E187</f>
        <v>62</v>
      </c>
      <c r="H187">
        <f>[1]hwy_speed!F187</f>
        <v>62</v>
      </c>
      <c r="K187" s="7">
        <v>12957</v>
      </c>
      <c r="L187">
        <f>VLOOKUP(Table_sql2014a8.sandag.org_ws_FreewaySpeed[[#This Row],[LinkID]],Table_socioeca8.sandag.org_abm2_spd[[hwycov_id]:[speed_ev]],2,FALSE)</f>
        <v>58</v>
      </c>
      <c r="M187">
        <f>VLOOKUP(Table_sql2014a8.sandag.org_ws_FreewaySpeed[[#This Row],[LinkID]],Table_socioeca8.sandag.org_abm2_spd[[hwycov_id]:[speed_ev]],3,FALSE)</f>
        <v>57</v>
      </c>
      <c r="N187">
        <f>VLOOKUP(Table_sql2014a8.sandag.org_ws_FreewaySpeed[[#This Row],[LinkID]],Table_socioeca8.sandag.org_abm2_spd[[hwycov_id]:[speed_ev]],4,FALSE)</f>
        <v>57</v>
      </c>
      <c r="O187">
        <f>VLOOKUP(Table_sql2014a8.sandag.org_ws_FreewaySpeed[[#This Row],[LinkID]],Table_socioeca8.sandag.org_abm2_spd[[hwycov_id]:[speed_ev]],5,FALSE)</f>
        <v>50</v>
      </c>
      <c r="P187">
        <f>VLOOKUP(Table_sql2014a8.sandag.org_ws_FreewaySpeed[[#This Row],[LinkID]],Table_socioeca8.sandag.org_abm2_spd[[hwycov_id]:[speed_ev]],6,FALSE)</f>
        <v>58</v>
      </c>
    </row>
    <row r="188" spans="3:16" x14ac:dyDescent="0.3">
      <c r="C188">
        <f>[1]hwy_speed!A188</f>
        <v>860</v>
      </c>
      <c r="D188">
        <f>[1]hwy_speed!B188</f>
        <v>62</v>
      </c>
      <c r="E188">
        <f>[1]hwy_speed!C188</f>
        <v>62</v>
      </c>
      <c r="F188">
        <f>[1]hwy_speed!D188</f>
        <v>62</v>
      </c>
      <c r="G188">
        <f>[1]hwy_speed!E188</f>
        <v>62</v>
      </c>
      <c r="H188">
        <f>[1]hwy_speed!F188</f>
        <v>62</v>
      </c>
      <c r="K188" s="7">
        <v>13046</v>
      </c>
      <c r="L188">
        <f>VLOOKUP(Table_sql2014a8.sandag.org_ws_FreewaySpeed[[#This Row],[LinkID]],Table_socioeca8.sandag.org_abm2_spd[[hwycov_id]:[speed_ev]],2,FALSE)</f>
        <v>57</v>
      </c>
      <c r="M188">
        <f>VLOOKUP(Table_sql2014a8.sandag.org_ws_FreewaySpeed[[#This Row],[LinkID]],Table_socioeca8.sandag.org_abm2_spd[[hwycov_id]:[speed_ev]],3,FALSE)</f>
        <v>54</v>
      </c>
      <c r="N188">
        <f>VLOOKUP(Table_sql2014a8.sandag.org_ws_FreewaySpeed[[#This Row],[LinkID]],Table_socioeca8.sandag.org_abm2_spd[[hwycov_id]:[speed_ev]],4,FALSE)</f>
        <v>56</v>
      </c>
      <c r="O188">
        <f>VLOOKUP(Table_sql2014a8.sandag.org_ws_FreewaySpeed[[#This Row],[LinkID]],Table_socioeca8.sandag.org_abm2_spd[[hwycov_id]:[speed_ev]],5,FALSE)</f>
        <v>56</v>
      </c>
      <c r="P188">
        <f>VLOOKUP(Table_sql2014a8.sandag.org_ws_FreewaySpeed[[#This Row],[LinkID]],Table_socioeca8.sandag.org_abm2_spd[[hwycov_id]:[speed_ev]],6,FALSE)</f>
        <v>57</v>
      </c>
    </row>
    <row r="189" spans="3:16" x14ac:dyDescent="0.3">
      <c r="C189">
        <f>[1]hwy_speed!A189</f>
        <v>1042</v>
      </c>
      <c r="D189">
        <f>[1]hwy_speed!B189</f>
        <v>45</v>
      </c>
      <c r="E189">
        <f>[1]hwy_speed!C189</f>
        <v>44</v>
      </c>
      <c r="F189">
        <f>[1]hwy_speed!D189</f>
        <v>44</v>
      </c>
      <c r="G189">
        <f>[1]hwy_speed!E189</f>
        <v>44</v>
      </c>
      <c r="H189">
        <f>[1]hwy_speed!F189</f>
        <v>45</v>
      </c>
      <c r="K189" s="7">
        <v>13274</v>
      </c>
      <c r="L189">
        <f>VLOOKUP(Table_sql2014a8.sandag.org_ws_FreewaySpeed[[#This Row],[LinkID]],Table_socioeca8.sandag.org_abm2_spd[[hwycov_id]:[speed_ev]],2,FALSE)</f>
        <v>57</v>
      </c>
      <c r="M189">
        <f>VLOOKUP(Table_sql2014a8.sandag.org_ws_FreewaySpeed[[#This Row],[LinkID]],Table_socioeca8.sandag.org_abm2_spd[[hwycov_id]:[speed_ev]],3,FALSE)</f>
        <v>39</v>
      </c>
      <c r="N189">
        <f>VLOOKUP(Table_sql2014a8.sandag.org_ws_FreewaySpeed[[#This Row],[LinkID]],Table_socioeca8.sandag.org_abm2_spd[[hwycov_id]:[speed_ev]],4,FALSE)</f>
        <v>53</v>
      </c>
      <c r="O189">
        <f>VLOOKUP(Table_sql2014a8.sandag.org_ws_FreewaySpeed[[#This Row],[LinkID]],Table_socioeca8.sandag.org_abm2_spd[[hwycov_id]:[speed_ev]],5,FALSE)</f>
        <v>56</v>
      </c>
      <c r="P189">
        <f>VLOOKUP(Table_sql2014a8.sandag.org_ws_FreewaySpeed[[#This Row],[LinkID]],Table_socioeca8.sandag.org_abm2_spd[[hwycov_id]:[speed_ev]],6,FALSE)</f>
        <v>58</v>
      </c>
    </row>
    <row r="190" spans="3:16" x14ac:dyDescent="0.3">
      <c r="C190">
        <f>[1]hwy_speed!A190</f>
        <v>1173</v>
      </c>
      <c r="D190">
        <f>[1]hwy_speed!B190</f>
        <v>50</v>
      </c>
      <c r="E190">
        <f>[1]hwy_speed!C190</f>
        <v>43</v>
      </c>
      <c r="F190">
        <f>[1]hwy_speed!D190</f>
        <v>49</v>
      </c>
      <c r="G190">
        <f>[1]hwy_speed!E190</f>
        <v>48</v>
      </c>
      <c r="H190">
        <f>[1]hwy_speed!F190</f>
        <v>50</v>
      </c>
      <c r="K190" s="7">
        <v>13275</v>
      </c>
      <c r="L190">
        <f>VLOOKUP(Table_sql2014a8.sandag.org_ws_FreewaySpeed[[#This Row],[LinkID]],Table_socioeca8.sandag.org_abm2_spd[[hwycov_id]:[speed_ev]],2,FALSE)</f>
        <v>58</v>
      </c>
      <c r="M190">
        <f>VLOOKUP(Table_sql2014a8.sandag.org_ws_FreewaySpeed[[#This Row],[LinkID]],Table_socioeca8.sandag.org_abm2_spd[[hwycov_id]:[speed_ev]],3,FALSE)</f>
        <v>57</v>
      </c>
      <c r="N190">
        <f>VLOOKUP(Table_sql2014a8.sandag.org_ws_FreewaySpeed[[#This Row],[LinkID]],Table_socioeca8.sandag.org_abm2_spd[[hwycov_id]:[speed_ev]],4,FALSE)</f>
        <v>56</v>
      </c>
      <c r="O190">
        <f>VLOOKUP(Table_sql2014a8.sandag.org_ws_FreewaySpeed[[#This Row],[LinkID]],Table_socioeca8.sandag.org_abm2_spd[[hwycov_id]:[speed_ev]],5,FALSE)</f>
        <v>46</v>
      </c>
      <c r="P190">
        <f>VLOOKUP(Table_sql2014a8.sandag.org_ws_FreewaySpeed[[#This Row],[LinkID]],Table_socioeca8.sandag.org_abm2_spd[[hwycov_id]:[speed_ev]],6,FALSE)</f>
        <v>58</v>
      </c>
    </row>
    <row r="191" spans="3:16" x14ac:dyDescent="0.3">
      <c r="C191">
        <f>[1]hwy_speed!A191</f>
        <v>1250</v>
      </c>
      <c r="D191">
        <f>[1]hwy_speed!B191</f>
        <v>57</v>
      </c>
      <c r="E191">
        <f>[1]hwy_speed!C191</f>
        <v>33</v>
      </c>
      <c r="F191">
        <f>[1]hwy_speed!D191</f>
        <v>52</v>
      </c>
      <c r="G191">
        <f>[1]hwy_speed!E191</f>
        <v>54</v>
      </c>
      <c r="H191">
        <f>[1]hwy_speed!F191</f>
        <v>58</v>
      </c>
      <c r="K191" s="7">
        <v>13281</v>
      </c>
      <c r="L191">
        <f>VLOOKUP(Table_sql2014a8.sandag.org_ws_FreewaySpeed[[#This Row],[LinkID]],Table_socioeca8.sandag.org_abm2_spd[[hwycov_id]:[speed_ev]],2,FALSE)</f>
        <v>58</v>
      </c>
      <c r="M191">
        <f>VLOOKUP(Table_sql2014a8.sandag.org_ws_FreewaySpeed[[#This Row],[LinkID]],Table_socioeca8.sandag.org_abm2_spd[[hwycov_id]:[speed_ev]],3,FALSE)</f>
        <v>42</v>
      </c>
      <c r="N191">
        <f>VLOOKUP(Table_sql2014a8.sandag.org_ws_FreewaySpeed[[#This Row],[LinkID]],Table_socioeca8.sandag.org_abm2_spd[[hwycov_id]:[speed_ev]],4,FALSE)</f>
        <v>54</v>
      </c>
      <c r="O191">
        <f>VLOOKUP(Table_sql2014a8.sandag.org_ws_FreewaySpeed[[#This Row],[LinkID]],Table_socioeca8.sandag.org_abm2_spd[[hwycov_id]:[speed_ev]],5,FALSE)</f>
        <v>56</v>
      </c>
      <c r="P191">
        <f>VLOOKUP(Table_sql2014a8.sandag.org_ws_FreewaySpeed[[#This Row],[LinkID]],Table_socioeca8.sandag.org_abm2_spd[[hwycov_id]:[speed_ev]],6,FALSE)</f>
        <v>58</v>
      </c>
    </row>
    <row r="192" spans="3:16" x14ac:dyDescent="0.3">
      <c r="C192">
        <f>[1]hwy_speed!A192</f>
        <v>1549</v>
      </c>
      <c r="D192">
        <f>[1]hwy_speed!B192</f>
        <v>58</v>
      </c>
      <c r="E192">
        <f>[1]hwy_speed!C192</f>
        <v>58</v>
      </c>
      <c r="F192">
        <f>[1]hwy_speed!D192</f>
        <v>58</v>
      </c>
      <c r="G192">
        <f>[1]hwy_speed!E192</f>
        <v>57</v>
      </c>
      <c r="H192">
        <f>[1]hwy_speed!F192</f>
        <v>58</v>
      </c>
      <c r="K192" s="7">
        <v>13282</v>
      </c>
      <c r="L192">
        <f>VLOOKUP(Table_sql2014a8.sandag.org_ws_FreewaySpeed[[#This Row],[LinkID]],Table_socioeca8.sandag.org_abm2_spd[[hwycov_id]:[speed_ev]],2,FALSE)</f>
        <v>58</v>
      </c>
      <c r="M192">
        <f>VLOOKUP(Table_sql2014a8.sandag.org_ws_FreewaySpeed[[#This Row],[LinkID]],Table_socioeca8.sandag.org_abm2_spd[[hwycov_id]:[speed_ev]],3,FALSE)</f>
        <v>40</v>
      </c>
      <c r="N192">
        <f>VLOOKUP(Table_sql2014a8.sandag.org_ws_FreewaySpeed[[#This Row],[LinkID]],Table_socioeca8.sandag.org_abm2_spd[[hwycov_id]:[speed_ev]],4,FALSE)</f>
        <v>53</v>
      </c>
      <c r="O192">
        <f>VLOOKUP(Table_sql2014a8.sandag.org_ws_FreewaySpeed[[#This Row],[LinkID]],Table_socioeca8.sandag.org_abm2_spd[[hwycov_id]:[speed_ev]],5,FALSE)</f>
        <v>55</v>
      </c>
      <c r="P192">
        <f>VLOOKUP(Table_sql2014a8.sandag.org_ws_FreewaySpeed[[#This Row],[LinkID]],Table_socioeca8.sandag.org_abm2_spd[[hwycov_id]:[speed_ev]],6,FALSE)</f>
        <v>58</v>
      </c>
    </row>
    <row r="193" spans="3:16" x14ac:dyDescent="0.3">
      <c r="C193">
        <f>[1]hwy_speed!A193</f>
        <v>1580</v>
      </c>
      <c r="D193">
        <f>[1]hwy_speed!B193</f>
        <v>58</v>
      </c>
      <c r="E193">
        <f>[1]hwy_speed!C193</f>
        <v>55</v>
      </c>
      <c r="F193">
        <f>[1]hwy_speed!D193</f>
        <v>58</v>
      </c>
      <c r="G193">
        <f>[1]hwy_speed!E193</f>
        <v>58</v>
      </c>
      <c r="H193">
        <f>[1]hwy_speed!F193</f>
        <v>58</v>
      </c>
      <c r="K193" s="7">
        <v>13438</v>
      </c>
      <c r="L193">
        <f>VLOOKUP(Table_sql2014a8.sandag.org_ws_FreewaySpeed[[#This Row],[LinkID]],Table_socioeca8.sandag.org_abm2_spd[[hwycov_id]:[speed_ev]],2,FALSE)</f>
        <v>53</v>
      </c>
      <c r="M193">
        <f>VLOOKUP(Table_sql2014a8.sandag.org_ws_FreewaySpeed[[#This Row],[LinkID]],Table_socioeca8.sandag.org_abm2_spd[[hwycov_id]:[speed_ev]],3,FALSE)</f>
        <v>42</v>
      </c>
      <c r="N193">
        <f>VLOOKUP(Table_sql2014a8.sandag.org_ws_FreewaySpeed[[#This Row],[LinkID]],Table_socioeca8.sandag.org_abm2_spd[[hwycov_id]:[speed_ev]],4,FALSE)</f>
        <v>44</v>
      </c>
      <c r="O193">
        <f>VLOOKUP(Table_sql2014a8.sandag.org_ws_FreewaySpeed[[#This Row],[LinkID]],Table_socioeca8.sandag.org_abm2_spd[[hwycov_id]:[speed_ev]],5,FALSE)</f>
        <v>39</v>
      </c>
      <c r="P193">
        <f>VLOOKUP(Table_sql2014a8.sandag.org_ws_FreewaySpeed[[#This Row],[LinkID]],Table_socioeca8.sandag.org_abm2_spd[[hwycov_id]:[speed_ev]],6,FALSE)</f>
        <v>53</v>
      </c>
    </row>
    <row r="194" spans="3:16" x14ac:dyDescent="0.3">
      <c r="C194">
        <f>[1]hwy_speed!A194</f>
        <v>1768</v>
      </c>
      <c r="D194">
        <f>[1]hwy_speed!B194</f>
        <v>44</v>
      </c>
      <c r="E194">
        <f>[1]hwy_speed!C194</f>
        <v>44</v>
      </c>
      <c r="F194">
        <f>[1]hwy_speed!D194</f>
        <v>44</v>
      </c>
      <c r="G194">
        <f>[1]hwy_speed!E194</f>
        <v>44</v>
      </c>
      <c r="H194">
        <f>[1]hwy_speed!F194</f>
        <v>44</v>
      </c>
      <c r="K194" s="7">
        <v>13579</v>
      </c>
      <c r="L194">
        <f>VLOOKUP(Table_sql2014a8.sandag.org_ws_FreewaySpeed[[#This Row],[LinkID]],Table_socioeca8.sandag.org_abm2_spd[[hwycov_id]:[speed_ev]],2,FALSE)</f>
        <v>58</v>
      </c>
      <c r="M194">
        <f>VLOOKUP(Table_sql2014a8.sandag.org_ws_FreewaySpeed[[#This Row],[LinkID]],Table_socioeca8.sandag.org_abm2_spd[[hwycov_id]:[speed_ev]],3,FALSE)</f>
        <v>53</v>
      </c>
      <c r="N194">
        <f>VLOOKUP(Table_sql2014a8.sandag.org_ws_FreewaySpeed[[#This Row],[LinkID]],Table_socioeca8.sandag.org_abm2_spd[[hwycov_id]:[speed_ev]],4,FALSE)</f>
        <v>52</v>
      </c>
      <c r="O194">
        <f>VLOOKUP(Table_sql2014a8.sandag.org_ws_FreewaySpeed[[#This Row],[LinkID]],Table_socioeca8.sandag.org_abm2_spd[[hwycov_id]:[speed_ev]],5,FALSE)</f>
        <v>31</v>
      </c>
      <c r="P194">
        <f>VLOOKUP(Table_sql2014a8.sandag.org_ws_FreewaySpeed[[#This Row],[LinkID]],Table_socioeca8.sandag.org_abm2_spd[[hwycov_id]:[speed_ev]],6,FALSE)</f>
        <v>58</v>
      </c>
    </row>
    <row r="195" spans="3:16" x14ac:dyDescent="0.3">
      <c r="C195">
        <f>[1]hwy_speed!A195</f>
        <v>3010</v>
      </c>
      <c r="D195">
        <f>[1]hwy_speed!B195</f>
        <v>58</v>
      </c>
      <c r="E195">
        <f>[1]hwy_speed!C195</f>
        <v>58</v>
      </c>
      <c r="F195">
        <f>[1]hwy_speed!D195</f>
        <v>58</v>
      </c>
      <c r="G195">
        <f>[1]hwy_speed!E195</f>
        <v>58</v>
      </c>
      <c r="H195">
        <f>[1]hwy_speed!F195</f>
        <v>58</v>
      </c>
      <c r="K195" s="7">
        <v>13580</v>
      </c>
      <c r="L195">
        <f>VLOOKUP(Table_sql2014a8.sandag.org_ws_FreewaySpeed[[#This Row],[LinkID]],Table_socioeca8.sandag.org_abm2_spd[[hwycov_id]:[speed_ev]],2,FALSE)</f>
        <v>56</v>
      </c>
      <c r="M195">
        <f>VLOOKUP(Table_sql2014a8.sandag.org_ws_FreewaySpeed[[#This Row],[LinkID]],Table_socioeca8.sandag.org_abm2_spd[[hwycov_id]:[speed_ev]],3,FALSE)</f>
        <v>28</v>
      </c>
      <c r="N195">
        <f>VLOOKUP(Table_sql2014a8.sandag.org_ws_FreewaySpeed[[#This Row],[LinkID]],Table_socioeca8.sandag.org_abm2_spd[[hwycov_id]:[speed_ev]],4,FALSE)</f>
        <v>47</v>
      </c>
      <c r="O195">
        <f>VLOOKUP(Table_sql2014a8.sandag.org_ws_FreewaySpeed[[#This Row],[LinkID]],Table_socioeca8.sandag.org_abm2_spd[[hwycov_id]:[speed_ev]],5,FALSE)</f>
        <v>54</v>
      </c>
      <c r="P195">
        <f>VLOOKUP(Table_sql2014a8.sandag.org_ws_FreewaySpeed[[#This Row],[LinkID]],Table_socioeca8.sandag.org_abm2_spd[[hwycov_id]:[speed_ev]],6,FALSE)</f>
        <v>58</v>
      </c>
    </row>
    <row r="196" spans="3:16" x14ac:dyDescent="0.3">
      <c r="C196">
        <f>[1]hwy_speed!A196</f>
        <v>3012</v>
      </c>
      <c r="D196">
        <f>[1]hwy_speed!B196</f>
        <v>58</v>
      </c>
      <c r="E196">
        <f>[1]hwy_speed!C196</f>
        <v>58</v>
      </c>
      <c r="F196">
        <f>[1]hwy_speed!D196</f>
        <v>58</v>
      </c>
      <c r="G196">
        <f>[1]hwy_speed!E196</f>
        <v>58</v>
      </c>
      <c r="H196">
        <f>[1]hwy_speed!F196</f>
        <v>58</v>
      </c>
      <c r="K196" s="7">
        <v>13581</v>
      </c>
      <c r="L196">
        <f>VLOOKUP(Table_sql2014a8.sandag.org_ws_FreewaySpeed[[#This Row],[LinkID]],Table_socioeca8.sandag.org_abm2_spd[[hwycov_id]:[speed_ev]],2,FALSE)</f>
        <v>58</v>
      </c>
      <c r="M196">
        <f>VLOOKUP(Table_sql2014a8.sandag.org_ws_FreewaySpeed[[#This Row],[LinkID]],Table_socioeca8.sandag.org_abm2_spd[[hwycov_id]:[speed_ev]],3,FALSE)</f>
        <v>55</v>
      </c>
      <c r="N196">
        <f>VLOOKUP(Table_sql2014a8.sandag.org_ws_FreewaySpeed[[#This Row],[LinkID]],Table_socioeca8.sandag.org_abm2_spd[[hwycov_id]:[speed_ev]],4,FALSE)</f>
        <v>53</v>
      </c>
      <c r="O196">
        <f>VLOOKUP(Table_sql2014a8.sandag.org_ws_FreewaySpeed[[#This Row],[LinkID]],Table_socioeca8.sandag.org_abm2_spd[[hwycov_id]:[speed_ev]],5,FALSE)</f>
        <v>34</v>
      </c>
      <c r="P196">
        <f>VLOOKUP(Table_sql2014a8.sandag.org_ws_FreewaySpeed[[#This Row],[LinkID]],Table_socioeca8.sandag.org_abm2_spd[[hwycov_id]:[speed_ev]],6,FALSE)</f>
        <v>58</v>
      </c>
    </row>
    <row r="197" spans="3:16" x14ac:dyDescent="0.3">
      <c r="C197">
        <f>[1]hwy_speed!A197</f>
        <v>3098</v>
      </c>
      <c r="D197">
        <f>[1]hwy_speed!B197</f>
        <v>58</v>
      </c>
      <c r="E197">
        <f>[1]hwy_speed!C197</f>
        <v>58</v>
      </c>
      <c r="F197">
        <f>[1]hwy_speed!D197</f>
        <v>58</v>
      </c>
      <c r="G197">
        <f>[1]hwy_speed!E197</f>
        <v>58</v>
      </c>
      <c r="H197">
        <f>[1]hwy_speed!F197</f>
        <v>58</v>
      </c>
      <c r="K197" s="7">
        <v>13582</v>
      </c>
      <c r="L197">
        <f>VLOOKUP(Table_sql2014a8.sandag.org_ws_FreewaySpeed[[#This Row],[LinkID]],Table_socioeca8.sandag.org_abm2_spd[[hwycov_id]:[speed_ev]],2,FALSE)</f>
        <v>57</v>
      </c>
      <c r="M197">
        <f>VLOOKUP(Table_sql2014a8.sandag.org_ws_FreewaySpeed[[#This Row],[LinkID]],Table_socioeca8.sandag.org_abm2_spd[[hwycov_id]:[speed_ev]],3,FALSE)</f>
        <v>33</v>
      </c>
      <c r="N197">
        <f>VLOOKUP(Table_sql2014a8.sandag.org_ws_FreewaySpeed[[#This Row],[LinkID]],Table_socioeca8.sandag.org_abm2_spd[[hwycov_id]:[speed_ev]],4,FALSE)</f>
        <v>53</v>
      </c>
      <c r="O197">
        <f>VLOOKUP(Table_sql2014a8.sandag.org_ws_FreewaySpeed[[#This Row],[LinkID]],Table_socioeca8.sandag.org_abm2_spd[[hwycov_id]:[speed_ev]],5,FALSE)</f>
        <v>55</v>
      </c>
      <c r="P197">
        <f>VLOOKUP(Table_sql2014a8.sandag.org_ws_FreewaySpeed[[#This Row],[LinkID]],Table_socioeca8.sandag.org_abm2_spd[[hwycov_id]:[speed_ev]],6,FALSE)</f>
        <v>58</v>
      </c>
    </row>
    <row r="198" spans="3:16" x14ac:dyDescent="0.3">
      <c r="C198">
        <f>[1]hwy_speed!A198</f>
        <v>3115</v>
      </c>
      <c r="D198">
        <f>[1]hwy_speed!B198</f>
        <v>58</v>
      </c>
      <c r="E198">
        <f>[1]hwy_speed!C198</f>
        <v>58</v>
      </c>
      <c r="F198">
        <f>[1]hwy_speed!D198</f>
        <v>58</v>
      </c>
      <c r="G198">
        <f>[1]hwy_speed!E198</f>
        <v>58</v>
      </c>
      <c r="H198">
        <f>[1]hwy_speed!F198</f>
        <v>58</v>
      </c>
      <c r="K198" s="7">
        <v>13586</v>
      </c>
      <c r="L198">
        <f>VLOOKUP(Table_sql2014a8.sandag.org_ws_FreewaySpeed[[#This Row],[LinkID]],Table_socioeca8.sandag.org_abm2_spd[[hwycov_id]:[speed_ev]],2,FALSE)</f>
        <v>58</v>
      </c>
      <c r="M198">
        <f>VLOOKUP(Table_sql2014a8.sandag.org_ws_FreewaySpeed[[#This Row],[LinkID]],Table_socioeca8.sandag.org_abm2_spd[[hwycov_id]:[speed_ev]],3,FALSE)</f>
        <v>52</v>
      </c>
      <c r="N198">
        <f>VLOOKUP(Table_sql2014a8.sandag.org_ws_FreewaySpeed[[#This Row],[LinkID]],Table_socioeca8.sandag.org_abm2_spd[[hwycov_id]:[speed_ev]],4,FALSE)</f>
        <v>51</v>
      </c>
      <c r="O198">
        <f>VLOOKUP(Table_sql2014a8.sandag.org_ws_FreewaySpeed[[#This Row],[LinkID]],Table_socioeca8.sandag.org_abm2_spd[[hwycov_id]:[speed_ev]],5,FALSE)</f>
        <v>29</v>
      </c>
      <c r="P198">
        <f>VLOOKUP(Table_sql2014a8.sandag.org_ws_FreewaySpeed[[#This Row],[LinkID]],Table_socioeca8.sandag.org_abm2_spd[[hwycov_id]:[speed_ev]],6,FALSE)</f>
        <v>58</v>
      </c>
    </row>
    <row r="199" spans="3:16" x14ac:dyDescent="0.3">
      <c r="C199">
        <f>[1]hwy_speed!A199</f>
        <v>3122</v>
      </c>
      <c r="D199">
        <f>[1]hwy_speed!B199</f>
        <v>58</v>
      </c>
      <c r="E199">
        <f>[1]hwy_speed!C199</f>
        <v>58</v>
      </c>
      <c r="F199">
        <f>[1]hwy_speed!D199</f>
        <v>58</v>
      </c>
      <c r="G199">
        <f>[1]hwy_speed!E199</f>
        <v>58</v>
      </c>
      <c r="H199">
        <f>[1]hwy_speed!F199</f>
        <v>58</v>
      </c>
      <c r="K199" s="7">
        <v>13588</v>
      </c>
      <c r="L199">
        <f>VLOOKUP(Table_sql2014a8.sandag.org_ws_FreewaySpeed[[#This Row],[LinkID]],Table_socioeca8.sandag.org_abm2_spd[[hwycov_id]:[speed_ev]],2,FALSE)</f>
        <v>58</v>
      </c>
      <c r="M199">
        <f>VLOOKUP(Table_sql2014a8.sandag.org_ws_FreewaySpeed[[#This Row],[LinkID]],Table_socioeca8.sandag.org_abm2_spd[[hwycov_id]:[speed_ev]],3,FALSE)</f>
        <v>54</v>
      </c>
      <c r="N199">
        <f>VLOOKUP(Table_sql2014a8.sandag.org_ws_FreewaySpeed[[#This Row],[LinkID]],Table_socioeca8.sandag.org_abm2_spd[[hwycov_id]:[speed_ev]],4,FALSE)</f>
        <v>52</v>
      </c>
      <c r="O199">
        <f>VLOOKUP(Table_sql2014a8.sandag.org_ws_FreewaySpeed[[#This Row],[LinkID]],Table_socioeca8.sandag.org_abm2_spd[[hwycov_id]:[speed_ev]],5,FALSE)</f>
        <v>33</v>
      </c>
      <c r="P199">
        <f>VLOOKUP(Table_sql2014a8.sandag.org_ws_FreewaySpeed[[#This Row],[LinkID]],Table_socioeca8.sandag.org_abm2_spd[[hwycov_id]:[speed_ev]],6,FALSE)</f>
        <v>58</v>
      </c>
    </row>
    <row r="200" spans="3:16" x14ac:dyDescent="0.3">
      <c r="C200">
        <f>[1]hwy_speed!A200</f>
        <v>3125</v>
      </c>
      <c r="D200">
        <f>[1]hwy_speed!B200</f>
        <v>58</v>
      </c>
      <c r="E200">
        <f>[1]hwy_speed!C200</f>
        <v>56</v>
      </c>
      <c r="F200">
        <f>[1]hwy_speed!D200</f>
        <v>57</v>
      </c>
      <c r="G200">
        <f>[1]hwy_speed!E200</f>
        <v>57</v>
      </c>
      <c r="H200">
        <f>[1]hwy_speed!F200</f>
        <v>58</v>
      </c>
      <c r="K200" s="7">
        <v>13589</v>
      </c>
      <c r="L200">
        <f>VLOOKUP(Table_sql2014a8.sandag.org_ws_FreewaySpeed[[#This Row],[LinkID]],Table_socioeca8.sandag.org_abm2_spd[[hwycov_id]:[speed_ev]],2,FALSE)</f>
        <v>57</v>
      </c>
      <c r="M200">
        <f>VLOOKUP(Table_sql2014a8.sandag.org_ws_FreewaySpeed[[#This Row],[LinkID]],Table_socioeca8.sandag.org_abm2_spd[[hwycov_id]:[speed_ev]],3,FALSE)</f>
        <v>33</v>
      </c>
      <c r="N200">
        <f>VLOOKUP(Table_sql2014a8.sandag.org_ws_FreewaySpeed[[#This Row],[LinkID]],Table_socioeca8.sandag.org_abm2_spd[[hwycov_id]:[speed_ev]],4,FALSE)</f>
        <v>53</v>
      </c>
      <c r="O200">
        <f>VLOOKUP(Table_sql2014a8.sandag.org_ws_FreewaySpeed[[#This Row],[LinkID]],Table_socioeca8.sandag.org_abm2_spd[[hwycov_id]:[speed_ev]],5,FALSE)</f>
        <v>55</v>
      </c>
      <c r="P200">
        <f>VLOOKUP(Table_sql2014a8.sandag.org_ws_FreewaySpeed[[#This Row],[LinkID]],Table_socioeca8.sandag.org_abm2_spd[[hwycov_id]:[speed_ev]],6,FALSE)</f>
        <v>58</v>
      </c>
    </row>
    <row r="201" spans="3:16" x14ac:dyDescent="0.3">
      <c r="C201">
        <f>[1]hwy_speed!A201</f>
        <v>3145</v>
      </c>
      <c r="D201">
        <f>[1]hwy_speed!B201</f>
        <v>58</v>
      </c>
      <c r="E201">
        <f>[1]hwy_speed!C201</f>
        <v>50</v>
      </c>
      <c r="F201">
        <f>[1]hwy_speed!D201</f>
        <v>54</v>
      </c>
      <c r="G201">
        <f>[1]hwy_speed!E201</f>
        <v>56</v>
      </c>
      <c r="H201">
        <f>[1]hwy_speed!F201</f>
        <v>58</v>
      </c>
      <c r="K201" s="7">
        <v>13594</v>
      </c>
      <c r="L201">
        <f>VLOOKUP(Table_sql2014a8.sandag.org_ws_FreewaySpeed[[#This Row],[LinkID]],Table_socioeca8.sandag.org_abm2_spd[[hwycov_id]:[speed_ev]],2,FALSE)</f>
        <v>57</v>
      </c>
      <c r="M201">
        <f>VLOOKUP(Table_sql2014a8.sandag.org_ws_FreewaySpeed[[#This Row],[LinkID]],Table_socioeca8.sandag.org_abm2_spd[[hwycov_id]:[speed_ev]],3,FALSE)</f>
        <v>23</v>
      </c>
      <c r="N201">
        <f>VLOOKUP(Table_sql2014a8.sandag.org_ws_FreewaySpeed[[#This Row],[LinkID]],Table_socioeca8.sandag.org_abm2_spd[[hwycov_id]:[speed_ev]],4,FALSE)</f>
        <v>52</v>
      </c>
      <c r="O201">
        <f>VLOOKUP(Table_sql2014a8.sandag.org_ws_FreewaySpeed[[#This Row],[LinkID]],Table_socioeca8.sandag.org_abm2_spd[[hwycov_id]:[speed_ev]],5,FALSE)</f>
        <v>54</v>
      </c>
      <c r="P201">
        <f>VLOOKUP(Table_sql2014a8.sandag.org_ws_FreewaySpeed[[#This Row],[LinkID]],Table_socioeca8.sandag.org_abm2_spd[[hwycov_id]:[speed_ev]],6,FALSE)</f>
        <v>58</v>
      </c>
    </row>
    <row r="202" spans="3:16" x14ac:dyDescent="0.3">
      <c r="C202">
        <f>[1]hwy_speed!A202</f>
        <v>3192</v>
      </c>
      <c r="D202">
        <f>[1]hwy_speed!B202</f>
        <v>58</v>
      </c>
      <c r="E202">
        <f>[1]hwy_speed!C202</f>
        <v>36</v>
      </c>
      <c r="F202">
        <f>[1]hwy_speed!D202</f>
        <v>42</v>
      </c>
      <c r="G202">
        <f>[1]hwy_speed!E202</f>
        <v>48</v>
      </c>
      <c r="H202">
        <f>[1]hwy_speed!F202</f>
        <v>58</v>
      </c>
      <c r="K202" s="7">
        <v>13595</v>
      </c>
      <c r="L202">
        <f>VLOOKUP(Table_sql2014a8.sandag.org_ws_FreewaySpeed[[#This Row],[LinkID]],Table_socioeca8.sandag.org_abm2_spd[[hwycov_id]:[speed_ev]],2,FALSE)</f>
        <v>58</v>
      </c>
      <c r="M202">
        <f>VLOOKUP(Table_sql2014a8.sandag.org_ws_FreewaySpeed[[#This Row],[LinkID]],Table_socioeca8.sandag.org_abm2_spd[[hwycov_id]:[speed_ev]],3,FALSE)</f>
        <v>53</v>
      </c>
      <c r="N202">
        <f>VLOOKUP(Table_sql2014a8.sandag.org_ws_FreewaySpeed[[#This Row],[LinkID]],Table_socioeca8.sandag.org_abm2_spd[[hwycov_id]:[speed_ev]],4,FALSE)</f>
        <v>51</v>
      </c>
      <c r="O202">
        <f>VLOOKUP(Table_sql2014a8.sandag.org_ws_FreewaySpeed[[#This Row],[LinkID]],Table_socioeca8.sandag.org_abm2_spd[[hwycov_id]:[speed_ev]],5,FALSE)</f>
        <v>27</v>
      </c>
      <c r="P202">
        <f>VLOOKUP(Table_sql2014a8.sandag.org_ws_FreewaySpeed[[#This Row],[LinkID]],Table_socioeca8.sandag.org_abm2_spd[[hwycov_id]:[speed_ev]],6,FALSE)</f>
        <v>58</v>
      </c>
    </row>
    <row r="203" spans="3:16" x14ac:dyDescent="0.3">
      <c r="C203">
        <f>[1]hwy_speed!A203</f>
        <v>3197</v>
      </c>
      <c r="D203">
        <f>[1]hwy_speed!B203</f>
        <v>58</v>
      </c>
      <c r="E203">
        <f>[1]hwy_speed!C203</f>
        <v>57</v>
      </c>
      <c r="F203">
        <f>[1]hwy_speed!D203</f>
        <v>57</v>
      </c>
      <c r="G203">
        <f>[1]hwy_speed!E203</f>
        <v>57</v>
      </c>
      <c r="H203">
        <f>[1]hwy_speed!F203</f>
        <v>58</v>
      </c>
      <c r="K203" s="7">
        <v>13597</v>
      </c>
      <c r="L203">
        <f>VLOOKUP(Table_sql2014a8.sandag.org_ws_FreewaySpeed[[#This Row],[LinkID]],Table_socioeca8.sandag.org_abm2_spd[[hwycov_id]:[speed_ev]],2,FALSE)</f>
        <v>57</v>
      </c>
      <c r="M203">
        <f>VLOOKUP(Table_sql2014a8.sandag.org_ws_FreewaySpeed[[#This Row],[LinkID]],Table_socioeca8.sandag.org_abm2_spd[[hwycov_id]:[speed_ev]],3,FALSE)</f>
        <v>36</v>
      </c>
      <c r="N203">
        <f>VLOOKUP(Table_sql2014a8.sandag.org_ws_FreewaySpeed[[#This Row],[LinkID]],Table_socioeca8.sandag.org_abm2_spd[[hwycov_id]:[speed_ev]],4,FALSE)</f>
        <v>55</v>
      </c>
      <c r="O203">
        <f>VLOOKUP(Table_sql2014a8.sandag.org_ws_FreewaySpeed[[#This Row],[LinkID]],Table_socioeca8.sandag.org_abm2_spd[[hwycov_id]:[speed_ev]],5,FALSE)</f>
        <v>55</v>
      </c>
      <c r="P203">
        <f>VLOOKUP(Table_sql2014a8.sandag.org_ws_FreewaySpeed[[#This Row],[LinkID]],Table_socioeca8.sandag.org_abm2_spd[[hwycov_id]:[speed_ev]],6,FALSE)</f>
        <v>58</v>
      </c>
    </row>
    <row r="204" spans="3:16" x14ac:dyDescent="0.3">
      <c r="C204">
        <f>[1]hwy_speed!A204</f>
        <v>3204</v>
      </c>
      <c r="D204">
        <f>[1]hwy_speed!B204</f>
        <v>57</v>
      </c>
      <c r="E204">
        <f>[1]hwy_speed!C204</f>
        <v>55</v>
      </c>
      <c r="F204">
        <f>[1]hwy_speed!D204</f>
        <v>56</v>
      </c>
      <c r="G204">
        <f>[1]hwy_speed!E204</f>
        <v>57</v>
      </c>
      <c r="H204">
        <f>[1]hwy_speed!F204</f>
        <v>57</v>
      </c>
      <c r="K204" s="7">
        <v>13639</v>
      </c>
      <c r="L204">
        <f>VLOOKUP(Table_sql2014a8.sandag.org_ws_FreewaySpeed[[#This Row],[LinkID]],Table_socioeca8.sandag.org_abm2_spd[[hwycov_id]:[speed_ev]],2,FALSE)</f>
        <v>58</v>
      </c>
      <c r="M204">
        <f>VLOOKUP(Table_sql2014a8.sandag.org_ws_FreewaySpeed[[#This Row],[LinkID]],Table_socioeca8.sandag.org_abm2_spd[[hwycov_id]:[speed_ev]],3,FALSE)</f>
        <v>55</v>
      </c>
      <c r="N204">
        <f>VLOOKUP(Table_sql2014a8.sandag.org_ws_FreewaySpeed[[#This Row],[LinkID]],Table_socioeca8.sandag.org_abm2_spd[[hwycov_id]:[speed_ev]],4,FALSE)</f>
        <v>54</v>
      </c>
      <c r="O204">
        <f>VLOOKUP(Table_sql2014a8.sandag.org_ws_FreewaySpeed[[#This Row],[LinkID]],Table_socioeca8.sandag.org_abm2_spd[[hwycov_id]:[speed_ev]],5,FALSE)</f>
        <v>37</v>
      </c>
      <c r="P204">
        <f>VLOOKUP(Table_sql2014a8.sandag.org_ws_FreewaySpeed[[#This Row],[LinkID]],Table_socioeca8.sandag.org_abm2_spd[[hwycov_id]:[speed_ev]],6,FALSE)</f>
        <v>58</v>
      </c>
    </row>
    <row r="205" spans="3:16" x14ac:dyDescent="0.3">
      <c r="C205">
        <f>[1]hwy_speed!A205</f>
        <v>3205</v>
      </c>
      <c r="D205">
        <f>[1]hwy_speed!B205</f>
        <v>58</v>
      </c>
      <c r="E205">
        <f>[1]hwy_speed!C205</f>
        <v>40</v>
      </c>
      <c r="F205">
        <f>[1]hwy_speed!D205</f>
        <v>53</v>
      </c>
      <c r="G205">
        <f>[1]hwy_speed!E205</f>
        <v>55</v>
      </c>
      <c r="H205">
        <f>[1]hwy_speed!F205</f>
        <v>58</v>
      </c>
      <c r="K205" s="7">
        <v>13640</v>
      </c>
      <c r="L205">
        <f>VLOOKUP(Table_sql2014a8.sandag.org_ws_FreewaySpeed[[#This Row],[LinkID]],Table_socioeca8.sandag.org_abm2_spd[[hwycov_id]:[speed_ev]],2,FALSE)</f>
        <v>58</v>
      </c>
      <c r="M205">
        <f>VLOOKUP(Table_sql2014a8.sandag.org_ws_FreewaySpeed[[#This Row],[LinkID]],Table_socioeca8.sandag.org_abm2_spd[[hwycov_id]:[speed_ev]],3,FALSE)</f>
        <v>57</v>
      </c>
      <c r="N205">
        <f>VLOOKUP(Table_sql2014a8.sandag.org_ws_FreewaySpeed[[#This Row],[LinkID]],Table_socioeca8.sandag.org_abm2_spd[[hwycov_id]:[speed_ev]],4,FALSE)</f>
        <v>56</v>
      </c>
      <c r="O205">
        <f>VLOOKUP(Table_sql2014a8.sandag.org_ws_FreewaySpeed[[#This Row],[LinkID]],Table_socioeca8.sandag.org_abm2_spd[[hwycov_id]:[speed_ev]],5,FALSE)</f>
        <v>45</v>
      </c>
      <c r="P205">
        <f>VLOOKUP(Table_sql2014a8.sandag.org_ws_FreewaySpeed[[#This Row],[LinkID]],Table_socioeca8.sandag.org_abm2_spd[[hwycov_id]:[speed_ev]],6,FALSE)</f>
        <v>58</v>
      </c>
    </row>
    <row r="206" spans="3:16" x14ac:dyDescent="0.3">
      <c r="C206">
        <f>[1]hwy_speed!A206</f>
        <v>3206</v>
      </c>
      <c r="D206">
        <f>[1]hwy_speed!B206</f>
        <v>58</v>
      </c>
      <c r="E206">
        <f>[1]hwy_speed!C206</f>
        <v>43</v>
      </c>
      <c r="F206">
        <f>[1]hwy_speed!D206</f>
        <v>57</v>
      </c>
      <c r="G206">
        <f>[1]hwy_speed!E206</f>
        <v>56</v>
      </c>
      <c r="H206">
        <f>[1]hwy_speed!F206</f>
        <v>58</v>
      </c>
      <c r="K206" s="7">
        <v>13642</v>
      </c>
      <c r="L206">
        <f>VLOOKUP(Table_sql2014a8.sandag.org_ws_FreewaySpeed[[#This Row],[LinkID]],Table_socioeca8.sandag.org_abm2_spd[[hwycov_id]:[speed_ev]],2,FALSE)</f>
        <v>58</v>
      </c>
      <c r="M206">
        <f>VLOOKUP(Table_sql2014a8.sandag.org_ws_FreewaySpeed[[#This Row],[LinkID]],Table_socioeca8.sandag.org_abm2_spd[[hwycov_id]:[speed_ev]],3,FALSE)</f>
        <v>56</v>
      </c>
      <c r="N206">
        <f>VLOOKUP(Table_sql2014a8.sandag.org_ws_FreewaySpeed[[#This Row],[LinkID]],Table_socioeca8.sandag.org_abm2_spd[[hwycov_id]:[speed_ev]],4,FALSE)</f>
        <v>56</v>
      </c>
      <c r="O206">
        <f>VLOOKUP(Table_sql2014a8.sandag.org_ws_FreewaySpeed[[#This Row],[LinkID]],Table_socioeca8.sandag.org_abm2_spd[[hwycov_id]:[speed_ev]],5,FALSE)</f>
        <v>43</v>
      </c>
      <c r="P206">
        <f>VLOOKUP(Table_sql2014a8.sandag.org_ws_FreewaySpeed[[#This Row],[LinkID]],Table_socioeca8.sandag.org_abm2_spd[[hwycov_id]:[speed_ev]],6,FALSE)</f>
        <v>58</v>
      </c>
    </row>
    <row r="207" spans="3:16" x14ac:dyDescent="0.3">
      <c r="C207">
        <f>[1]hwy_speed!A207</f>
        <v>3207</v>
      </c>
      <c r="D207">
        <f>[1]hwy_speed!B207</f>
        <v>58</v>
      </c>
      <c r="E207">
        <f>[1]hwy_speed!C207</f>
        <v>45</v>
      </c>
      <c r="F207">
        <f>[1]hwy_speed!D207</f>
        <v>44</v>
      </c>
      <c r="G207">
        <f>[1]hwy_speed!E207</f>
        <v>39</v>
      </c>
      <c r="H207">
        <f>[1]hwy_speed!F207</f>
        <v>58</v>
      </c>
      <c r="K207" s="7">
        <v>13646</v>
      </c>
      <c r="L207">
        <f>VLOOKUP(Table_sql2014a8.sandag.org_ws_FreewaySpeed[[#This Row],[LinkID]],Table_socioeca8.sandag.org_abm2_spd[[hwycov_id]:[speed_ev]],2,FALSE)</f>
        <v>57</v>
      </c>
      <c r="M207">
        <f>VLOOKUP(Table_sql2014a8.sandag.org_ws_FreewaySpeed[[#This Row],[LinkID]],Table_socioeca8.sandag.org_abm2_spd[[hwycov_id]:[speed_ev]],3,FALSE)</f>
        <v>39</v>
      </c>
      <c r="N207">
        <f>VLOOKUP(Table_sql2014a8.sandag.org_ws_FreewaySpeed[[#This Row],[LinkID]],Table_socioeca8.sandag.org_abm2_spd[[hwycov_id]:[speed_ev]],4,FALSE)</f>
        <v>55</v>
      </c>
      <c r="O207">
        <f>VLOOKUP(Table_sql2014a8.sandag.org_ws_FreewaySpeed[[#This Row],[LinkID]],Table_socioeca8.sandag.org_abm2_spd[[hwycov_id]:[speed_ev]],5,FALSE)</f>
        <v>57</v>
      </c>
      <c r="P207">
        <f>VLOOKUP(Table_sql2014a8.sandag.org_ws_FreewaySpeed[[#This Row],[LinkID]],Table_socioeca8.sandag.org_abm2_spd[[hwycov_id]:[speed_ev]],6,FALSE)</f>
        <v>58</v>
      </c>
    </row>
    <row r="208" spans="3:16" x14ac:dyDescent="0.3">
      <c r="C208">
        <f>[1]hwy_speed!A208</f>
        <v>3212</v>
      </c>
      <c r="D208">
        <f>[1]hwy_speed!B208</f>
        <v>58</v>
      </c>
      <c r="E208">
        <f>[1]hwy_speed!C208</f>
        <v>45</v>
      </c>
      <c r="F208">
        <f>[1]hwy_speed!D208</f>
        <v>44</v>
      </c>
      <c r="G208">
        <f>[1]hwy_speed!E208</f>
        <v>39</v>
      </c>
      <c r="H208">
        <f>[1]hwy_speed!F208</f>
        <v>58</v>
      </c>
      <c r="K208" s="7">
        <v>13661</v>
      </c>
      <c r="L208">
        <f>VLOOKUP(Table_sql2014a8.sandag.org_ws_FreewaySpeed[[#This Row],[LinkID]],Table_socioeca8.sandag.org_abm2_spd[[hwycov_id]:[speed_ev]],2,FALSE)</f>
        <v>58</v>
      </c>
      <c r="M208">
        <f>VLOOKUP(Table_sql2014a8.sandag.org_ws_FreewaySpeed[[#This Row],[LinkID]],Table_socioeca8.sandag.org_abm2_spd[[hwycov_id]:[speed_ev]],3,FALSE)</f>
        <v>44</v>
      </c>
      <c r="N208">
        <f>VLOOKUP(Table_sql2014a8.sandag.org_ws_FreewaySpeed[[#This Row],[LinkID]],Table_socioeca8.sandag.org_abm2_spd[[hwycov_id]:[speed_ev]],4,FALSE)</f>
        <v>57</v>
      </c>
      <c r="O208">
        <f>VLOOKUP(Table_sql2014a8.sandag.org_ws_FreewaySpeed[[#This Row],[LinkID]],Table_socioeca8.sandag.org_abm2_spd[[hwycov_id]:[speed_ev]],5,FALSE)</f>
        <v>57</v>
      </c>
      <c r="P208">
        <f>VLOOKUP(Table_sql2014a8.sandag.org_ws_FreewaySpeed[[#This Row],[LinkID]],Table_socioeca8.sandag.org_abm2_spd[[hwycov_id]:[speed_ev]],6,FALSE)</f>
        <v>58</v>
      </c>
    </row>
    <row r="209" spans="3:16" x14ac:dyDescent="0.3">
      <c r="C209">
        <f>[1]hwy_speed!A209</f>
        <v>3221</v>
      </c>
      <c r="D209">
        <f>[1]hwy_speed!B209</f>
        <v>62</v>
      </c>
      <c r="E209">
        <f>[1]hwy_speed!C209</f>
        <v>59</v>
      </c>
      <c r="F209">
        <f>[1]hwy_speed!D209</f>
        <v>61</v>
      </c>
      <c r="G209">
        <f>[1]hwy_speed!E209</f>
        <v>44</v>
      </c>
      <c r="H209">
        <f>[1]hwy_speed!F209</f>
        <v>62</v>
      </c>
      <c r="K209" s="7">
        <v>13672</v>
      </c>
      <c r="L209">
        <f>VLOOKUP(Table_sql2014a8.sandag.org_ws_FreewaySpeed[[#This Row],[LinkID]],Table_socioeca8.sandag.org_abm2_spd[[hwycov_id]:[speed_ev]],2,FALSE)</f>
        <v>58</v>
      </c>
      <c r="M209">
        <f>VLOOKUP(Table_sql2014a8.sandag.org_ws_FreewaySpeed[[#This Row],[LinkID]],Table_socioeca8.sandag.org_abm2_spd[[hwycov_id]:[speed_ev]],3,FALSE)</f>
        <v>57</v>
      </c>
      <c r="N209">
        <f>VLOOKUP(Table_sql2014a8.sandag.org_ws_FreewaySpeed[[#This Row],[LinkID]],Table_socioeca8.sandag.org_abm2_spd[[hwycov_id]:[speed_ev]],4,FALSE)</f>
        <v>57</v>
      </c>
      <c r="O209">
        <f>VLOOKUP(Table_sql2014a8.sandag.org_ws_FreewaySpeed[[#This Row],[LinkID]],Table_socioeca8.sandag.org_abm2_spd[[hwycov_id]:[speed_ev]],5,FALSE)</f>
        <v>44</v>
      </c>
      <c r="P209">
        <f>VLOOKUP(Table_sql2014a8.sandag.org_ws_FreewaySpeed[[#This Row],[LinkID]],Table_socioeca8.sandag.org_abm2_spd[[hwycov_id]:[speed_ev]],6,FALSE)</f>
        <v>58</v>
      </c>
    </row>
    <row r="210" spans="3:16" x14ac:dyDescent="0.3">
      <c r="C210">
        <f>[1]hwy_speed!A210</f>
        <v>3222</v>
      </c>
      <c r="D210">
        <f>[1]hwy_speed!B210</f>
        <v>58</v>
      </c>
      <c r="E210">
        <f>[1]hwy_speed!C210</f>
        <v>52</v>
      </c>
      <c r="F210">
        <f>[1]hwy_speed!D210</f>
        <v>56</v>
      </c>
      <c r="G210">
        <f>[1]hwy_speed!E210</f>
        <v>41</v>
      </c>
      <c r="H210">
        <f>[1]hwy_speed!F210</f>
        <v>58</v>
      </c>
      <c r="K210" s="7">
        <v>13869</v>
      </c>
      <c r="L210">
        <f>VLOOKUP(Table_sql2014a8.sandag.org_ws_FreewaySpeed[[#This Row],[LinkID]],Table_socioeca8.sandag.org_abm2_spd[[hwycov_id]:[speed_ev]],2,FALSE)</f>
        <v>58</v>
      </c>
      <c r="M210">
        <f>VLOOKUP(Table_sql2014a8.sandag.org_ws_FreewaySpeed[[#This Row],[LinkID]],Table_socioeca8.sandag.org_abm2_spd[[hwycov_id]:[speed_ev]],3,FALSE)</f>
        <v>49</v>
      </c>
      <c r="N210">
        <f>VLOOKUP(Table_sql2014a8.sandag.org_ws_FreewaySpeed[[#This Row],[LinkID]],Table_socioeca8.sandag.org_abm2_spd[[hwycov_id]:[speed_ev]],4,FALSE)</f>
        <v>49</v>
      </c>
      <c r="O210">
        <f>VLOOKUP(Table_sql2014a8.sandag.org_ws_FreewaySpeed[[#This Row],[LinkID]],Table_socioeca8.sandag.org_abm2_spd[[hwycov_id]:[speed_ev]],5,FALSE)</f>
        <v>33</v>
      </c>
      <c r="P210">
        <f>VLOOKUP(Table_sql2014a8.sandag.org_ws_FreewaySpeed[[#This Row],[LinkID]],Table_socioeca8.sandag.org_abm2_spd[[hwycov_id]:[speed_ev]],6,FALSE)</f>
        <v>58</v>
      </c>
    </row>
    <row r="211" spans="3:16" x14ac:dyDescent="0.3">
      <c r="C211">
        <f>[1]hwy_speed!A211</f>
        <v>3223</v>
      </c>
      <c r="D211">
        <f>[1]hwy_speed!B211</f>
        <v>61</v>
      </c>
      <c r="E211">
        <f>[1]hwy_speed!C211</f>
        <v>60</v>
      </c>
      <c r="F211">
        <f>[1]hwy_speed!D211</f>
        <v>60</v>
      </c>
      <c r="G211">
        <f>[1]hwy_speed!E211</f>
        <v>57</v>
      </c>
      <c r="H211">
        <f>[1]hwy_speed!F211</f>
        <v>61</v>
      </c>
      <c r="K211" s="7">
        <v>14151</v>
      </c>
      <c r="L211">
        <f>VLOOKUP(Table_sql2014a8.sandag.org_ws_FreewaySpeed[[#This Row],[LinkID]],Table_socioeca8.sandag.org_abm2_spd[[hwycov_id]:[speed_ev]],2,FALSE)</f>
        <v>58</v>
      </c>
      <c r="M211">
        <f>VLOOKUP(Table_sql2014a8.sandag.org_ws_FreewaySpeed[[#This Row],[LinkID]],Table_socioeca8.sandag.org_abm2_spd[[hwycov_id]:[speed_ev]],3,FALSE)</f>
        <v>57</v>
      </c>
      <c r="N211">
        <f>VLOOKUP(Table_sql2014a8.sandag.org_ws_FreewaySpeed[[#This Row],[LinkID]],Table_socioeca8.sandag.org_abm2_spd[[hwycov_id]:[speed_ev]],4,FALSE)</f>
        <v>58</v>
      </c>
      <c r="O211">
        <f>VLOOKUP(Table_sql2014a8.sandag.org_ws_FreewaySpeed[[#This Row],[LinkID]],Table_socioeca8.sandag.org_abm2_spd[[hwycov_id]:[speed_ev]],5,FALSE)</f>
        <v>52</v>
      </c>
      <c r="P211">
        <f>VLOOKUP(Table_sql2014a8.sandag.org_ws_FreewaySpeed[[#This Row],[LinkID]],Table_socioeca8.sandag.org_abm2_spd[[hwycov_id]:[speed_ev]],6,FALSE)</f>
        <v>58</v>
      </c>
    </row>
    <row r="212" spans="3:16" x14ac:dyDescent="0.3">
      <c r="C212">
        <f>[1]hwy_speed!A212</f>
        <v>3419</v>
      </c>
      <c r="D212">
        <f>[1]hwy_speed!B212</f>
        <v>44</v>
      </c>
      <c r="E212">
        <f>[1]hwy_speed!C212</f>
        <v>40</v>
      </c>
      <c r="F212">
        <f>[1]hwy_speed!D212</f>
        <v>44</v>
      </c>
      <c r="G212">
        <f>[1]hwy_speed!E212</f>
        <v>44</v>
      </c>
      <c r="H212">
        <f>[1]hwy_speed!F212</f>
        <v>44</v>
      </c>
      <c r="K212" s="7">
        <v>14193</v>
      </c>
      <c r="L212">
        <f>VLOOKUP(Table_sql2014a8.sandag.org_ws_FreewaySpeed[[#This Row],[LinkID]],Table_socioeca8.sandag.org_abm2_spd[[hwycov_id]:[speed_ev]],2,FALSE)</f>
        <v>58</v>
      </c>
      <c r="M212">
        <f>VLOOKUP(Table_sql2014a8.sandag.org_ws_FreewaySpeed[[#This Row],[LinkID]],Table_socioeca8.sandag.org_abm2_spd[[hwycov_id]:[speed_ev]],3,FALSE)</f>
        <v>58</v>
      </c>
      <c r="N212">
        <f>VLOOKUP(Table_sql2014a8.sandag.org_ws_FreewaySpeed[[#This Row],[LinkID]],Table_socioeca8.sandag.org_abm2_spd[[hwycov_id]:[speed_ev]],4,FALSE)</f>
        <v>58</v>
      </c>
      <c r="O212">
        <f>VLOOKUP(Table_sql2014a8.sandag.org_ws_FreewaySpeed[[#This Row],[LinkID]],Table_socioeca8.sandag.org_abm2_spd[[hwycov_id]:[speed_ev]],5,FALSE)</f>
        <v>55</v>
      </c>
      <c r="P212">
        <f>VLOOKUP(Table_sql2014a8.sandag.org_ws_FreewaySpeed[[#This Row],[LinkID]],Table_socioeca8.sandag.org_abm2_spd[[hwycov_id]:[speed_ev]],6,FALSE)</f>
        <v>58</v>
      </c>
    </row>
    <row r="213" spans="3:16" x14ac:dyDescent="0.3">
      <c r="C213">
        <f>[1]hwy_speed!A213</f>
        <v>3968</v>
      </c>
      <c r="D213">
        <f>[1]hwy_speed!B213</f>
        <v>58</v>
      </c>
      <c r="E213">
        <f>[1]hwy_speed!C213</f>
        <v>57</v>
      </c>
      <c r="F213">
        <f>[1]hwy_speed!D213</f>
        <v>57</v>
      </c>
      <c r="G213">
        <f>[1]hwy_speed!E213</f>
        <v>48</v>
      </c>
      <c r="H213">
        <f>[1]hwy_speed!F213</f>
        <v>58</v>
      </c>
      <c r="K213" s="7">
        <v>14213</v>
      </c>
      <c r="L213">
        <f>VLOOKUP(Table_sql2014a8.sandag.org_ws_FreewaySpeed[[#This Row],[LinkID]],Table_socioeca8.sandag.org_abm2_spd[[hwycov_id]:[speed_ev]],2,FALSE)</f>
        <v>58</v>
      </c>
      <c r="M213">
        <f>VLOOKUP(Table_sql2014a8.sandag.org_ws_FreewaySpeed[[#This Row],[LinkID]],Table_socioeca8.sandag.org_abm2_spd[[hwycov_id]:[speed_ev]],3,FALSE)</f>
        <v>58</v>
      </c>
      <c r="N213">
        <f>VLOOKUP(Table_sql2014a8.sandag.org_ws_FreewaySpeed[[#This Row],[LinkID]],Table_socioeca8.sandag.org_abm2_spd[[hwycov_id]:[speed_ev]],4,FALSE)</f>
        <v>58</v>
      </c>
      <c r="O213">
        <f>VLOOKUP(Table_sql2014a8.sandag.org_ws_FreewaySpeed[[#This Row],[LinkID]],Table_socioeca8.sandag.org_abm2_spd[[hwycov_id]:[speed_ev]],5,FALSE)</f>
        <v>55</v>
      </c>
      <c r="P213">
        <f>VLOOKUP(Table_sql2014a8.sandag.org_ws_FreewaySpeed[[#This Row],[LinkID]],Table_socioeca8.sandag.org_abm2_spd[[hwycov_id]:[speed_ev]],6,FALSE)</f>
        <v>58</v>
      </c>
    </row>
    <row r="214" spans="3:16" x14ac:dyDescent="0.3">
      <c r="C214">
        <f>[1]hwy_speed!A214</f>
        <v>4887</v>
      </c>
      <c r="D214">
        <f>[1]hwy_speed!B214</f>
        <v>58</v>
      </c>
      <c r="E214">
        <f>[1]hwy_speed!C214</f>
        <v>58</v>
      </c>
      <c r="F214">
        <f>[1]hwy_speed!D214</f>
        <v>58</v>
      </c>
      <c r="G214">
        <f>[1]hwy_speed!E214</f>
        <v>52</v>
      </c>
      <c r="H214">
        <f>[1]hwy_speed!F214</f>
        <v>58</v>
      </c>
      <c r="K214" s="7">
        <v>14247</v>
      </c>
      <c r="L214">
        <f>VLOOKUP(Table_sql2014a8.sandag.org_ws_FreewaySpeed[[#This Row],[LinkID]],Table_socioeca8.sandag.org_abm2_spd[[hwycov_id]:[speed_ev]],2,FALSE)</f>
        <v>56</v>
      </c>
      <c r="M214">
        <f>VLOOKUP(Table_sql2014a8.sandag.org_ws_FreewaySpeed[[#This Row],[LinkID]],Table_socioeca8.sandag.org_abm2_spd[[hwycov_id]:[speed_ev]],3,FALSE)</f>
        <v>26</v>
      </c>
      <c r="N214">
        <f>VLOOKUP(Table_sql2014a8.sandag.org_ws_FreewaySpeed[[#This Row],[LinkID]],Table_socioeca8.sandag.org_abm2_spd[[hwycov_id]:[speed_ev]],4,FALSE)</f>
        <v>51</v>
      </c>
      <c r="O214">
        <f>VLOOKUP(Table_sql2014a8.sandag.org_ws_FreewaySpeed[[#This Row],[LinkID]],Table_socioeca8.sandag.org_abm2_spd[[hwycov_id]:[speed_ev]],5,FALSE)</f>
        <v>50</v>
      </c>
      <c r="P214">
        <f>VLOOKUP(Table_sql2014a8.sandag.org_ws_FreewaySpeed[[#This Row],[LinkID]],Table_socioeca8.sandag.org_abm2_spd[[hwycov_id]:[speed_ev]],6,FALSE)</f>
        <v>58</v>
      </c>
    </row>
    <row r="215" spans="3:16" x14ac:dyDescent="0.3">
      <c r="C215">
        <f>[1]hwy_speed!A215</f>
        <v>5127</v>
      </c>
      <c r="D215">
        <f>[1]hwy_speed!B215</f>
        <v>58</v>
      </c>
      <c r="E215">
        <f>[1]hwy_speed!C215</f>
        <v>57</v>
      </c>
      <c r="F215">
        <f>[1]hwy_speed!D215</f>
        <v>57</v>
      </c>
      <c r="G215">
        <f>[1]hwy_speed!E215</f>
        <v>51</v>
      </c>
      <c r="H215">
        <f>[1]hwy_speed!F215</f>
        <v>58</v>
      </c>
      <c r="K215" s="7">
        <v>14269</v>
      </c>
      <c r="L215">
        <f>VLOOKUP(Table_sql2014a8.sandag.org_ws_FreewaySpeed[[#This Row],[LinkID]],Table_socioeca8.sandag.org_abm2_spd[[hwycov_id]:[speed_ev]],2,FALSE)</f>
        <v>53</v>
      </c>
      <c r="M215">
        <f>VLOOKUP(Table_sql2014a8.sandag.org_ws_FreewaySpeed[[#This Row],[LinkID]],Table_socioeca8.sandag.org_abm2_spd[[hwycov_id]:[speed_ev]],3,FALSE)</f>
        <v>49</v>
      </c>
      <c r="N215">
        <f>VLOOKUP(Table_sql2014a8.sandag.org_ws_FreewaySpeed[[#This Row],[LinkID]],Table_socioeca8.sandag.org_abm2_spd[[hwycov_id]:[speed_ev]],4,FALSE)</f>
        <v>52</v>
      </c>
      <c r="O215">
        <f>VLOOKUP(Table_sql2014a8.sandag.org_ws_FreewaySpeed[[#This Row],[LinkID]],Table_socioeca8.sandag.org_abm2_spd[[hwycov_id]:[speed_ev]],5,FALSE)</f>
        <v>50</v>
      </c>
      <c r="P215">
        <f>VLOOKUP(Table_sql2014a8.sandag.org_ws_FreewaySpeed[[#This Row],[LinkID]],Table_socioeca8.sandag.org_abm2_spd[[hwycov_id]:[speed_ev]],6,FALSE)</f>
        <v>53</v>
      </c>
    </row>
    <row r="216" spans="3:16" x14ac:dyDescent="0.3">
      <c r="C216">
        <f>[1]hwy_speed!A216</f>
        <v>6664</v>
      </c>
      <c r="D216">
        <f>[1]hwy_speed!B216</f>
        <v>58</v>
      </c>
      <c r="E216">
        <f>[1]hwy_speed!C216</f>
        <v>58</v>
      </c>
      <c r="F216">
        <f>[1]hwy_speed!D216</f>
        <v>58</v>
      </c>
      <c r="G216">
        <f>[1]hwy_speed!E216</f>
        <v>58</v>
      </c>
      <c r="H216">
        <f>[1]hwy_speed!F216</f>
        <v>58</v>
      </c>
      <c r="K216" s="7">
        <v>14271</v>
      </c>
      <c r="L216">
        <f>VLOOKUP(Table_sql2014a8.sandag.org_ws_FreewaySpeed[[#This Row],[LinkID]],Table_socioeca8.sandag.org_abm2_spd[[hwycov_id]:[speed_ev]],2,FALSE)</f>
        <v>53</v>
      </c>
      <c r="M216">
        <f>VLOOKUP(Table_sql2014a8.sandag.org_ws_FreewaySpeed[[#This Row],[LinkID]],Table_socioeca8.sandag.org_abm2_spd[[hwycov_id]:[speed_ev]],3,FALSE)</f>
        <v>45</v>
      </c>
      <c r="N216">
        <f>VLOOKUP(Table_sql2014a8.sandag.org_ws_FreewaySpeed[[#This Row],[LinkID]],Table_socioeca8.sandag.org_abm2_spd[[hwycov_id]:[speed_ev]],4,FALSE)</f>
        <v>52</v>
      </c>
      <c r="O216">
        <f>VLOOKUP(Table_sql2014a8.sandag.org_ws_FreewaySpeed[[#This Row],[LinkID]],Table_socioeca8.sandag.org_abm2_spd[[hwycov_id]:[speed_ev]],5,FALSE)</f>
        <v>49</v>
      </c>
      <c r="P216">
        <f>VLOOKUP(Table_sql2014a8.sandag.org_ws_FreewaySpeed[[#This Row],[LinkID]],Table_socioeca8.sandag.org_abm2_spd[[hwycov_id]:[speed_ev]],6,FALSE)</f>
        <v>54</v>
      </c>
    </row>
    <row r="217" spans="3:16" x14ac:dyDescent="0.3">
      <c r="C217">
        <f>[1]hwy_speed!A217</f>
        <v>6666</v>
      </c>
      <c r="D217">
        <f>[1]hwy_speed!B217</f>
        <v>56</v>
      </c>
      <c r="E217">
        <f>[1]hwy_speed!C217</f>
        <v>56</v>
      </c>
      <c r="F217">
        <f>[1]hwy_speed!D217</f>
        <v>56</v>
      </c>
      <c r="G217">
        <f>[1]hwy_speed!E217</f>
        <v>56</v>
      </c>
      <c r="H217">
        <f>[1]hwy_speed!F217</f>
        <v>56</v>
      </c>
      <c r="K217" s="7">
        <v>14289</v>
      </c>
      <c r="L217">
        <f>VLOOKUP(Table_sql2014a8.sandag.org_ws_FreewaySpeed[[#This Row],[LinkID]],Table_socioeca8.sandag.org_abm2_spd[[hwycov_id]:[speed_ev]],2,FALSE)</f>
        <v>58</v>
      </c>
      <c r="M217">
        <f>VLOOKUP(Table_sql2014a8.sandag.org_ws_FreewaySpeed[[#This Row],[LinkID]],Table_socioeca8.sandag.org_abm2_spd[[hwycov_id]:[speed_ev]],3,FALSE)</f>
        <v>45</v>
      </c>
      <c r="N217">
        <f>VLOOKUP(Table_sql2014a8.sandag.org_ws_FreewaySpeed[[#This Row],[LinkID]],Table_socioeca8.sandag.org_abm2_spd[[hwycov_id]:[speed_ev]],4,FALSE)</f>
        <v>57</v>
      </c>
      <c r="O217">
        <f>VLOOKUP(Table_sql2014a8.sandag.org_ws_FreewaySpeed[[#This Row],[LinkID]],Table_socioeca8.sandag.org_abm2_spd[[hwycov_id]:[speed_ev]],5,FALSE)</f>
        <v>57</v>
      </c>
      <c r="P217">
        <f>VLOOKUP(Table_sql2014a8.sandag.org_ws_FreewaySpeed[[#This Row],[LinkID]],Table_socioeca8.sandag.org_abm2_spd[[hwycov_id]:[speed_ev]],6,FALSE)</f>
        <v>58</v>
      </c>
    </row>
    <row r="218" spans="3:16" x14ac:dyDescent="0.3">
      <c r="C218">
        <f>[1]hwy_speed!A218</f>
        <v>6852</v>
      </c>
      <c r="D218">
        <f>[1]hwy_speed!B218</f>
        <v>52</v>
      </c>
      <c r="E218">
        <f>[1]hwy_speed!C218</f>
        <v>48</v>
      </c>
      <c r="F218">
        <f>[1]hwy_speed!D218</f>
        <v>52</v>
      </c>
      <c r="G218">
        <f>[1]hwy_speed!E218</f>
        <v>51</v>
      </c>
      <c r="H218">
        <f>[1]hwy_speed!F218</f>
        <v>52</v>
      </c>
      <c r="K218" s="7">
        <v>14291</v>
      </c>
      <c r="L218">
        <f>VLOOKUP(Table_sql2014a8.sandag.org_ws_FreewaySpeed[[#This Row],[LinkID]],Table_socioeca8.sandag.org_abm2_spd[[hwycov_id]:[speed_ev]],2,FALSE)</f>
        <v>62</v>
      </c>
      <c r="M218">
        <f>VLOOKUP(Table_sql2014a8.sandag.org_ws_FreewaySpeed[[#This Row],[LinkID]],Table_socioeca8.sandag.org_abm2_spd[[hwycov_id]:[speed_ev]],3,FALSE)</f>
        <v>52</v>
      </c>
      <c r="N218">
        <f>VLOOKUP(Table_sql2014a8.sandag.org_ws_FreewaySpeed[[#This Row],[LinkID]],Table_socioeca8.sandag.org_abm2_spd[[hwycov_id]:[speed_ev]],4,FALSE)</f>
        <v>59</v>
      </c>
      <c r="O218">
        <f>VLOOKUP(Table_sql2014a8.sandag.org_ws_FreewaySpeed[[#This Row],[LinkID]],Table_socioeca8.sandag.org_abm2_spd[[hwycov_id]:[speed_ev]],5,FALSE)</f>
        <v>55</v>
      </c>
      <c r="P218">
        <f>VLOOKUP(Table_sql2014a8.sandag.org_ws_FreewaySpeed[[#This Row],[LinkID]],Table_socioeca8.sandag.org_abm2_spd[[hwycov_id]:[speed_ev]],6,FALSE)</f>
        <v>62</v>
      </c>
    </row>
    <row r="219" spans="3:16" x14ac:dyDescent="0.3">
      <c r="C219">
        <f>[1]hwy_speed!A219</f>
        <v>6928</v>
      </c>
      <c r="D219">
        <f>[1]hwy_speed!B219</f>
        <v>61</v>
      </c>
      <c r="E219">
        <f>[1]hwy_speed!C219</f>
        <v>48</v>
      </c>
      <c r="F219">
        <f>[1]hwy_speed!D219</f>
        <v>57</v>
      </c>
      <c r="G219">
        <f>[1]hwy_speed!E219</f>
        <v>46</v>
      </c>
      <c r="H219">
        <f>[1]hwy_speed!F219</f>
        <v>61</v>
      </c>
      <c r="K219" s="7">
        <v>14383</v>
      </c>
      <c r="L219">
        <f>VLOOKUP(Table_sql2014a8.sandag.org_ws_FreewaySpeed[[#This Row],[LinkID]],Table_socioeca8.sandag.org_abm2_spd[[hwycov_id]:[speed_ev]],2,FALSE)</f>
        <v>57</v>
      </c>
      <c r="M219">
        <f>VLOOKUP(Table_sql2014a8.sandag.org_ws_FreewaySpeed[[#This Row],[LinkID]],Table_socioeca8.sandag.org_abm2_spd[[hwycov_id]:[speed_ev]],3,FALSE)</f>
        <v>37</v>
      </c>
      <c r="N219">
        <f>VLOOKUP(Table_sql2014a8.sandag.org_ws_FreewaySpeed[[#This Row],[LinkID]],Table_socioeca8.sandag.org_abm2_spd[[hwycov_id]:[speed_ev]],4,FALSE)</f>
        <v>53</v>
      </c>
      <c r="O219">
        <f>VLOOKUP(Table_sql2014a8.sandag.org_ws_FreewaySpeed[[#This Row],[LinkID]],Table_socioeca8.sandag.org_abm2_spd[[hwycov_id]:[speed_ev]],5,FALSE)</f>
        <v>56</v>
      </c>
      <c r="P219">
        <f>VLOOKUP(Table_sql2014a8.sandag.org_ws_FreewaySpeed[[#This Row],[LinkID]],Table_socioeca8.sandag.org_abm2_spd[[hwycov_id]:[speed_ev]],6,FALSE)</f>
        <v>58</v>
      </c>
    </row>
    <row r="220" spans="3:16" x14ac:dyDescent="0.3">
      <c r="C220">
        <f>[1]hwy_speed!A220</f>
        <v>7073</v>
      </c>
      <c r="D220">
        <f>[1]hwy_speed!B220</f>
        <v>57</v>
      </c>
      <c r="E220">
        <f>[1]hwy_speed!C220</f>
        <v>57</v>
      </c>
      <c r="F220">
        <f>[1]hwy_speed!D220</f>
        <v>57</v>
      </c>
      <c r="G220">
        <f>[1]hwy_speed!E220</f>
        <v>57</v>
      </c>
      <c r="H220">
        <f>[1]hwy_speed!F220</f>
        <v>57</v>
      </c>
      <c r="K220" s="7">
        <v>14391</v>
      </c>
      <c r="L220">
        <f>VLOOKUP(Table_sql2014a8.sandag.org_ws_FreewaySpeed[[#This Row],[LinkID]],Table_socioeca8.sandag.org_abm2_spd[[hwycov_id]:[speed_ev]],2,FALSE)</f>
        <v>58</v>
      </c>
      <c r="M220">
        <f>VLOOKUP(Table_sql2014a8.sandag.org_ws_FreewaySpeed[[#This Row],[LinkID]],Table_socioeca8.sandag.org_abm2_spd[[hwycov_id]:[speed_ev]],3,FALSE)</f>
        <v>42</v>
      </c>
      <c r="N220">
        <f>VLOOKUP(Table_sql2014a8.sandag.org_ws_FreewaySpeed[[#This Row],[LinkID]],Table_socioeca8.sandag.org_abm2_spd[[hwycov_id]:[speed_ev]],4,FALSE)</f>
        <v>56</v>
      </c>
      <c r="O220">
        <f>VLOOKUP(Table_sql2014a8.sandag.org_ws_FreewaySpeed[[#This Row],[LinkID]],Table_socioeca8.sandag.org_abm2_spd[[hwycov_id]:[speed_ev]],5,FALSE)</f>
        <v>57</v>
      </c>
      <c r="P220">
        <f>VLOOKUP(Table_sql2014a8.sandag.org_ws_FreewaySpeed[[#This Row],[LinkID]],Table_socioeca8.sandag.org_abm2_spd[[hwycov_id]:[speed_ev]],6,FALSE)</f>
        <v>58</v>
      </c>
    </row>
    <row r="221" spans="3:16" x14ac:dyDescent="0.3">
      <c r="C221">
        <f>[1]hwy_speed!A221</f>
        <v>7074</v>
      </c>
      <c r="D221">
        <f>[1]hwy_speed!B221</f>
        <v>57</v>
      </c>
      <c r="E221">
        <f>[1]hwy_speed!C221</f>
        <v>57</v>
      </c>
      <c r="F221">
        <f>[1]hwy_speed!D221</f>
        <v>57</v>
      </c>
      <c r="G221">
        <f>[1]hwy_speed!E221</f>
        <v>57</v>
      </c>
      <c r="H221">
        <f>[1]hwy_speed!F221</f>
        <v>57</v>
      </c>
      <c r="K221" s="7">
        <v>14400</v>
      </c>
      <c r="L221">
        <f>VLOOKUP(Table_sql2014a8.sandag.org_ws_FreewaySpeed[[#This Row],[LinkID]],Table_socioeca8.sandag.org_abm2_spd[[hwycov_id]:[speed_ev]],2,FALSE)</f>
        <v>58</v>
      </c>
      <c r="M221">
        <f>VLOOKUP(Table_sql2014a8.sandag.org_ws_FreewaySpeed[[#This Row],[LinkID]],Table_socioeca8.sandag.org_abm2_spd[[hwycov_id]:[speed_ev]],3,FALSE)</f>
        <v>42</v>
      </c>
      <c r="N221">
        <f>VLOOKUP(Table_sql2014a8.sandag.org_ws_FreewaySpeed[[#This Row],[LinkID]],Table_socioeca8.sandag.org_abm2_spd[[hwycov_id]:[speed_ev]],4,FALSE)</f>
        <v>56</v>
      </c>
      <c r="O221">
        <f>VLOOKUP(Table_sql2014a8.sandag.org_ws_FreewaySpeed[[#This Row],[LinkID]],Table_socioeca8.sandag.org_abm2_spd[[hwycov_id]:[speed_ev]],5,FALSE)</f>
        <v>57</v>
      </c>
      <c r="P221">
        <f>VLOOKUP(Table_sql2014a8.sandag.org_ws_FreewaySpeed[[#This Row],[LinkID]],Table_socioeca8.sandag.org_abm2_spd[[hwycov_id]:[speed_ev]],6,FALSE)</f>
        <v>58</v>
      </c>
    </row>
    <row r="222" spans="3:16" x14ac:dyDescent="0.3">
      <c r="C222">
        <f>[1]hwy_speed!A222</f>
        <v>7132</v>
      </c>
      <c r="D222">
        <f>[1]hwy_speed!B222</f>
        <v>57</v>
      </c>
      <c r="E222">
        <f>[1]hwy_speed!C222</f>
        <v>53</v>
      </c>
      <c r="F222">
        <f>[1]hwy_speed!D222</f>
        <v>57</v>
      </c>
      <c r="G222">
        <f>[1]hwy_speed!E222</f>
        <v>57</v>
      </c>
      <c r="H222">
        <f>[1]hwy_speed!F222</f>
        <v>57</v>
      </c>
      <c r="K222" s="7">
        <v>14402</v>
      </c>
      <c r="L222">
        <f>VLOOKUP(Table_sql2014a8.sandag.org_ws_FreewaySpeed[[#This Row],[LinkID]],Table_socioeca8.sandag.org_abm2_spd[[hwycov_id]:[speed_ev]],2,FALSE)</f>
        <v>58</v>
      </c>
      <c r="M222">
        <f>VLOOKUP(Table_sql2014a8.sandag.org_ws_FreewaySpeed[[#This Row],[LinkID]],Table_socioeca8.sandag.org_abm2_spd[[hwycov_id]:[speed_ev]],3,FALSE)</f>
        <v>57</v>
      </c>
      <c r="N222">
        <f>VLOOKUP(Table_sql2014a8.sandag.org_ws_FreewaySpeed[[#This Row],[LinkID]],Table_socioeca8.sandag.org_abm2_spd[[hwycov_id]:[speed_ev]],4,FALSE)</f>
        <v>57</v>
      </c>
      <c r="O222">
        <f>VLOOKUP(Table_sql2014a8.sandag.org_ws_FreewaySpeed[[#This Row],[LinkID]],Table_socioeca8.sandag.org_abm2_spd[[hwycov_id]:[speed_ev]],5,FALSE)</f>
        <v>46</v>
      </c>
      <c r="P222">
        <f>VLOOKUP(Table_sql2014a8.sandag.org_ws_FreewaySpeed[[#This Row],[LinkID]],Table_socioeca8.sandag.org_abm2_spd[[hwycov_id]:[speed_ev]],6,FALSE)</f>
        <v>58</v>
      </c>
    </row>
    <row r="223" spans="3:16" x14ac:dyDescent="0.3">
      <c r="C223">
        <f>[1]hwy_speed!A223</f>
        <v>7190</v>
      </c>
      <c r="D223">
        <f>[1]hwy_speed!B223</f>
        <v>57</v>
      </c>
      <c r="E223">
        <f>[1]hwy_speed!C223</f>
        <v>55</v>
      </c>
      <c r="F223">
        <f>[1]hwy_speed!D223</f>
        <v>57</v>
      </c>
      <c r="G223">
        <f>[1]hwy_speed!E223</f>
        <v>57</v>
      </c>
      <c r="H223">
        <f>[1]hwy_speed!F223</f>
        <v>57</v>
      </c>
      <c r="K223" s="7">
        <v>14407</v>
      </c>
      <c r="L223">
        <f>VLOOKUP(Table_sql2014a8.sandag.org_ws_FreewaySpeed[[#This Row],[LinkID]],Table_socioeca8.sandag.org_abm2_spd[[hwycov_id]:[speed_ev]],2,FALSE)</f>
        <v>58</v>
      </c>
      <c r="M223">
        <f>VLOOKUP(Table_sql2014a8.sandag.org_ws_FreewaySpeed[[#This Row],[LinkID]],Table_socioeca8.sandag.org_abm2_spd[[hwycov_id]:[speed_ev]],3,FALSE)</f>
        <v>41</v>
      </c>
      <c r="N223">
        <f>VLOOKUP(Table_sql2014a8.sandag.org_ws_FreewaySpeed[[#This Row],[LinkID]],Table_socioeca8.sandag.org_abm2_spd[[hwycov_id]:[speed_ev]],4,FALSE)</f>
        <v>55</v>
      </c>
      <c r="O223">
        <f>VLOOKUP(Table_sql2014a8.sandag.org_ws_FreewaySpeed[[#This Row],[LinkID]],Table_socioeca8.sandag.org_abm2_spd[[hwycov_id]:[speed_ev]],5,FALSE)</f>
        <v>56</v>
      </c>
      <c r="P223">
        <f>VLOOKUP(Table_sql2014a8.sandag.org_ws_FreewaySpeed[[#This Row],[LinkID]],Table_socioeca8.sandag.org_abm2_spd[[hwycov_id]:[speed_ev]],6,FALSE)</f>
        <v>58</v>
      </c>
    </row>
    <row r="224" spans="3:16" x14ac:dyDescent="0.3">
      <c r="C224">
        <f>[1]hwy_speed!A224</f>
        <v>7215</v>
      </c>
      <c r="D224">
        <f>[1]hwy_speed!B224</f>
        <v>57</v>
      </c>
      <c r="E224">
        <f>[1]hwy_speed!C224</f>
        <v>52</v>
      </c>
      <c r="F224">
        <f>[1]hwy_speed!D224</f>
        <v>57</v>
      </c>
      <c r="G224">
        <f>[1]hwy_speed!E224</f>
        <v>56</v>
      </c>
      <c r="H224">
        <f>[1]hwy_speed!F224</f>
        <v>57</v>
      </c>
      <c r="K224" s="7">
        <v>14411</v>
      </c>
      <c r="L224">
        <f>VLOOKUP(Table_sql2014a8.sandag.org_ws_FreewaySpeed[[#This Row],[LinkID]],Table_socioeca8.sandag.org_abm2_spd[[hwycov_id]:[speed_ev]],2,FALSE)</f>
        <v>58</v>
      </c>
      <c r="M224">
        <f>VLOOKUP(Table_sql2014a8.sandag.org_ws_FreewaySpeed[[#This Row],[LinkID]],Table_socioeca8.sandag.org_abm2_spd[[hwycov_id]:[speed_ev]],3,FALSE)</f>
        <v>47</v>
      </c>
      <c r="N224">
        <f>VLOOKUP(Table_sql2014a8.sandag.org_ws_FreewaySpeed[[#This Row],[LinkID]],Table_socioeca8.sandag.org_abm2_spd[[hwycov_id]:[speed_ev]],4,FALSE)</f>
        <v>56</v>
      </c>
      <c r="O224">
        <f>VLOOKUP(Table_sql2014a8.sandag.org_ws_FreewaySpeed[[#This Row],[LinkID]],Table_socioeca8.sandag.org_abm2_spd[[hwycov_id]:[speed_ev]],5,FALSE)</f>
        <v>57</v>
      </c>
      <c r="P224">
        <f>VLOOKUP(Table_sql2014a8.sandag.org_ws_FreewaySpeed[[#This Row],[LinkID]],Table_socioeca8.sandag.org_abm2_spd[[hwycov_id]:[speed_ev]],6,FALSE)</f>
        <v>58</v>
      </c>
    </row>
    <row r="225" spans="3:16" x14ac:dyDescent="0.3">
      <c r="C225">
        <f>[1]hwy_speed!A225</f>
        <v>7216</v>
      </c>
      <c r="D225">
        <f>[1]hwy_speed!B225</f>
        <v>57</v>
      </c>
      <c r="E225">
        <f>[1]hwy_speed!C225</f>
        <v>48</v>
      </c>
      <c r="F225">
        <f>[1]hwy_speed!D225</f>
        <v>57</v>
      </c>
      <c r="G225">
        <f>[1]hwy_speed!E225</f>
        <v>56</v>
      </c>
      <c r="H225">
        <f>[1]hwy_speed!F225</f>
        <v>57</v>
      </c>
      <c r="K225" s="7">
        <v>14419</v>
      </c>
      <c r="L225">
        <f>VLOOKUP(Table_sql2014a8.sandag.org_ws_FreewaySpeed[[#This Row],[LinkID]],Table_socioeca8.sandag.org_abm2_spd[[hwycov_id]:[speed_ev]],2,FALSE)</f>
        <v>58</v>
      </c>
      <c r="M225">
        <f>VLOOKUP(Table_sql2014a8.sandag.org_ws_FreewaySpeed[[#This Row],[LinkID]],Table_socioeca8.sandag.org_abm2_spd[[hwycov_id]:[speed_ev]],3,FALSE)</f>
        <v>46</v>
      </c>
      <c r="N225">
        <f>VLOOKUP(Table_sql2014a8.sandag.org_ws_FreewaySpeed[[#This Row],[LinkID]],Table_socioeca8.sandag.org_abm2_spd[[hwycov_id]:[speed_ev]],4,FALSE)</f>
        <v>55</v>
      </c>
      <c r="O225">
        <f>VLOOKUP(Table_sql2014a8.sandag.org_ws_FreewaySpeed[[#This Row],[LinkID]],Table_socioeca8.sandag.org_abm2_spd[[hwycov_id]:[speed_ev]],5,FALSE)</f>
        <v>56</v>
      </c>
      <c r="P225">
        <f>VLOOKUP(Table_sql2014a8.sandag.org_ws_FreewaySpeed[[#This Row],[LinkID]],Table_socioeca8.sandag.org_abm2_spd[[hwycov_id]:[speed_ev]],6,FALSE)</f>
        <v>58</v>
      </c>
    </row>
    <row r="226" spans="3:16" x14ac:dyDescent="0.3">
      <c r="C226">
        <f>[1]hwy_speed!A226</f>
        <v>7222</v>
      </c>
      <c r="D226">
        <f>[1]hwy_speed!B226</f>
        <v>58</v>
      </c>
      <c r="E226">
        <f>[1]hwy_speed!C226</f>
        <v>52</v>
      </c>
      <c r="F226">
        <f>[1]hwy_speed!D226</f>
        <v>58</v>
      </c>
      <c r="G226">
        <f>[1]hwy_speed!E226</f>
        <v>57</v>
      </c>
      <c r="H226">
        <f>[1]hwy_speed!F226</f>
        <v>58</v>
      </c>
      <c r="K226" s="7">
        <v>14637</v>
      </c>
      <c r="L226">
        <f>VLOOKUP(Table_sql2014a8.sandag.org_ws_FreewaySpeed[[#This Row],[LinkID]],Table_socioeca8.sandag.org_abm2_spd[[hwycov_id]:[speed_ev]],2,FALSE)</f>
        <v>57</v>
      </c>
      <c r="M226">
        <f>VLOOKUP(Table_sql2014a8.sandag.org_ws_FreewaySpeed[[#This Row],[LinkID]],Table_socioeca8.sandag.org_abm2_spd[[hwycov_id]:[speed_ev]],3,FALSE)</f>
        <v>50</v>
      </c>
      <c r="N226">
        <f>VLOOKUP(Table_sql2014a8.sandag.org_ws_FreewaySpeed[[#This Row],[LinkID]],Table_socioeca8.sandag.org_abm2_spd[[hwycov_id]:[speed_ev]],4,FALSE)</f>
        <v>56</v>
      </c>
      <c r="O226">
        <f>VLOOKUP(Table_sql2014a8.sandag.org_ws_FreewaySpeed[[#This Row],[LinkID]],Table_socioeca8.sandag.org_abm2_spd[[hwycov_id]:[speed_ev]],5,FALSE)</f>
        <v>57</v>
      </c>
      <c r="P226">
        <f>VLOOKUP(Table_sql2014a8.sandag.org_ws_FreewaySpeed[[#This Row],[LinkID]],Table_socioeca8.sandag.org_abm2_spd[[hwycov_id]:[speed_ev]],6,FALSE)</f>
        <v>58</v>
      </c>
    </row>
    <row r="227" spans="3:16" x14ac:dyDescent="0.3">
      <c r="C227">
        <f>[1]hwy_speed!A227</f>
        <v>7223</v>
      </c>
      <c r="D227">
        <f>[1]hwy_speed!B227</f>
        <v>58</v>
      </c>
      <c r="E227">
        <f>[1]hwy_speed!C227</f>
        <v>57</v>
      </c>
      <c r="F227">
        <f>[1]hwy_speed!D227</f>
        <v>58</v>
      </c>
      <c r="G227">
        <f>[1]hwy_speed!E227</f>
        <v>56</v>
      </c>
      <c r="H227">
        <f>[1]hwy_speed!F227</f>
        <v>58</v>
      </c>
      <c r="K227" s="7">
        <v>14639</v>
      </c>
      <c r="L227">
        <f>VLOOKUP(Table_sql2014a8.sandag.org_ws_FreewaySpeed[[#This Row],[LinkID]],Table_socioeca8.sandag.org_abm2_spd[[hwycov_id]:[speed_ev]],2,FALSE)</f>
        <v>58</v>
      </c>
      <c r="M227">
        <f>VLOOKUP(Table_sql2014a8.sandag.org_ws_FreewaySpeed[[#This Row],[LinkID]],Table_socioeca8.sandag.org_abm2_spd[[hwycov_id]:[speed_ev]],3,FALSE)</f>
        <v>57</v>
      </c>
      <c r="N227">
        <f>VLOOKUP(Table_sql2014a8.sandag.org_ws_FreewaySpeed[[#This Row],[LinkID]],Table_socioeca8.sandag.org_abm2_spd[[hwycov_id]:[speed_ev]],4,FALSE)</f>
        <v>56</v>
      </c>
      <c r="O227">
        <f>VLOOKUP(Table_sql2014a8.sandag.org_ws_FreewaySpeed[[#This Row],[LinkID]],Table_socioeca8.sandag.org_abm2_spd[[hwycov_id]:[speed_ev]],5,FALSE)</f>
        <v>44</v>
      </c>
      <c r="P227">
        <f>VLOOKUP(Table_sql2014a8.sandag.org_ws_FreewaySpeed[[#This Row],[LinkID]],Table_socioeca8.sandag.org_abm2_spd[[hwycov_id]:[speed_ev]],6,FALSE)</f>
        <v>58</v>
      </c>
    </row>
    <row r="228" spans="3:16" x14ac:dyDescent="0.3">
      <c r="C228">
        <f>[1]hwy_speed!A228</f>
        <v>7258</v>
      </c>
      <c r="D228">
        <f>[1]hwy_speed!B228</f>
        <v>58</v>
      </c>
      <c r="E228">
        <f>[1]hwy_speed!C228</f>
        <v>56</v>
      </c>
      <c r="F228">
        <f>[1]hwy_speed!D228</f>
        <v>57</v>
      </c>
      <c r="G228">
        <f>[1]hwy_speed!E228</f>
        <v>53</v>
      </c>
      <c r="H228">
        <f>[1]hwy_speed!F228</f>
        <v>58</v>
      </c>
      <c r="K228" s="7">
        <v>14647</v>
      </c>
      <c r="L228">
        <f>VLOOKUP(Table_sql2014a8.sandag.org_ws_FreewaySpeed[[#This Row],[LinkID]],Table_socioeca8.sandag.org_abm2_spd[[hwycov_id]:[speed_ev]],2,FALSE)</f>
        <v>58</v>
      </c>
      <c r="M228">
        <f>VLOOKUP(Table_sql2014a8.sandag.org_ws_FreewaySpeed[[#This Row],[LinkID]],Table_socioeca8.sandag.org_abm2_spd[[hwycov_id]:[speed_ev]],3,FALSE)</f>
        <v>56</v>
      </c>
      <c r="N228">
        <f>VLOOKUP(Table_sql2014a8.sandag.org_ws_FreewaySpeed[[#This Row],[LinkID]],Table_socioeca8.sandag.org_abm2_spd[[hwycov_id]:[speed_ev]],4,FALSE)</f>
        <v>56</v>
      </c>
      <c r="O228">
        <f>VLOOKUP(Table_sql2014a8.sandag.org_ws_FreewaySpeed[[#This Row],[LinkID]],Table_socioeca8.sandag.org_abm2_spd[[hwycov_id]:[speed_ev]],5,FALSE)</f>
        <v>45</v>
      </c>
      <c r="P228">
        <f>VLOOKUP(Table_sql2014a8.sandag.org_ws_FreewaySpeed[[#This Row],[LinkID]],Table_socioeca8.sandag.org_abm2_spd[[hwycov_id]:[speed_ev]],6,FALSE)</f>
        <v>58</v>
      </c>
    </row>
    <row r="229" spans="3:16" x14ac:dyDescent="0.3">
      <c r="C229">
        <f>[1]hwy_speed!A229</f>
        <v>7259</v>
      </c>
      <c r="D229">
        <f>[1]hwy_speed!B229</f>
        <v>58</v>
      </c>
      <c r="E229">
        <f>[1]hwy_speed!C229</f>
        <v>57</v>
      </c>
      <c r="F229">
        <f>[1]hwy_speed!D229</f>
        <v>58</v>
      </c>
      <c r="G229">
        <f>[1]hwy_speed!E229</f>
        <v>56</v>
      </c>
      <c r="H229">
        <f>[1]hwy_speed!F229</f>
        <v>58</v>
      </c>
      <c r="K229" s="7">
        <v>14650</v>
      </c>
      <c r="L229">
        <f>VLOOKUP(Table_sql2014a8.sandag.org_ws_FreewaySpeed[[#This Row],[LinkID]],Table_socioeca8.sandag.org_abm2_spd[[hwycov_id]:[speed_ev]],2,FALSE)</f>
        <v>58</v>
      </c>
      <c r="M229">
        <f>VLOOKUP(Table_sql2014a8.sandag.org_ws_FreewaySpeed[[#This Row],[LinkID]],Table_socioeca8.sandag.org_abm2_spd[[hwycov_id]:[speed_ev]],3,FALSE)</f>
        <v>57</v>
      </c>
      <c r="N229">
        <f>VLOOKUP(Table_sql2014a8.sandag.org_ws_FreewaySpeed[[#This Row],[LinkID]],Table_socioeca8.sandag.org_abm2_spd[[hwycov_id]:[speed_ev]],4,FALSE)</f>
        <v>57</v>
      </c>
      <c r="O229">
        <f>VLOOKUP(Table_sql2014a8.sandag.org_ws_FreewaySpeed[[#This Row],[LinkID]],Table_socioeca8.sandag.org_abm2_spd[[hwycov_id]:[speed_ev]],5,FALSE)</f>
        <v>48</v>
      </c>
      <c r="P229">
        <f>VLOOKUP(Table_sql2014a8.sandag.org_ws_FreewaySpeed[[#This Row],[LinkID]],Table_socioeca8.sandag.org_abm2_spd[[hwycov_id]:[speed_ev]],6,FALSE)</f>
        <v>58</v>
      </c>
    </row>
    <row r="230" spans="3:16" x14ac:dyDescent="0.3">
      <c r="C230">
        <f>[1]hwy_speed!A230</f>
        <v>7260</v>
      </c>
      <c r="D230">
        <f>[1]hwy_speed!B230</f>
        <v>57</v>
      </c>
      <c r="E230">
        <f>[1]hwy_speed!C230</f>
        <v>56</v>
      </c>
      <c r="F230">
        <f>[1]hwy_speed!D230</f>
        <v>57</v>
      </c>
      <c r="G230">
        <f>[1]hwy_speed!E230</f>
        <v>56</v>
      </c>
      <c r="H230">
        <f>[1]hwy_speed!F230</f>
        <v>57</v>
      </c>
      <c r="K230" s="7">
        <v>14660</v>
      </c>
      <c r="L230">
        <f>VLOOKUP(Table_sql2014a8.sandag.org_ws_FreewaySpeed[[#This Row],[LinkID]],Table_socioeca8.sandag.org_abm2_spd[[hwycov_id]:[speed_ev]],2,FALSE)</f>
        <v>57</v>
      </c>
      <c r="M230">
        <f>VLOOKUP(Table_sql2014a8.sandag.org_ws_FreewaySpeed[[#This Row],[LinkID]],Table_socioeca8.sandag.org_abm2_spd[[hwycov_id]:[speed_ev]],3,FALSE)</f>
        <v>46</v>
      </c>
      <c r="N230">
        <f>VLOOKUP(Table_sql2014a8.sandag.org_ws_FreewaySpeed[[#This Row],[LinkID]],Table_socioeca8.sandag.org_abm2_spd[[hwycov_id]:[speed_ev]],4,FALSE)</f>
        <v>55</v>
      </c>
      <c r="O230">
        <f>VLOOKUP(Table_sql2014a8.sandag.org_ws_FreewaySpeed[[#This Row],[LinkID]],Table_socioeca8.sandag.org_abm2_spd[[hwycov_id]:[speed_ev]],5,FALSE)</f>
        <v>57</v>
      </c>
      <c r="P230">
        <f>VLOOKUP(Table_sql2014a8.sandag.org_ws_FreewaySpeed[[#This Row],[LinkID]],Table_socioeca8.sandag.org_abm2_spd[[hwycov_id]:[speed_ev]],6,FALSE)</f>
        <v>58</v>
      </c>
    </row>
    <row r="231" spans="3:16" x14ac:dyDescent="0.3">
      <c r="C231">
        <f>[1]hwy_speed!A231</f>
        <v>7303</v>
      </c>
      <c r="D231">
        <f>[1]hwy_speed!B231</f>
        <v>57</v>
      </c>
      <c r="E231">
        <f>[1]hwy_speed!C231</f>
        <v>57</v>
      </c>
      <c r="F231">
        <f>[1]hwy_speed!D231</f>
        <v>57</v>
      </c>
      <c r="G231">
        <f>[1]hwy_speed!E231</f>
        <v>57</v>
      </c>
      <c r="H231">
        <f>[1]hwy_speed!F231</f>
        <v>57</v>
      </c>
      <c r="K231" s="7">
        <v>14666</v>
      </c>
      <c r="L231">
        <f>VLOOKUP(Table_sql2014a8.sandag.org_ws_FreewaySpeed[[#This Row],[LinkID]],Table_socioeca8.sandag.org_abm2_spd[[hwycov_id]:[speed_ev]],2,FALSE)</f>
        <v>57</v>
      </c>
      <c r="M231">
        <f>VLOOKUP(Table_sql2014a8.sandag.org_ws_FreewaySpeed[[#This Row],[LinkID]],Table_socioeca8.sandag.org_abm2_spd[[hwycov_id]:[speed_ev]],3,FALSE)</f>
        <v>42</v>
      </c>
      <c r="N231">
        <f>VLOOKUP(Table_sql2014a8.sandag.org_ws_FreewaySpeed[[#This Row],[LinkID]],Table_socioeca8.sandag.org_abm2_spd[[hwycov_id]:[speed_ev]],4,FALSE)</f>
        <v>53</v>
      </c>
      <c r="O231">
        <f>VLOOKUP(Table_sql2014a8.sandag.org_ws_FreewaySpeed[[#This Row],[LinkID]],Table_socioeca8.sandag.org_abm2_spd[[hwycov_id]:[speed_ev]],5,FALSE)</f>
        <v>56</v>
      </c>
      <c r="P231">
        <f>VLOOKUP(Table_sql2014a8.sandag.org_ws_FreewaySpeed[[#This Row],[LinkID]],Table_socioeca8.sandag.org_abm2_spd[[hwycov_id]:[speed_ev]],6,FALSE)</f>
        <v>58</v>
      </c>
    </row>
    <row r="232" spans="3:16" x14ac:dyDescent="0.3">
      <c r="C232">
        <f>[1]hwy_speed!A232</f>
        <v>7310</v>
      </c>
      <c r="D232">
        <f>[1]hwy_speed!B232</f>
        <v>57</v>
      </c>
      <c r="E232">
        <f>[1]hwy_speed!C232</f>
        <v>57</v>
      </c>
      <c r="F232">
        <f>[1]hwy_speed!D232</f>
        <v>57</v>
      </c>
      <c r="G232">
        <f>[1]hwy_speed!E232</f>
        <v>57</v>
      </c>
      <c r="H232">
        <f>[1]hwy_speed!F232</f>
        <v>57</v>
      </c>
      <c r="K232" s="7">
        <v>15010</v>
      </c>
      <c r="L232">
        <f>VLOOKUP(Table_sql2014a8.sandag.org_ws_FreewaySpeed[[#This Row],[LinkID]],Table_socioeca8.sandag.org_abm2_spd[[hwycov_id]:[speed_ev]],2,FALSE)</f>
        <v>62</v>
      </c>
      <c r="M232">
        <f>VLOOKUP(Table_sql2014a8.sandag.org_ws_FreewaySpeed[[#This Row],[LinkID]],Table_socioeca8.sandag.org_abm2_spd[[hwycov_id]:[speed_ev]],3,FALSE)</f>
        <v>44</v>
      </c>
      <c r="N232">
        <f>VLOOKUP(Table_sql2014a8.sandag.org_ws_FreewaySpeed[[#This Row],[LinkID]],Table_socioeca8.sandag.org_abm2_spd[[hwycov_id]:[speed_ev]],4,FALSE)</f>
        <v>58</v>
      </c>
      <c r="O232">
        <f>VLOOKUP(Table_sql2014a8.sandag.org_ws_FreewaySpeed[[#This Row],[LinkID]],Table_socioeca8.sandag.org_abm2_spd[[hwycov_id]:[speed_ev]],5,FALSE)</f>
        <v>56</v>
      </c>
      <c r="P232">
        <f>VLOOKUP(Table_sql2014a8.sandag.org_ws_FreewaySpeed[[#This Row],[LinkID]],Table_socioeca8.sandag.org_abm2_spd[[hwycov_id]:[speed_ev]],6,FALSE)</f>
        <v>62</v>
      </c>
    </row>
    <row r="233" spans="3:16" x14ac:dyDescent="0.3">
      <c r="C233">
        <f>[1]hwy_speed!A233</f>
        <v>7373</v>
      </c>
      <c r="D233">
        <f>[1]hwy_speed!B233</f>
        <v>53</v>
      </c>
      <c r="E233">
        <f>[1]hwy_speed!C233</f>
        <v>42</v>
      </c>
      <c r="F233">
        <f>[1]hwy_speed!D233</f>
        <v>50</v>
      </c>
      <c r="G233">
        <f>[1]hwy_speed!E233</f>
        <v>45</v>
      </c>
      <c r="H233">
        <f>[1]hwy_speed!F233</f>
        <v>53</v>
      </c>
      <c r="K233" s="7">
        <v>15020</v>
      </c>
      <c r="L233">
        <f>VLOOKUP(Table_sql2014a8.sandag.org_ws_FreewaySpeed[[#This Row],[LinkID]],Table_socioeca8.sandag.org_abm2_spd[[hwycov_id]:[speed_ev]],2,FALSE)</f>
        <v>62</v>
      </c>
      <c r="M233">
        <f>VLOOKUP(Table_sql2014a8.sandag.org_ws_FreewaySpeed[[#This Row],[LinkID]],Table_socioeca8.sandag.org_abm2_spd[[hwycov_id]:[speed_ev]],3,FALSE)</f>
        <v>48</v>
      </c>
      <c r="N233">
        <f>VLOOKUP(Table_sql2014a8.sandag.org_ws_FreewaySpeed[[#This Row],[LinkID]],Table_socioeca8.sandag.org_abm2_spd[[hwycov_id]:[speed_ev]],4,FALSE)</f>
        <v>60</v>
      </c>
      <c r="O233">
        <f>VLOOKUP(Table_sql2014a8.sandag.org_ws_FreewaySpeed[[#This Row],[LinkID]],Table_socioeca8.sandag.org_abm2_spd[[hwycov_id]:[speed_ev]],5,FALSE)</f>
        <v>58</v>
      </c>
      <c r="P233">
        <f>VLOOKUP(Table_sql2014a8.sandag.org_ws_FreewaySpeed[[#This Row],[LinkID]],Table_socioeca8.sandag.org_abm2_spd[[hwycov_id]:[speed_ev]],6,FALSE)</f>
        <v>62</v>
      </c>
    </row>
    <row r="234" spans="3:16" x14ac:dyDescent="0.3">
      <c r="C234">
        <f>[1]hwy_speed!A234</f>
        <v>7374</v>
      </c>
      <c r="D234">
        <f>[1]hwy_speed!B234</f>
        <v>62</v>
      </c>
      <c r="E234">
        <f>[1]hwy_speed!C234</f>
        <v>55</v>
      </c>
      <c r="F234">
        <f>[1]hwy_speed!D234</f>
        <v>61</v>
      </c>
      <c r="G234">
        <f>[1]hwy_speed!E234</f>
        <v>62</v>
      </c>
      <c r="H234">
        <f>[1]hwy_speed!F234</f>
        <v>63</v>
      </c>
      <c r="K234" s="7">
        <v>15035</v>
      </c>
      <c r="L234">
        <f>VLOOKUP(Table_sql2014a8.sandag.org_ws_FreewaySpeed[[#This Row],[LinkID]],Table_socioeca8.sandag.org_abm2_spd[[hwycov_id]:[speed_ev]],2,FALSE)</f>
        <v>58</v>
      </c>
      <c r="M234">
        <f>VLOOKUP(Table_sql2014a8.sandag.org_ws_FreewaySpeed[[#This Row],[LinkID]],Table_socioeca8.sandag.org_abm2_spd[[hwycov_id]:[speed_ev]],3,FALSE)</f>
        <v>50</v>
      </c>
      <c r="N234">
        <f>VLOOKUP(Table_sql2014a8.sandag.org_ws_FreewaySpeed[[#This Row],[LinkID]],Table_socioeca8.sandag.org_abm2_spd[[hwycov_id]:[speed_ev]],4,FALSE)</f>
        <v>57</v>
      </c>
      <c r="O234">
        <f>VLOOKUP(Table_sql2014a8.sandag.org_ws_FreewaySpeed[[#This Row],[LinkID]],Table_socioeca8.sandag.org_abm2_spd[[hwycov_id]:[speed_ev]],5,FALSE)</f>
        <v>44</v>
      </c>
      <c r="P234">
        <f>VLOOKUP(Table_sql2014a8.sandag.org_ws_FreewaySpeed[[#This Row],[LinkID]],Table_socioeca8.sandag.org_abm2_spd[[hwycov_id]:[speed_ev]],6,FALSE)</f>
        <v>58</v>
      </c>
    </row>
    <row r="235" spans="3:16" x14ac:dyDescent="0.3">
      <c r="C235">
        <f>[1]hwy_speed!A235</f>
        <v>7375</v>
      </c>
      <c r="D235">
        <f>[1]hwy_speed!B235</f>
        <v>58</v>
      </c>
      <c r="E235">
        <f>[1]hwy_speed!C235</f>
        <v>57</v>
      </c>
      <c r="F235">
        <f>[1]hwy_speed!D235</f>
        <v>57</v>
      </c>
      <c r="G235">
        <f>[1]hwy_speed!E235</f>
        <v>43</v>
      </c>
      <c r="H235">
        <f>[1]hwy_speed!F235</f>
        <v>58</v>
      </c>
      <c r="K235" s="7">
        <v>15036</v>
      </c>
      <c r="L235">
        <f>VLOOKUP(Table_sql2014a8.sandag.org_ws_FreewaySpeed[[#This Row],[LinkID]],Table_socioeca8.sandag.org_abm2_spd[[hwycov_id]:[speed_ev]],2,FALSE)</f>
        <v>62</v>
      </c>
      <c r="M235">
        <f>VLOOKUP(Table_sql2014a8.sandag.org_ws_FreewaySpeed[[#This Row],[LinkID]],Table_socioeca8.sandag.org_abm2_spd[[hwycov_id]:[speed_ev]],3,FALSE)</f>
        <v>47</v>
      </c>
      <c r="N235">
        <f>VLOOKUP(Table_sql2014a8.sandag.org_ws_FreewaySpeed[[#This Row],[LinkID]],Table_socioeca8.sandag.org_abm2_spd[[hwycov_id]:[speed_ev]],4,FALSE)</f>
        <v>60</v>
      </c>
      <c r="O235">
        <f>VLOOKUP(Table_sql2014a8.sandag.org_ws_FreewaySpeed[[#This Row],[LinkID]],Table_socioeca8.sandag.org_abm2_spd[[hwycov_id]:[speed_ev]],5,FALSE)</f>
        <v>58</v>
      </c>
      <c r="P235">
        <f>VLOOKUP(Table_sql2014a8.sandag.org_ws_FreewaySpeed[[#This Row],[LinkID]],Table_socioeca8.sandag.org_abm2_spd[[hwycov_id]:[speed_ev]],6,FALSE)</f>
        <v>62</v>
      </c>
    </row>
    <row r="236" spans="3:16" x14ac:dyDescent="0.3">
      <c r="C236">
        <f>[1]hwy_speed!A236</f>
        <v>7376</v>
      </c>
      <c r="D236">
        <f>[1]hwy_speed!B236</f>
        <v>57</v>
      </c>
      <c r="E236">
        <f>[1]hwy_speed!C236</f>
        <v>56</v>
      </c>
      <c r="F236">
        <f>[1]hwy_speed!D236</f>
        <v>56</v>
      </c>
      <c r="G236">
        <f>[1]hwy_speed!E236</f>
        <v>50</v>
      </c>
      <c r="H236">
        <f>[1]hwy_speed!F236</f>
        <v>57</v>
      </c>
      <c r="K236" s="7">
        <v>15041</v>
      </c>
      <c r="L236">
        <f>VLOOKUP(Table_sql2014a8.sandag.org_ws_FreewaySpeed[[#This Row],[LinkID]],Table_socioeca8.sandag.org_abm2_spd[[hwycov_id]:[speed_ev]],2,FALSE)</f>
        <v>58</v>
      </c>
      <c r="M236">
        <f>VLOOKUP(Table_sql2014a8.sandag.org_ws_FreewaySpeed[[#This Row],[LinkID]],Table_socioeca8.sandag.org_abm2_spd[[hwycov_id]:[speed_ev]],3,FALSE)</f>
        <v>55</v>
      </c>
      <c r="N236">
        <f>VLOOKUP(Table_sql2014a8.sandag.org_ws_FreewaySpeed[[#This Row],[LinkID]],Table_socioeca8.sandag.org_abm2_spd[[hwycov_id]:[speed_ev]],4,FALSE)</f>
        <v>58</v>
      </c>
      <c r="O236">
        <f>VLOOKUP(Table_sql2014a8.sandag.org_ws_FreewaySpeed[[#This Row],[LinkID]],Table_socioeca8.sandag.org_abm2_spd[[hwycov_id]:[speed_ev]],5,FALSE)</f>
        <v>52</v>
      </c>
      <c r="P236">
        <f>VLOOKUP(Table_sql2014a8.sandag.org_ws_FreewaySpeed[[#This Row],[LinkID]],Table_socioeca8.sandag.org_abm2_spd[[hwycov_id]:[speed_ev]],6,FALSE)</f>
        <v>58</v>
      </c>
    </row>
    <row r="237" spans="3:16" x14ac:dyDescent="0.3">
      <c r="C237">
        <f>[1]hwy_speed!A237</f>
        <v>7377</v>
      </c>
      <c r="D237">
        <f>[1]hwy_speed!B237</f>
        <v>57</v>
      </c>
      <c r="E237">
        <f>[1]hwy_speed!C237</f>
        <v>56</v>
      </c>
      <c r="F237">
        <f>[1]hwy_speed!D237</f>
        <v>56</v>
      </c>
      <c r="G237">
        <f>[1]hwy_speed!E237</f>
        <v>47</v>
      </c>
      <c r="H237">
        <f>[1]hwy_speed!F237</f>
        <v>57</v>
      </c>
      <c r="K237" s="7">
        <v>15082</v>
      </c>
      <c r="L237">
        <f>VLOOKUP(Table_sql2014a8.sandag.org_ws_FreewaySpeed[[#This Row],[LinkID]],Table_socioeca8.sandag.org_abm2_spd[[hwycov_id]:[speed_ev]],2,FALSE)</f>
        <v>53</v>
      </c>
      <c r="M237">
        <f>VLOOKUP(Table_sql2014a8.sandag.org_ws_FreewaySpeed[[#This Row],[LinkID]],Table_socioeca8.sandag.org_abm2_spd[[hwycov_id]:[speed_ev]],3,FALSE)</f>
        <v>37</v>
      </c>
      <c r="N237">
        <f>VLOOKUP(Table_sql2014a8.sandag.org_ws_FreewaySpeed[[#This Row],[LinkID]],Table_socioeca8.sandag.org_abm2_spd[[hwycov_id]:[speed_ev]],4,FALSE)</f>
        <v>49</v>
      </c>
      <c r="O237">
        <f>VLOOKUP(Table_sql2014a8.sandag.org_ws_FreewaySpeed[[#This Row],[LinkID]],Table_socioeca8.sandag.org_abm2_spd[[hwycov_id]:[speed_ev]],5,FALSE)</f>
        <v>47</v>
      </c>
      <c r="P237">
        <f>VLOOKUP(Table_sql2014a8.sandag.org_ws_FreewaySpeed[[#This Row],[LinkID]],Table_socioeca8.sandag.org_abm2_spd[[hwycov_id]:[speed_ev]],6,FALSE)</f>
        <v>53</v>
      </c>
    </row>
    <row r="238" spans="3:16" x14ac:dyDescent="0.3">
      <c r="C238">
        <f>[1]hwy_speed!A238</f>
        <v>7380</v>
      </c>
      <c r="D238">
        <f>[1]hwy_speed!B238</f>
        <v>57</v>
      </c>
      <c r="E238">
        <f>[1]hwy_speed!C238</f>
        <v>57</v>
      </c>
      <c r="F238">
        <f>[1]hwy_speed!D238</f>
        <v>57</v>
      </c>
      <c r="G238">
        <f>[1]hwy_speed!E238</f>
        <v>45</v>
      </c>
      <c r="H238">
        <f>[1]hwy_speed!F238</f>
        <v>57</v>
      </c>
      <c r="K238" s="7">
        <v>15083</v>
      </c>
      <c r="L238">
        <f>VLOOKUP(Table_sql2014a8.sandag.org_ws_FreewaySpeed[[#This Row],[LinkID]],Table_socioeca8.sandag.org_abm2_spd[[hwycov_id]:[speed_ev]],2,FALSE)</f>
        <v>53</v>
      </c>
      <c r="M238">
        <f>VLOOKUP(Table_sql2014a8.sandag.org_ws_FreewaySpeed[[#This Row],[LinkID]],Table_socioeca8.sandag.org_abm2_spd[[hwycov_id]:[speed_ev]],3,FALSE)</f>
        <v>39</v>
      </c>
      <c r="N238">
        <f>VLOOKUP(Table_sql2014a8.sandag.org_ws_FreewaySpeed[[#This Row],[LinkID]],Table_socioeca8.sandag.org_abm2_spd[[hwycov_id]:[speed_ev]],4,FALSE)</f>
        <v>44</v>
      </c>
      <c r="O238">
        <f>VLOOKUP(Table_sql2014a8.sandag.org_ws_FreewaySpeed[[#This Row],[LinkID]],Table_socioeca8.sandag.org_abm2_spd[[hwycov_id]:[speed_ev]],5,FALSE)</f>
        <v>32</v>
      </c>
      <c r="P238">
        <f>VLOOKUP(Table_sql2014a8.sandag.org_ws_FreewaySpeed[[#This Row],[LinkID]],Table_socioeca8.sandag.org_abm2_spd[[hwycov_id]:[speed_ev]],6,FALSE)</f>
        <v>53</v>
      </c>
    </row>
    <row r="239" spans="3:16" x14ac:dyDescent="0.3">
      <c r="C239">
        <f>[1]hwy_speed!A239</f>
        <v>7430</v>
      </c>
      <c r="D239">
        <f>[1]hwy_speed!B239</f>
        <v>62</v>
      </c>
      <c r="E239">
        <f>[1]hwy_speed!C239</f>
        <v>55</v>
      </c>
      <c r="F239">
        <f>[1]hwy_speed!D239</f>
        <v>61</v>
      </c>
      <c r="G239">
        <f>[1]hwy_speed!E239</f>
        <v>50</v>
      </c>
      <c r="H239">
        <f>[1]hwy_speed!F239</f>
        <v>62</v>
      </c>
      <c r="K239" s="7">
        <v>15188</v>
      </c>
      <c r="L239">
        <f>VLOOKUP(Table_sql2014a8.sandag.org_ws_FreewaySpeed[[#This Row],[LinkID]],Table_socioeca8.sandag.org_abm2_spd[[hwycov_id]:[speed_ev]],2,FALSE)</f>
        <v>57</v>
      </c>
      <c r="M239">
        <f>VLOOKUP(Table_sql2014a8.sandag.org_ws_FreewaySpeed[[#This Row],[LinkID]],Table_socioeca8.sandag.org_abm2_spd[[hwycov_id]:[speed_ev]],3,FALSE)</f>
        <v>54</v>
      </c>
      <c r="N239">
        <f>VLOOKUP(Table_sql2014a8.sandag.org_ws_FreewaySpeed[[#This Row],[LinkID]],Table_socioeca8.sandag.org_abm2_spd[[hwycov_id]:[speed_ev]],4,FALSE)</f>
        <v>57</v>
      </c>
      <c r="O239">
        <f>VLOOKUP(Table_sql2014a8.sandag.org_ws_FreewaySpeed[[#This Row],[LinkID]],Table_socioeca8.sandag.org_abm2_spd[[hwycov_id]:[speed_ev]],5,FALSE)</f>
        <v>53</v>
      </c>
      <c r="P239">
        <f>VLOOKUP(Table_sql2014a8.sandag.org_ws_FreewaySpeed[[#This Row],[LinkID]],Table_socioeca8.sandag.org_abm2_spd[[hwycov_id]:[speed_ev]],6,FALSE)</f>
        <v>57</v>
      </c>
    </row>
    <row r="240" spans="3:16" x14ac:dyDescent="0.3">
      <c r="C240">
        <f>[1]hwy_speed!A240</f>
        <v>7442</v>
      </c>
      <c r="D240">
        <f>[1]hwy_speed!B240</f>
        <v>58</v>
      </c>
      <c r="E240">
        <f>[1]hwy_speed!C240</f>
        <v>39</v>
      </c>
      <c r="F240">
        <f>[1]hwy_speed!D240</f>
        <v>57</v>
      </c>
      <c r="G240">
        <f>[1]hwy_speed!E240</f>
        <v>57</v>
      </c>
      <c r="H240">
        <f>[1]hwy_speed!F240</f>
        <v>58</v>
      </c>
      <c r="K240" s="7">
        <v>15207</v>
      </c>
      <c r="L240">
        <f>VLOOKUP(Table_sql2014a8.sandag.org_ws_FreewaySpeed[[#This Row],[LinkID]],Table_socioeca8.sandag.org_abm2_spd[[hwycov_id]:[speed_ev]],2,FALSE)</f>
        <v>62</v>
      </c>
      <c r="M240">
        <f>VLOOKUP(Table_sql2014a8.sandag.org_ws_FreewaySpeed[[#This Row],[LinkID]],Table_socioeca8.sandag.org_abm2_spd[[hwycov_id]:[speed_ev]],3,FALSE)</f>
        <v>54</v>
      </c>
      <c r="N240">
        <f>VLOOKUP(Table_sql2014a8.sandag.org_ws_FreewaySpeed[[#This Row],[LinkID]],Table_socioeca8.sandag.org_abm2_spd[[hwycov_id]:[speed_ev]],4,FALSE)</f>
        <v>62</v>
      </c>
      <c r="O240">
        <f>VLOOKUP(Table_sql2014a8.sandag.org_ws_FreewaySpeed[[#This Row],[LinkID]],Table_socioeca8.sandag.org_abm2_spd[[hwycov_id]:[speed_ev]],5,FALSE)</f>
        <v>62</v>
      </c>
      <c r="P240">
        <f>VLOOKUP(Table_sql2014a8.sandag.org_ws_FreewaySpeed[[#This Row],[LinkID]],Table_socioeca8.sandag.org_abm2_spd[[hwycov_id]:[speed_ev]],6,FALSE)</f>
        <v>62</v>
      </c>
    </row>
    <row r="241" spans="3:16" x14ac:dyDescent="0.3">
      <c r="C241">
        <f>[1]hwy_speed!A241</f>
        <v>7470</v>
      </c>
      <c r="D241">
        <f>[1]hwy_speed!B241</f>
        <v>57</v>
      </c>
      <c r="E241">
        <f>[1]hwy_speed!C241</f>
        <v>57</v>
      </c>
      <c r="F241">
        <f>[1]hwy_speed!D241</f>
        <v>57</v>
      </c>
      <c r="G241">
        <f>[1]hwy_speed!E241</f>
        <v>45</v>
      </c>
      <c r="H241">
        <f>[1]hwy_speed!F241</f>
        <v>57</v>
      </c>
      <c r="K241" s="7">
        <v>15208</v>
      </c>
      <c r="L241">
        <f>VLOOKUP(Table_sql2014a8.sandag.org_ws_FreewaySpeed[[#This Row],[LinkID]],Table_socioeca8.sandag.org_abm2_spd[[hwycov_id]:[speed_ev]],2,FALSE)</f>
        <v>60</v>
      </c>
      <c r="M241">
        <f>VLOOKUP(Table_sql2014a8.sandag.org_ws_FreewaySpeed[[#This Row],[LinkID]],Table_socioeca8.sandag.org_abm2_spd[[hwycov_id]:[speed_ev]],3,FALSE)</f>
        <v>49</v>
      </c>
      <c r="N241">
        <f>VLOOKUP(Table_sql2014a8.sandag.org_ws_FreewaySpeed[[#This Row],[LinkID]],Table_socioeca8.sandag.org_abm2_spd[[hwycov_id]:[speed_ev]],4,FALSE)</f>
        <v>59</v>
      </c>
      <c r="O241">
        <f>VLOOKUP(Table_sql2014a8.sandag.org_ws_FreewaySpeed[[#This Row],[LinkID]],Table_socioeca8.sandag.org_abm2_spd[[hwycov_id]:[speed_ev]],5,FALSE)</f>
        <v>60</v>
      </c>
      <c r="P241">
        <f>VLOOKUP(Table_sql2014a8.sandag.org_ws_FreewaySpeed[[#This Row],[LinkID]],Table_socioeca8.sandag.org_abm2_spd[[hwycov_id]:[speed_ev]],6,FALSE)</f>
        <v>60</v>
      </c>
    </row>
    <row r="242" spans="3:16" x14ac:dyDescent="0.3">
      <c r="C242">
        <f>[1]hwy_speed!A242</f>
        <v>7492</v>
      </c>
      <c r="D242">
        <f>[1]hwy_speed!B242</f>
        <v>57</v>
      </c>
      <c r="E242">
        <f>[1]hwy_speed!C242</f>
        <v>57</v>
      </c>
      <c r="F242">
        <f>[1]hwy_speed!D242</f>
        <v>57</v>
      </c>
      <c r="G242">
        <f>[1]hwy_speed!E242</f>
        <v>57</v>
      </c>
      <c r="H242">
        <f>[1]hwy_speed!F242</f>
        <v>57</v>
      </c>
      <c r="K242" s="7">
        <v>15209</v>
      </c>
      <c r="L242">
        <f>VLOOKUP(Table_sql2014a8.sandag.org_ws_FreewaySpeed[[#This Row],[LinkID]],Table_socioeca8.sandag.org_abm2_spd[[hwycov_id]:[speed_ev]],2,FALSE)</f>
        <v>58</v>
      </c>
      <c r="M242">
        <f>VLOOKUP(Table_sql2014a8.sandag.org_ws_FreewaySpeed[[#This Row],[LinkID]],Table_socioeca8.sandag.org_abm2_spd[[hwycov_id]:[speed_ev]],3,FALSE)</f>
        <v>57</v>
      </c>
      <c r="N242">
        <f>VLOOKUP(Table_sql2014a8.sandag.org_ws_FreewaySpeed[[#This Row],[LinkID]],Table_socioeca8.sandag.org_abm2_spd[[hwycov_id]:[speed_ev]],4,FALSE)</f>
        <v>57</v>
      </c>
      <c r="O242">
        <f>VLOOKUP(Table_sql2014a8.sandag.org_ws_FreewaySpeed[[#This Row],[LinkID]],Table_socioeca8.sandag.org_abm2_spd[[hwycov_id]:[speed_ev]],5,FALSE)</f>
        <v>48</v>
      </c>
      <c r="P242">
        <f>VLOOKUP(Table_sql2014a8.sandag.org_ws_FreewaySpeed[[#This Row],[LinkID]],Table_socioeca8.sandag.org_abm2_spd[[hwycov_id]:[speed_ev]],6,FALSE)</f>
        <v>58</v>
      </c>
    </row>
    <row r="243" spans="3:16" x14ac:dyDescent="0.3">
      <c r="C243">
        <f>[1]hwy_speed!A243</f>
        <v>7497</v>
      </c>
      <c r="D243">
        <f>[1]hwy_speed!B243</f>
        <v>62</v>
      </c>
      <c r="E243">
        <f>[1]hwy_speed!C243</f>
        <v>55</v>
      </c>
      <c r="F243">
        <f>[1]hwy_speed!D243</f>
        <v>61</v>
      </c>
      <c r="G243">
        <f>[1]hwy_speed!E243</f>
        <v>50</v>
      </c>
      <c r="H243">
        <f>[1]hwy_speed!F243</f>
        <v>62</v>
      </c>
      <c r="K243" s="7">
        <v>15211</v>
      </c>
      <c r="L243">
        <f>VLOOKUP(Table_sql2014a8.sandag.org_ws_FreewaySpeed[[#This Row],[LinkID]],Table_socioeca8.sandag.org_abm2_spd[[hwycov_id]:[speed_ev]],2,FALSE)</f>
        <v>62</v>
      </c>
      <c r="M243">
        <f>VLOOKUP(Table_sql2014a8.sandag.org_ws_FreewaySpeed[[#This Row],[LinkID]],Table_socioeca8.sandag.org_abm2_spd[[hwycov_id]:[speed_ev]],3,FALSE)</f>
        <v>56</v>
      </c>
      <c r="N243">
        <f>VLOOKUP(Table_sql2014a8.sandag.org_ws_FreewaySpeed[[#This Row],[LinkID]],Table_socioeca8.sandag.org_abm2_spd[[hwycov_id]:[speed_ev]],4,FALSE)</f>
        <v>60</v>
      </c>
      <c r="O243">
        <f>VLOOKUP(Table_sql2014a8.sandag.org_ws_FreewaySpeed[[#This Row],[LinkID]],Table_socioeca8.sandag.org_abm2_spd[[hwycov_id]:[speed_ev]],5,FALSE)</f>
        <v>45</v>
      </c>
      <c r="P243">
        <f>VLOOKUP(Table_sql2014a8.sandag.org_ws_FreewaySpeed[[#This Row],[LinkID]],Table_socioeca8.sandag.org_abm2_spd[[hwycov_id]:[speed_ev]],6,FALSE)</f>
        <v>62</v>
      </c>
    </row>
    <row r="244" spans="3:16" x14ac:dyDescent="0.3">
      <c r="C244">
        <f>[1]hwy_speed!A244</f>
        <v>7499</v>
      </c>
      <c r="D244">
        <f>[1]hwy_speed!B244</f>
        <v>58</v>
      </c>
      <c r="E244">
        <f>[1]hwy_speed!C244</f>
        <v>54</v>
      </c>
      <c r="F244">
        <f>[1]hwy_speed!D244</f>
        <v>57</v>
      </c>
      <c r="G244">
        <f>[1]hwy_speed!E244</f>
        <v>57</v>
      </c>
      <c r="H244">
        <f>[1]hwy_speed!F244</f>
        <v>58</v>
      </c>
      <c r="K244" s="7">
        <v>15236</v>
      </c>
      <c r="L244">
        <f>VLOOKUP(Table_sql2014a8.sandag.org_ws_FreewaySpeed[[#This Row],[LinkID]],Table_socioeca8.sandag.org_abm2_spd[[hwycov_id]:[speed_ev]],2,FALSE)</f>
        <v>58</v>
      </c>
      <c r="M244">
        <f>VLOOKUP(Table_sql2014a8.sandag.org_ws_FreewaySpeed[[#This Row],[LinkID]],Table_socioeca8.sandag.org_abm2_spd[[hwycov_id]:[speed_ev]],3,FALSE)</f>
        <v>57</v>
      </c>
      <c r="N244">
        <f>VLOOKUP(Table_sql2014a8.sandag.org_ws_FreewaySpeed[[#This Row],[LinkID]],Table_socioeca8.sandag.org_abm2_spd[[hwycov_id]:[speed_ev]],4,FALSE)</f>
        <v>57</v>
      </c>
      <c r="O244">
        <f>VLOOKUP(Table_sql2014a8.sandag.org_ws_FreewaySpeed[[#This Row],[LinkID]],Table_socioeca8.sandag.org_abm2_spd[[hwycov_id]:[speed_ev]],5,FALSE)</f>
        <v>43</v>
      </c>
      <c r="P244">
        <f>VLOOKUP(Table_sql2014a8.sandag.org_ws_FreewaySpeed[[#This Row],[LinkID]],Table_socioeca8.sandag.org_abm2_spd[[hwycov_id]:[speed_ev]],6,FALSE)</f>
        <v>58</v>
      </c>
    </row>
    <row r="245" spans="3:16" x14ac:dyDescent="0.3">
      <c r="C245">
        <f>[1]hwy_speed!A245</f>
        <v>7501</v>
      </c>
      <c r="D245">
        <f>[1]hwy_speed!B245</f>
        <v>57</v>
      </c>
      <c r="E245">
        <f>[1]hwy_speed!C245</f>
        <v>24</v>
      </c>
      <c r="F245">
        <f>[1]hwy_speed!D245</f>
        <v>50</v>
      </c>
      <c r="G245">
        <f>[1]hwy_speed!E245</f>
        <v>50</v>
      </c>
      <c r="H245">
        <f>[1]hwy_speed!F245</f>
        <v>58</v>
      </c>
      <c r="K245" s="7">
        <v>15238</v>
      </c>
      <c r="L245">
        <f>VLOOKUP(Table_sql2014a8.sandag.org_ws_FreewaySpeed[[#This Row],[LinkID]],Table_socioeca8.sandag.org_abm2_spd[[hwycov_id]:[speed_ev]],2,FALSE)</f>
        <v>58</v>
      </c>
      <c r="M245">
        <f>VLOOKUP(Table_sql2014a8.sandag.org_ws_FreewaySpeed[[#This Row],[LinkID]],Table_socioeca8.sandag.org_abm2_spd[[hwycov_id]:[speed_ev]],3,FALSE)</f>
        <v>34</v>
      </c>
      <c r="N245">
        <f>VLOOKUP(Table_sql2014a8.sandag.org_ws_FreewaySpeed[[#This Row],[LinkID]],Table_socioeca8.sandag.org_abm2_spd[[hwycov_id]:[speed_ev]],4,FALSE)</f>
        <v>56</v>
      </c>
      <c r="O245">
        <f>VLOOKUP(Table_sql2014a8.sandag.org_ws_FreewaySpeed[[#This Row],[LinkID]],Table_socioeca8.sandag.org_abm2_spd[[hwycov_id]:[speed_ev]],5,FALSE)</f>
        <v>56</v>
      </c>
      <c r="P245">
        <f>VLOOKUP(Table_sql2014a8.sandag.org_ws_FreewaySpeed[[#This Row],[LinkID]],Table_socioeca8.sandag.org_abm2_spd[[hwycov_id]:[speed_ev]],6,FALSE)</f>
        <v>58</v>
      </c>
    </row>
    <row r="246" spans="3:16" x14ac:dyDescent="0.3">
      <c r="C246">
        <f>[1]hwy_speed!A246</f>
        <v>7505</v>
      </c>
      <c r="D246">
        <f>[1]hwy_speed!B246</f>
        <v>61</v>
      </c>
      <c r="E246">
        <f>[1]hwy_speed!C246</f>
        <v>61</v>
      </c>
      <c r="F246">
        <f>[1]hwy_speed!D246</f>
        <v>61</v>
      </c>
      <c r="G246">
        <f>[1]hwy_speed!E246</f>
        <v>58</v>
      </c>
      <c r="H246">
        <f>[1]hwy_speed!F246</f>
        <v>61</v>
      </c>
      <c r="K246" s="7">
        <v>15239</v>
      </c>
      <c r="L246">
        <f>VLOOKUP(Table_sql2014a8.sandag.org_ws_FreewaySpeed[[#This Row],[LinkID]],Table_socioeca8.sandag.org_abm2_spd[[hwycov_id]:[speed_ev]],2,FALSE)</f>
        <v>58</v>
      </c>
      <c r="M246">
        <f>VLOOKUP(Table_sql2014a8.sandag.org_ws_FreewaySpeed[[#This Row],[LinkID]],Table_socioeca8.sandag.org_abm2_spd[[hwycov_id]:[speed_ev]],3,FALSE)</f>
        <v>55</v>
      </c>
      <c r="N246">
        <f>VLOOKUP(Table_sql2014a8.sandag.org_ws_FreewaySpeed[[#This Row],[LinkID]],Table_socioeca8.sandag.org_abm2_spd[[hwycov_id]:[speed_ev]],4,FALSE)</f>
        <v>55</v>
      </c>
      <c r="O246">
        <f>VLOOKUP(Table_sql2014a8.sandag.org_ws_FreewaySpeed[[#This Row],[LinkID]],Table_socioeca8.sandag.org_abm2_spd[[hwycov_id]:[speed_ev]],5,FALSE)</f>
        <v>26</v>
      </c>
      <c r="P246">
        <f>VLOOKUP(Table_sql2014a8.sandag.org_ws_FreewaySpeed[[#This Row],[LinkID]],Table_socioeca8.sandag.org_abm2_spd[[hwycov_id]:[speed_ev]],6,FALSE)</f>
        <v>58</v>
      </c>
    </row>
    <row r="247" spans="3:16" x14ac:dyDescent="0.3">
      <c r="C247">
        <f>[1]hwy_speed!A247</f>
        <v>7506</v>
      </c>
      <c r="D247">
        <f>[1]hwy_speed!B247</f>
        <v>62</v>
      </c>
      <c r="E247">
        <f>[1]hwy_speed!C247</f>
        <v>43</v>
      </c>
      <c r="F247">
        <f>[1]hwy_speed!D247</f>
        <v>53</v>
      </c>
      <c r="G247">
        <f>[1]hwy_speed!E247</f>
        <v>54</v>
      </c>
      <c r="H247">
        <f>[1]hwy_speed!F247</f>
        <v>62</v>
      </c>
      <c r="K247" s="7">
        <v>15318</v>
      </c>
      <c r="L247">
        <f>VLOOKUP(Table_sql2014a8.sandag.org_ws_FreewaySpeed[[#This Row],[LinkID]],Table_socioeca8.sandag.org_abm2_spd[[hwycov_id]:[speed_ev]],2,FALSE)</f>
        <v>58</v>
      </c>
      <c r="M247">
        <f>VLOOKUP(Table_sql2014a8.sandag.org_ws_FreewaySpeed[[#This Row],[LinkID]],Table_socioeca8.sandag.org_abm2_spd[[hwycov_id]:[speed_ev]],3,FALSE)</f>
        <v>57</v>
      </c>
      <c r="N247">
        <f>VLOOKUP(Table_sql2014a8.sandag.org_ws_FreewaySpeed[[#This Row],[LinkID]],Table_socioeca8.sandag.org_abm2_spd[[hwycov_id]:[speed_ev]],4,FALSE)</f>
        <v>57</v>
      </c>
      <c r="O247">
        <f>VLOOKUP(Table_sql2014a8.sandag.org_ws_FreewaySpeed[[#This Row],[LinkID]],Table_socioeca8.sandag.org_abm2_spd[[hwycov_id]:[speed_ev]],5,FALSE)</f>
        <v>48</v>
      </c>
      <c r="P247">
        <f>VLOOKUP(Table_sql2014a8.sandag.org_ws_FreewaySpeed[[#This Row],[LinkID]],Table_socioeca8.sandag.org_abm2_spd[[hwycov_id]:[speed_ev]],6,FALSE)</f>
        <v>58</v>
      </c>
    </row>
    <row r="248" spans="3:16" x14ac:dyDescent="0.3">
      <c r="C248">
        <f>[1]hwy_speed!A248</f>
        <v>7514</v>
      </c>
      <c r="D248">
        <f>[1]hwy_speed!B248</f>
        <v>58</v>
      </c>
      <c r="E248">
        <f>[1]hwy_speed!C248</f>
        <v>58</v>
      </c>
      <c r="F248">
        <f>[1]hwy_speed!D248</f>
        <v>58</v>
      </c>
      <c r="G248">
        <f>[1]hwy_speed!E248</f>
        <v>56</v>
      </c>
      <c r="H248">
        <f>[1]hwy_speed!F248</f>
        <v>58</v>
      </c>
      <c r="K248" s="7">
        <v>15684</v>
      </c>
      <c r="L248">
        <f>VLOOKUP(Table_sql2014a8.sandag.org_ws_FreewaySpeed[[#This Row],[LinkID]],Table_socioeca8.sandag.org_abm2_spd[[hwycov_id]:[speed_ev]],2,FALSE)</f>
        <v>58</v>
      </c>
      <c r="M248">
        <f>VLOOKUP(Table_sql2014a8.sandag.org_ws_FreewaySpeed[[#This Row],[LinkID]],Table_socioeca8.sandag.org_abm2_spd[[hwycov_id]:[speed_ev]],3,FALSE)</f>
        <v>54</v>
      </c>
      <c r="N248">
        <f>VLOOKUP(Table_sql2014a8.sandag.org_ws_FreewaySpeed[[#This Row],[LinkID]],Table_socioeca8.sandag.org_abm2_spd[[hwycov_id]:[speed_ev]],4,FALSE)</f>
        <v>58</v>
      </c>
      <c r="O248">
        <f>VLOOKUP(Table_sql2014a8.sandag.org_ws_FreewaySpeed[[#This Row],[LinkID]],Table_socioeca8.sandag.org_abm2_spd[[hwycov_id]:[speed_ev]],5,FALSE)</f>
        <v>58</v>
      </c>
      <c r="P248">
        <f>VLOOKUP(Table_sql2014a8.sandag.org_ws_FreewaySpeed[[#This Row],[LinkID]],Table_socioeca8.sandag.org_abm2_spd[[hwycov_id]:[speed_ev]],6,FALSE)</f>
        <v>58</v>
      </c>
    </row>
    <row r="249" spans="3:16" x14ac:dyDescent="0.3">
      <c r="C249">
        <f>[1]hwy_speed!A249</f>
        <v>7525</v>
      </c>
      <c r="D249">
        <f>[1]hwy_speed!B249</f>
        <v>57</v>
      </c>
      <c r="E249">
        <f>[1]hwy_speed!C249</f>
        <v>57</v>
      </c>
      <c r="F249">
        <f>[1]hwy_speed!D249</f>
        <v>57</v>
      </c>
      <c r="G249">
        <f>[1]hwy_speed!E249</f>
        <v>56</v>
      </c>
      <c r="H249">
        <f>[1]hwy_speed!F249</f>
        <v>57</v>
      </c>
      <c r="K249" s="7">
        <v>15688</v>
      </c>
      <c r="L249">
        <f>VLOOKUP(Table_sql2014a8.sandag.org_ws_FreewaySpeed[[#This Row],[LinkID]],Table_socioeca8.sandag.org_abm2_spd[[hwycov_id]:[speed_ev]],2,FALSE)</f>
        <v>62</v>
      </c>
      <c r="M249">
        <f>VLOOKUP(Table_sql2014a8.sandag.org_ws_FreewaySpeed[[#This Row],[LinkID]],Table_socioeca8.sandag.org_abm2_spd[[hwycov_id]:[speed_ev]],3,FALSE)</f>
        <v>57</v>
      </c>
      <c r="N249">
        <f>VLOOKUP(Table_sql2014a8.sandag.org_ws_FreewaySpeed[[#This Row],[LinkID]],Table_socioeca8.sandag.org_abm2_spd[[hwycov_id]:[speed_ev]],4,FALSE)</f>
        <v>61</v>
      </c>
      <c r="O249">
        <f>VLOOKUP(Table_sql2014a8.sandag.org_ws_FreewaySpeed[[#This Row],[LinkID]],Table_socioeca8.sandag.org_abm2_spd[[hwycov_id]:[speed_ev]],5,FALSE)</f>
        <v>59</v>
      </c>
      <c r="P249">
        <f>VLOOKUP(Table_sql2014a8.sandag.org_ws_FreewaySpeed[[#This Row],[LinkID]],Table_socioeca8.sandag.org_abm2_spd[[hwycov_id]:[speed_ev]],6,FALSE)</f>
        <v>62</v>
      </c>
    </row>
    <row r="250" spans="3:16" x14ac:dyDescent="0.3">
      <c r="C250">
        <f>[1]hwy_speed!A250</f>
        <v>7526</v>
      </c>
      <c r="D250">
        <f>[1]hwy_speed!B250</f>
        <v>58</v>
      </c>
      <c r="E250">
        <f>[1]hwy_speed!C250</f>
        <v>57</v>
      </c>
      <c r="F250">
        <f>[1]hwy_speed!D250</f>
        <v>58</v>
      </c>
      <c r="G250">
        <f>[1]hwy_speed!E250</f>
        <v>57</v>
      </c>
      <c r="H250">
        <f>[1]hwy_speed!F250</f>
        <v>58</v>
      </c>
      <c r="K250" s="7">
        <v>15689</v>
      </c>
      <c r="L250">
        <f>VLOOKUP(Table_sql2014a8.sandag.org_ws_FreewaySpeed[[#This Row],[LinkID]],Table_socioeca8.sandag.org_abm2_spd[[hwycov_id]:[speed_ev]],2,FALSE)</f>
        <v>53</v>
      </c>
      <c r="M250">
        <f>VLOOKUP(Table_sql2014a8.sandag.org_ws_FreewaySpeed[[#This Row],[LinkID]],Table_socioeca8.sandag.org_abm2_spd[[hwycov_id]:[speed_ev]],3,FALSE)</f>
        <v>51</v>
      </c>
      <c r="N250">
        <f>VLOOKUP(Table_sql2014a8.sandag.org_ws_FreewaySpeed[[#This Row],[LinkID]],Table_socioeca8.sandag.org_abm2_spd[[hwycov_id]:[speed_ev]],4,FALSE)</f>
        <v>53</v>
      </c>
      <c r="O250">
        <f>VLOOKUP(Table_sql2014a8.sandag.org_ws_FreewaySpeed[[#This Row],[LinkID]],Table_socioeca8.sandag.org_abm2_spd[[hwycov_id]:[speed_ev]],5,FALSE)</f>
        <v>53</v>
      </c>
      <c r="P250">
        <f>VLOOKUP(Table_sql2014a8.sandag.org_ws_FreewaySpeed[[#This Row],[LinkID]],Table_socioeca8.sandag.org_abm2_spd[[hwycov_id]:[speed_ev]],6,FALSE)</f>
        <v>53</v>
      </c>
    </row>
    <row r="251" spans="3:16" x14ac:dyDescent="0.3">
      <c r="C251">
        <f>[1]hwy_speed!A251</f>
        <v>7545</v>
      </c>
      <c r="D251">
        <f>[1]hwy_speed!B251</f>
        <v>62</v>
      </c>
      <c r="E251">
        <f>[1]hwy_speed!C251</f>
        <v>62</v>
      </c>
      <c r="F251">
        <f>[1]hwy_speed!D251</f>
        <v>62</v>
      </c>
      <c r="G251">
        <f>[1]hwy_speed!E251</f>
        <v>61</v>
      </c>
      <c r="H251">
        <f>[1]hwy_speed!F251</f>
        <v>62</v>
      </c>
      <c r="K251" s="7">
        <v>15690</v>
      </c>
      <c r="L251">
        <f>VLOOKUP(Table_sql2014a8.sandag.org_ws_FreewaySpeed[[#This Row],[LinkID]],Table_socioeca8.sandag.org_abm2_spd[[hwycov_id]:[speed_ev]],2,FALSE)</f>
        <v>58</v>
      </c>
      <c r="M251">
        <f>VLOOKUP(Table_sql2014a8.sandag.org_ws_FreewaySpeed[[#This Row],[LinkID]],Table_socioeca8.sandag.org_abm2_spd[[hwycov_id]:[speed_ev]],3,FALSE)</f>
        <v>57</v>
      </c>
      <c r="N251">
        <f>VLOOKUP(Table_sql2014a8.sandag.org_ws_FreewaySpeed[[#This Row],[LinkID]],Table_socioeca8.sandag.org_abm2_spd[[hwycov_id]:[speed_ev]],4,FALSE)</f>
        <v>58</v>
      </c>
      <c r="O251">
        <f>VLOOKUP(Table_sql2014a8.sandag.org_ws_FreewaySpeed[[#This Row],[LinkID]],Table_socioeca8.sandag.org_abm2_spd[[hwycov_id]:[speed_ev]],5,FALSE)</f>
        <v>56</v>
      </c>
      <c r="P251">
        <f>VLOOKUP(Table_sql2014a8.sandag.org_ws_FreewaySpeed[[#This Row],[LinkID]],Table_socioeca8.sandag.org_abm2_spd[[hwycov_id]:[speed_ev]],6,FALSE)</f>
        <v>58</v>
      </c>
    </row>
    <row r="252" spans="3:16" x14ac:dyDescent="0.3">
      <c r="C252">
        <f>[1]hwy_speed!A252</f>
        <v>7630</v>
      </c>
      <c r="D252">
        <f>[1]hwy_speed!B252</f>
        <v>56</v>
      </c>
      <c r="E252">
        <f>[1]hwy_speed!C252</f>
        <v>56</v>
      </c>
      <c r="F252">
        <f>[1]hwy_speed!D252</f>
        <v>56</v>
      </c>
      <c r="G252">
        <f>[1]hwy_speed!E252</f>
        <v>56</v>
      </c>
      <c r="H252">
        <f>[1]hwy_speed!F252</f>
        <v>56</v>
      </c>
      <c r="K252" s="7">
        <v>15696</v>
      </c>
      <c r="L252">
        <f>VLOOKUP(Table_sql2014a8.sandag.org_ws_FreewaySpeed[[#This Row],[LinkID]],Table_socioeca8.sandag.org_abm2_spd[[hwycov_id]:[speed_ev]],2,FALSE)</f>
        <v>52</v>
      </c>
      <c r="M252">
        <f>VLOOKUP(Table_sql2014a8.sandag.org_ws_FreewaySpeed[[#This Row],[LinkID]],Table_socioeca8.sandag.org_abm2_spd[[hwycov_id]:[speed_ev]],3,FALSE)</f>
        <v>42</v>
      </c>
      <c r="N252">
        <f>VLOOKUP(Table_sql2014a8.sandag.org_ws_FreewaySpeed[[#This Row],[LinkID]],Table_socioeca8.sandag.org_abm2_spd[[hwycov_id]:[speed_ev]],4,FALSE)</f>
        <v>50</v>
      </c>
      <c r="O252">
        <f>VLOOKUP(Table_sql2014a8.sandag.org_ws_FreewaySpeed[[#This Row],[LinkID]],Table_socioeca8.sandag.org_abm2_spd[[hwycov_id]:[speed_ev]],5,FALSE)</f>
        <v>49</v>
      </c>
      <c r="P252">
        <f>VLOOKUP(Table_sql2014a8.sandag.org_ws_FreewaySpeed[[#This Row],[LinkID]],Table_socioeca8.sandag.org_abm2_spd[[hwycov_id]:[speed_ev]],6,FALSE)</f>
        <v>52</v>
      </c>
    </row>
    <row r="253" spans="3:16" x14ac:dyDescent="0.3">
      <c r="C253">
        <f>[1]hwy_speed!A253</f>
        <v>7636</v>
      </c>
      <c r="D253">
        <f>[1]hwy_speed!B253</f>
        <v>57</v>
      </c>
      <c r="E253">
        <f>[1]hwy_speed!C253</f>
        <v>57</v>
      </c>
      <c r="F253">
        <f>[1]hwy_speed!D253</f>
        <v>57</v>
      </c>
      <c r="G253">
        <f>[1]hwy_speed!E253</f>
        <v>52</v>
      </c>
      <c r="H253">
        <f>[1]hwy_speed!F253</f>
        <v>57</v>
      </c>
      <c r="K253" s="7">
        <v>15699</v>
      </c>
      <c r="L253">
        <f>VLOOKUP(Table_sql2014a8.sandag.org_ws_FreewaySpeed[[#This Row],[LinkID]],Table_socioeca8.sandag.org_abm2_spd[[hwycov_id]:[speed_ev]],2,FALSE)</f>
        <v>53</v>
      </c>
      <c r="M253">
        <f>VLOOKUP(Table_sql2014a8.sandag.org_ws_FreewaySpeed[[#This Row],[LinkID]],Table_socioeca8.sandag.org_abm2_spd[[hwycov_id]:[speed_ev]],3,FALSE)</f>
        <v>50</v>
      </c>
      <c r="N253">
        <f>VLOOKUP(Table_sql2014a8.sandag.org_ws_FreewaySpeed[[#This Row],[LinkID]],Table_socioeca8.sandag.org_abm2_spd[[hwycov_id]:[speed_ev]],4,FALSE)</f>
        <v>52</v>
      </c>
      <c r="O253">
        <f>VLOOKUP(Table_sql2014a8.sandag.org_ws_FreewaySpeed[[#This Row],[LinkID]],Table_socioeca8.sandag.org_abm2_spd[[hwycov_id]:[speed_ev]],5,FALSE)</f>
        <v>50</v>
      </c>
      <c r="P253">
        <f>VLOOKUP(Table_sql2014a8.sandag.org_ws_FreewaySpeed[[#This Row],[LinkID]],Table_socioeca8.sandag.org_abm2_spd[[hwycov_id]:[speed_ev]],6,FALSE)</f>
        <v>53</v>
      </c>
    </row>
    <row r="254" spans="3:16" x14ac:dyDescent="0.3">
      <c r="C254">
        <f>[1]hwy_speed!A254</f>
        <v>7664</v>
      </c>
      <c r="D254">
        <f>[1]hwy_speed!B254</f>
        <v>58</v>
      </c>
      <c r="E254">
        <f>[1]hwy_speed!C254</f>
        <v>47</v>
      </c>
      <c r="F254">
        <f>[1]hwy_speed!D254</f>
        <v>57</v>
      </c>
      <c r="G254">
        <f>[1]hwy_speed!E254</f>
        <v>55</v>
      </c>
      <c r="H254">
        <f>[1]hwy_speed!F254</f>
        <v>58</v>
      </c>
      <c r="K254" s="7">
        <v>15705</v>
      </c>
      <c r="L254">
        <f>VLOOKUP(Table_sql2014a8.sandag.org_ws_FreewaySpeed[[#This Row],[LinkID]],Table_socioeca8.sandag.org_abm2_spd[[hwycov_id]:[speed_ev]],2,FALSE)</f>
        <v>53</v>
      </c>
      <c r="M254">
        <f>VLOOKUP(Table_sql2014a8.sandag.org_ws_FreewaySpeed[[#This Row],[LinkID]],Table_socioeca8.sandag.org_abm2_spd[[hwycov_id]:[speed_ev]],3,FALSE)</f>
        <v>45</v>
      </c>
      <c r="N254">
        <f>VLOOKUP(Table_sql2014a8.sandag.org_ws_FreewaySpeed[[#This Row],[LinkID]],Table_socioeca8.sandag.org_abm2_spd[[hwycov_id]:[speed_ev]],4,FALSE)</f>
        <v>51</v>
      </c>
      <c r="O254">
        <f>VLOOKUP(Table_sql2014a8.sandag.org_ws_FreewaySpeed[[#This Row],[LinkID]],Table_socioeca8.sandag.org_abm2_spd[[hwycov_id]:[speed_ev]],5,FALSE)</f>
        <v>48</v>
      </c>
      <c r="P254">
        <f>VLOOKUP(Table_sql2014a8.sandag.org_ws_FreewaySpeed[[#This Row],[LinkID]],Table_socioeca8.sandag.org_abm2_spd[[hwycov_id]:[speed_ev]],6,FALSE)</f>
        <v>53</v>
      </c>
    </row>
    <row r="255" spans="3:16" x14ac:dyDescent="0.3">
      <c r="C255">
        <f>[1]hwy_speed!A255</f>
        <v>7665</v>
      </c>
      <c r="D255">
        <f>[1]hwy_speed!B255</f>
        <v>58</v>
      </c>
      <c r="E255">
        <f>[1]hwy_speed!C255</f>
        <v>52</v>
      </c>
      <c r="F255">
        <f>[1]hwy_speed!D255</f>
        <v>57</v>
      </c>
      <c r="G255">
        <f>[1]hwy_speed!E255</f>
        <v>57</v>
      </c>
      <c r="H255">
        <f>[1]hwy_speed!F255</f>
        <v>58</v>
      </c>
      <c r="K255" s="7">
        <v>15710</v>
      </c>
      <c r="L255">
        <f>VLOOKUP(Table_sql2014a8.sandag.org_ws_FreewaySpeed[[#This Row],[LinkID]],Table_socioeca8.sandag.org_abm2_spd[[hwycov_id]:[speed_ev]],2,FALSE)</f>
        <v>53</v>
      </c>
      <c r="M255">
        <f>VLOOKUP(Table_sql2014a8.sandag.org_ws_FreewaySpeed[[#This Row],[LinkID]],Table_socioeca8.sandag.org_abm2_spd[[hwycov_id]:[speed_ev]],3,FALSE)</f>
        <v>37</v>
      </c>
      <c r="N255">
        <f>VLOOKUP(Table_sql2014a8.sandag.org_ws_FreewaySpeed[[#This Row],[LinkID]],Table_socioeca8.sandag.org_abm2_spd[[hwycov_id]:[speed_ev]],4,FALSE)</f>
        <v>49</v>
      </c>
      <c r="O255">
        <f>VLOOKUP(Table_sql2014a8.sandag.org_ws_FreewaySpeed[[#This Row],[LinkID]],Table_socioeca8.sandag.org_abm2_spd[[hwycov_id]:[speed_ev]],5,FALSE)</f>
        <v>43</v>
      </c>
      <c r="P255">
        <f>VLOOKUP(Table_sql2014a8.sandag.org_ws_FreewaySpeed[[#This Row],[LinkID]],Table_socioeca8.sandag.org_abm2_spd[[hwycov_id]:[speed_ev]],6,FALSE)</f>
        <v>53</v>
      </c>
    </row>
    <row r="256" spans="3:16" x14ac:dyDescent="0.3">
      <c r="C256">
        <f>[1]hwy_speed!A256</f>
        <v>7666</v>
      </c>
      <c r="D256">
        <f>[1]hwy_speed!B256</f>
        <v>57</v>
      </c>
      <c r="E256">
        <f>[1]hwy_speed!C256</f>
        <v>39</v>
      </c>
      <c r="F256">
        <f>[1]hwy_speed!D256</f>
        <v>57</v>
      </c>
      <c r="G256">
        <f>[1]hwy_speed!E256</f>
        <v>57</v>
      </c>
      <c r="H256">
        <f>[1]hwy_speed!F256</f>
        <v>57</v>
      </c>
      <c r="K256" s="7">
        <v>15715</v>
      </c>
      <c r="L256">
        <f>VLOOKUP(Table_sql2014a8.sandag.org_ws_FreewaySpeed[[#This Row],[LinkID]],Table_socioeca8.sandag.org_abm2_spd[[hwycov_id]:[speed_ev]],2,FALSE)</f>
        <v>53</v>
      </c>
      <c r="M256">
        <f>VLOOKUP(Table_sql2014a8.sandag.org_ws_FreewaySpeed[[#This Row],[LinkID]],Table_socioeca8.sandag.org_abm2_spd[[hwycov_id]:[speed_ev]],3,FALSE)</f>
        <v>41</v>
      </c>
      <c r="N256">
        <f>VLOOKUP(Table_sql2014a8.sandag.org_ws_FreewaySpeed[[#This Row],[LinkID]],Table_socioeca8.sandag.org_abm2_spd[[hwycov_id]:[speed_ev]],4,FALSE)</f>
        <v>49</v>
      </c>
      <c r="O256">
        <f>VLOOKUP(Table_sql2014a8.sandag.org_ws_FreewaySpeed[[#This Row],[LinkID]],Table_socioeca8.sandag.org_abm2_spd[[hwycov_id]:[speed_ev]],5,FALSE)</f>
        <v>42</v>
      </c>
      <c r="P256">
        <f>VLOOKUP(Table_sql2014a8.sandag.org_ws_FreewaySpeed[[#This Row],[LinkID]],Table_socioeca8.sandag.org_abm2_spd[[hwycov_id]:[speed_ev]],6,FALSE)</f>
        <v>53</v>
      </c>
    </row>
    <row r="257" spans="3:16" x14ac:dyDescent="0.3">
      <c r="C257">
        <f>[1]hwy_speed!A257</f>
        <v>7699</v>
      </c>
      <c r="D257">
        <f>[1]hwy_speed!B257</f>
        <v>57</v>
      </c>
      <c r="E257">
        <f>[1]hwy_speed!C257</f>
        <v>32</v>
      </c>
      <c r="F257">
        <f>[1]hwy_speed!D257</f>
        <v>56</v>
      </c>
      <c r="G257">
        <f>[1]hwy_speed!E257</f>
        <v>41</v>
      </c>
      <c r="H257">
        <f>[1]hwy_speed!F257</f>
        <v>57</v>
      </c>
      <c r="K257" s="7">
        <v>15767</v>
      </c>
      <c r="L257">
        <f>VLOOKUP(Table_sql2014a8.sandag.org_ws_FreewaySpeed[[#This Row],[LinkID]],Table_socioeca8.sandag.org_abm2_spd[[hwycov_id]:[speed_ev]],2,FALSE)</f>
        <v>58</v>
      </c>
      <c r="M257">
        <f>VLOOKUP(Table_sql2014a8.sandag.org_ws_FreewaySpeed[[#This Row],[LinkID]],Table_socioeca8.sandag.org_abm2_spd[[hwycov_id]:[speed_ev]],3,FALSE)</f>
        <v>53</v>
      </c>
      <c r="N257">
        <f>VLOOKUP(Table_sql2014a8.sandag.org_ws_FreewaySpeed[[#This Row],[LinkID]],Table_socioeca8.sandag.org_abm2_spd[[hwycov_id]:[speed_ev]],4,FALSE)</f>
        <v>55</v>
      </c>
      <c r="O257">
        <f>VLOOKUP(Table_sql2014a8.sandag.org_ws_FreewaySpeed[[#This Row],[LinkID]],Table_socioeca8.sandag.org_abm2_spd[[hwycov_id]:[speed_ev]],5,FALSE)</f>
        <v>46</v>
      </c>
      <c r="P257">
        <f>VLOOKUP(Table_sql2014a8.sandag.org_ws_FreewaySpeed[[#This Row],[LinkID]],Table_socioeca8.sandag.org_abm2_spd[[hwycov_id]:[speed_ev]],6,FALSE)</f>
        <v>58</v>
      </c>
    </row>
    <row r="258" spans="3:16" x14ac:dyDescent="0.3">
      <c r="C258">
        <f>[1]hwy_speed!A258</f>
        <v>7716</v>
      </c>
      <c r="D258">
        <f>[1]hwy_speed!B258</f>
        <v>58</v>
      </c>
      <c r="E258">
        <f>[1]hwy_speed!C258</f>
        <v>57</v>
      </c>
      <c r="F258">
        <f>[1]hwy_speed!D258</f>
        <v>58</v>
      </c>
      <c r="G258">
        <f>[1]hwy_speed!E258</f>
        <v>58</v>
      </c>
      <c r="H258">
        <f>[1]hwy_speed!F258</f>
        <v>58</v>
      </c>
      <c r="K258" s="7">
        <v>15768</v>
      </c>
      <c r="L258">
        <f>VLOOKUP(Table_sql2014a8.sandag.org_ws_FreewaySpeed[[#This Row],[LinkID]],Table_socioeca8.sandag.org_abm2_spd[[hwycov_id]:[speed_ev]],2,FALSE)</f>
        <v>58</v>
      </c>
      <c r="M258">
        <f>VLOOKUP(Table_sql2014a8.sandag.org_ws_FreewaySpeed[[#This Row],[LinkID]],Table_socioeca8.sandag.org_abm2_spd[[hwycov_id]:[speed_ev]],3,FALSE)</f>
        <v>55</v>
      </c>
      <c r="N258">
        <f>VLOOKUP(Table_sql2014a8.sandag.org_ws_FreewaySpeed[[#This Row],[LinkID]],Table_socioeca8.sandag.org_abm2_spd[[hwycov_id]:[speed_ev]],4,FALSE)</f>
        <v>57</v>
      </c>
      <c r="O258">
        <f>VLOOKUP(Table_sql2014a8.sandag.org_ws_FreewaySpeed[[#This Row],[LinkID]],Table_socioeca8.sandag.org_abm2_spd[[hwycov_id]:[speed_ev]],5,FALSE)</f>
        <v>50</v>
      </c>
      <c r="P258">
        <f>VLOOKUP(Table_sql2014a8.sandag.org_ws_FreewaySpeed[[#This Row],[LinkID]],Table_socioeca8.sandag.org_abm2_spd[[hwycov_id]:[speed_ev]],6,FALSE)</f>
        <v>58</v>
      </c>
    </row>
    <row r="259" spans="3:16" x14ac:dyDescent="0.3">
      <c r="C259">
        <f>[1]hwy_speed!A259</f>
        <v>7723</v>
      </c>
      <c r="D259">
        <f>[1]hwy_speed!B259</f>
        <v>58</v>
      </c>
      <c r="E259">
        <f>[1]hwy_speed!C259</f>
        <v>47</v>
      </c>
      <c r="F259">
        <f>[1]hwy_speed!D259</f>
        <v>56</v>
      </c>
      <c r="G259">
        <f>[1]hwy_speed!E259</f>
        <v>55</v>
      </c>
      <c r="H259">
        <f>[1]hwy_speed!F259</f>
        <v>58</v>
      </c>
      <c r="K259" s="7">
        <v>15775</v>
      </c>
      <c r="L259">
        <f>VLOOKUP(Table_sql2014a8.sandag.org_ws_FreewaySpeed[[#This Row],[LinkID]],Table_socioeca8.sandag.org_abm2_spd[[hwycov_id]:[speed_ev]],2,FALSE)</f>
        <v>55</v>
      </c>
      <c r="M259">
        <f>VLOOKUP(Table_sql2014a8.sandag.org_ws_FreewaySpeed[[#This Row],[LinkID]],Table_socioeca8.sandag.org_abm2_spd[[hwycov_id]:[speed_ev]],3,FALSE)</f>
        <v>54</v>
      </c>
      <c r="N259">
        <f>VLOOKUP(Table_sql2014a8.sandag.org_ws_FreewaySpeed[[#This Row],[LinkID]],Table_socioeca8.sandag.org_abm2_spd[[hwycov_id]:[speed_ev]],4,FALSE)</f>
        <v>55</v>
      </c>
      <c r="O259">
        <f>VLOOKUP(Table_sql2014a8.sandag.org_ws_FreewaySpeed[[#This Row],[LinkID]],Table_socioeca8.sandag.org_abm2_spd[[hwycov_id]:[speed_ev]],5,FALSE)</f>
        <v>54</v>
      </c>
      <c r="P259">
        <f>VLOOKUP(Table_sql2014a8.sandag.org_ws_FreewaySpeed[[#This Row],[LinkID]],Table_socioeca8.sandag.org_abm2_spd[[hwycov_id]:[speed_ev]],6,FALSE)</f>
        <v>55</v>
      </c>
    </row>
    <row r="260" spans="3:16" x14ac:dyDescent="0.3">
      <c r="C260">
        <f>[1]hwy_speed!A260</f>
        <v>7724</v>
      </c>
      <c r="D260">
        <f>[1]hwy_speed!B260</f>
        <v>31</v>
      </c>
      <c r="E260">
        <f>[1]hwy_speed!C260</f>
        <v>30</v>
      </c>
      <c r="F260">
        <f>[1]hwy_speed!D260</f>
        <v>31</v>
      </c>
      <c r="G260">
        <f>[1]hwy_speed!E260</f>
        <v>31</v>
      </c>
      <c r="H260">
        <f>[1]hwy_speed!F260</f>
        <v>31</v>
      </c>
      <c r="K260" s="7">
        <v>15870</v>
      </c>
      <c r="L260">
        <f>VLOOKUP(Table_sql2014a8.sandag.org_ws_FreewaySpeed[[#This Row],[LinkID]],Table_socioeca8.sandag.org_abm2_spd[[hwycov_id]:[speed_ev]],2,FALSE)</f>
        <v>57</v>
      </c>
      <c r="M260">
        <f>VLOOKUP(Table_sql2014a8.sandag.org_ws_FreewaySpeed[[#This Row],[LinkID]],Table_socioeca8.sandag.org_abm2_spd[[hwycov_id]:[speed_ev]],3,FALSE)</f>
        <v>42</v>
      </c>
      <c r="N260">
        <f>VLOOKUP(Table_sql2014a8.sandag.org_ws_FreewaySpeed[[#This Row],[LinkID]],Table_socioeca8.sandag.org_abm2_spd[[hwycov_id]:[speed_ev]],4,FALSE)</f>
        <v>57</v>
      </c>
      <c r="O260">
        <f>VLOOKUP(Table_sql2014a8.sandag.org_ws_FreewaySpeed[[#This Row],[LinkID]],Table_socioeca8.sandag.org_abm2_spd[[hwycov_id]:[speed_ev]],5,FALSE)</f>
        <v>57</v>
      </c>
      <c r="P260">
        <f>VLOOKUP(Table_sql2014a8.sandag.org_ws_FreewaySpeed[[#This Row],[LinkID]],Table_socioeca8.sandag.org_abm2_spd[[hwycov_id]:[speed_ev]],6,FALSE)</f>
        <v>57</v>
      </c>
    </row>
    <row r="261" spans="3:16" x14ac:dyDescent="0.3">
      <c r="C261">
        <f>[1]hwy_speed!A261</f>
        <v>7725</v>
      </c>
      <c r="D261">
        <f>[1]hwy_speed!B261</f>
        <v>31</v>
      </c>
      <c r="E261">
        <f>[1]hwy_speed!C261</f>
        <v>30</v>
      </c>
      <c r="F261">
        <f>[1]hwy_speed!D261</f>
        <v>31</v>
      </c>
      <c r="G261">
        <f>[1]hwy_speed!E261</f>
        <v>31</v>
      </c>
      <c r="H261">
        <f>[1]hwy_speed!F261</f>
        <v>31</v>
      </c>
      <c r="K261" s="7">
        <v>15874</v>
      </c>
      <c r="L261">
        <f>VLOOKUP(Table_sql2014a8.sandag.org_ws_FreewaySpeed[[#This Row],[LinkID]],Table_socioeca8.sandag.org_abm2_spd[[hwycov_id]:[speed_ev]],2,FALSE)</f>
        <v>53</v>
      </c>
      <c r="M261">
        <f>VLOOKUP(Table_sql2014a8.sandag.org_ws_FreewaySpeed[[#This Row],[LinkID]],Table_socioeca8.sandag.org_abm2_spd[[hwycov_id]:[speed_ev]],3,FALSE)</f>
        <v>53</v>
      </c>
      <c r="N261">
        <f>VLOOKUP(Table_sql2014a8.sandag.org_ws_FreewaySpeed[[#This Row],[LinkID]],Table_socioeca8.sandag.org_abm2_spd[[hwycov_id]:[speed_ev]],4,FALSE)</f>
        <v>53</v>
      </c>
      <c r="O261">
        <f>VLOOKUP(Table_sql2014a8.sandag.org_ws_FreewaySpeed[[#This Row],[LinkID]],Table_socioeca8.sandag.org_abm2_spd[[hwycov_id]:[speed_ev]],5,FALSE)</f>
        <v>40</v>
      </c>
      <c r="P261">
        <f>VLOOKUP(Table_sql2014a8.sandag.org_ws_FreewaySpeed[[#This Row],[LinkID]],Table_socioeca8.sandag.org_abm2_spd[[hwycov_id]:[speed_ev]],6,FALSE)</f>
        <v>53</v>
      </c>
    </row>
    <row r="262" spans="3:16" x14ac:dyDescent="0.3">
      <c r="C262">
        <f>[1]hwy_speed!A262</f>
        <v>7772</v>
      </c>
      <c r="D262">
        <f>[1]hwy_speed!B262</f>
        <v>58</v>
      </c>
      <c r="E262">
        <f>[1]hwy_speed!C262</f>
        <v>57</v>
      </c>
      <c r="F262">
        <f>[1]hwy_speed!D262</f>
        <v>57</v>
      </c>
      <c r="G262">
        <f>[1]hwy_speed!E262</f>
        <v>42</v>
      </c>
      <c r="H262">
        <f>[1]hwy_speed!F262</f>
        <v>58</v>
      </c>
      <c r="K262" s="7">
        <v>15917</v>
      </c>
      <c r="L262">
        <f>VLOOKUP(Table_sql2014a8.sandag.org_ws_FreewaySpeed[[#This Row],[LinkID]],Table_socioeca8.sandag.org_abm2_spd[[hwycov_id]:[speed_ev]],2,FALSE)</f>
        <v>53</v>
      </c>
      <c r="M262">
        <f>VLOOKUP(Table_sql2014a8.sandag.org_ws_FreewaySpeed[[#This Row],[LinkID]],Table_socioeca8.sandag.org_abm2_spd[[hwycov_id]:[speed_ev]],3,FALSE)</f>
        <v>47</v>
      </c>
      <c r="N262">
        <f>VLOOKUP(Table_sql2014a8.sandag.org_ws_FreewaySpeed[[#This Row],[LinkID]],Table_socioeca8.sandag.org_abm2_spd[[hwycov_id]:[speed_ev]],4,FALSE)</f>
        <v>51</v>
      </c>
      <c r="O262">
        <f>VLOOKUP(Table_sql2014a8.sandag.org_ws_FreewaySpeed[[#This Row],[LinkID]],Table_socioeca8.sandag.org_abm2_spd[[hwycov_id]:[speed_ev]],5,FALSE)</f>
        <v>50</v>
      </c>
      <c r="P262">
        <f>VLOOKUP(Table_sql2014a8.sandag.org_ws_FreewaySpeed[[#This Row],[LinkID]],Table_socioeca8.sandag.org_abm2_spd[[hwycov_id]:[speed_ev]],6,FALSE)</f>
        <v>53</v>
      </c>
    </row>
    <row r="263" spans="3:16" x14ac:dyDescent="0.3">
      <c r="C263">
        <f>[1]hwy_speed!A263</f>
        <v>7872</v>
      </c>
      <c r="D263">
        <f>[1]hwy_speed!B263</f>
        <v>58</v>
      </c>
      <c r="E263">
        <f>[1]hwy_speed!C263</f>
        <v>53</v>
      </c>
      <c r="F263">
        <f>[1]hwy_speed!D263</f>
        <v>57</v>
      </c>
      <c r="G263">
        <f>[1]hwy_speed!E263</f>
        <v>56</v>
      </c>
      <c r="H263">
        <f>[1]hwy_speed!F263</f>
        <v>58</v>
      </c>
      <c r="K263" s="7">
        <v>16038</v>
      </c>
      <c r="L263">
        <f>VLOOKUP(Table_sql2014a8.sandag.org_ws_FreewaySpeed[[#This Row],[LinkID]],Table_socioeca8.sandag.org_abm2_spd[[hwycov_id]:[speed_ev]],2,FALSE)</f>
        <v>53</v>
      </c>
      <c r="M263">
        <f>VLOOKUP(Table_sql2014a8.sandag.org_ws_FreewaySpeed[[#This Row],[LinkID]],Table_socioeca8.sandag.org_abm2_spd[[hwycov_id]:[speed_ev]],3,FALSE)</f>
        <v>36</v>
      </c>
      <c r="N263">
        <f>VLOOKUP(Table_sql2014a8.sandag.org_ws_FreewaySpeed[[#This Row],[LinkID]],Table_socioeca8.sandag.org_abm2_spd[[hwycov_id]:[speed_ev]],4,FALSE)</f>
        <v>43</v>
      </c>
      <c r="O263">
        <f>VLOOKUP(Table_sql2014a8.sandag.org_ws_FreewaySpeed[[#This Row],[LinkID]],Table_socioeca8.sandag.org_abm2_spd[[hwycov_id]:[speed_ev]],5,FALSE)</f>
        <v>37</v>
      </c>
      <c r="P263">
        <f>VLOOKUP(Table_sql2014a8.sandag.org_ws_FreewaySpeed[[#This Row],[LinkID]],Table_socioeca8.sandag.org_abm2_spd[[hwycov_id]:[speed_ev]],6,FALSE)</f>
        <v>53</v>
      </c>
    </row>
    <row r="264" spans="3:16" x14ac:dyDescent="0.3">
      <c r="C264">
        <f>[1]hwy_speed!A264</f>
        <v>7873</v>
      </c>
      <c r="D264">
        <f>[1]hwy_speed!B264</f>
        <v>58</v>
      </c>
      <c r="E264">
        <f>[1]hwy_speed!C264</f>
        <v>43</v>
      </c>
      <c r="F264">
        <f>[1]hwy_speed!D264</f>
        <v>51</v>
      </c>
      <c r="G264">
        <f>[1]hwy_speed!E264</f>
        <v>55</v>
      </c>
      <c r="H264">
        <f>[1]hwy_speed!F264</f>
        <v>58</v>
      </c>
      <c r="K264" s="7">
        <v>16125</v>
      </c>
      <c r="L264">
        <f>VLOOKUP(Table_sql2014a8.sandag.org_ws_FreewaySpeed[[#This Row],[LinkID]],Table_socioeca8.sandag.org_abm2_spd[[hwycov_id]:[speed_ev]],2,FALSE)</f>
        <v>58</v>
      </c>
      <c r="M264">
        <f>VLOOKUP(Table_sql2014a8.sandag.org_ws_FreewaySpeed[[#This Row],[LinkID]],Table_socioeca8.sandag.org_abm2_spd[[hwycov_id]:[speed_ev]],3,FALSE)</f>
        <v>55</v>
      </c>
      <c r="N264">
        <f>VLOOKUP(Table_sql2014a8.sandag.org_ws_FreewaySpeed[[#This Row],[LinkID]],Table_socioeca8.sandag.org_abm2_spd[[hwycov_id]:[speed_ev]],4,FALSE)</f>
        <v>49</v>
      </c>
      <c r="O264">
        <f>VLOOKUP(Table_sql2014a8.sandag.org_ws_FreewaySpeed[[#This Row],[LinkID]],Table_socioeca8.sandag.org_abm2_spd[[hwycov_id]:[speed_ev]],5,FALSE)</f>
        <v>40</v>
      </c>
      <c r="P264">
        <f>VLOOKUP(Table_sql2014a8.sandag.org_ws_FreewaySpeed[[#This Row],[LinkID]],Table_socioeca8.sandag.org_abm2_spd[[hwycov_id]:[speed_ev]],6,FALSE)</f>
        <v>58</v>
      </c>
    </row>
    <row r="265" spans="3:16" x14ac:dyDescent="0.3">
      <c r="C265">
        <f>[1]hwy_speed!A265</f>
        <v>7874</v>
      </c>
      <c r="D265">
        <f>[1]hwy_speed!B265</f>
        <v>55</v>
      </c>
      <c r="E265">
        <f>[1]hwy_speed!C265</f>
        <v>54</v>
      </c>
      <c r="F265">
        <f>[1]hwy_speed!D265</f>
        <v>54</v>
      </c>
      <c r="G265">
        <f>[1]hwy_speed!E265</f>
        <v>53</v>
      </c>
      <c r="H265">
        <f>[1]hwy_speed!F265</f>
        <v>55</v>
      </c>
      <c r="K265" s="7">
        <v>16126</v>
      </c>
      <c r="L265">
        <f>VLOOKUP(Table_sql2014a8.sandag.org_ws_FreewaySpeed[[#This Row],[LinkID]],Table_socioeca8.sandag.org_abm2_spd[[hwycov_id]:[speed_ev]],2,FALSE)</f>
        <v>58</v>
      </c>
      <c r="M265">
        <f>VLOOKUP(Table_sql2014a8.sandag.org_ws_FreewaySpeed[[#This Row],[LinkID]],Table_socioeca8.sandag.org_abm2_spd[[hwycov_id]:[speed_ev]],3,FALSE)</f>
        <v>56</v>
      </c>
      <c r="N265">
        <f>VLOOKUP(Table_sql2014a8.sandag.org_ws_FreewaySpeed[[#This Row],[LinkID]],Table_socioeca8.sandag.org_abm2_spd[[hwycov_id]:[speed_ev]],4,FALSE)</f>
        <v>57</v>
      </c>
      <c r="O265">
        <f>VLOOKUP(Table_sql2014a8.sandag.org_ws_FreewaySpeed[[#This Row],[LinkID]],Table_socioeca8.sandag.org_abm2_spd[[hwycov_id]:[speed_ev]],5,FALSE)</f>
        <v>54</v>
      </c>
      <c r="P265">
        <f>VLOOKUP(Table_sql2014a8.sandag.org_ws_FreewaySpeed[[#This Row],[LinkID]],Table_socioeca8.sandag.org_abm2_spd[[hwycov_id]:[speed_ev]],6,FALSE)</f>
        <v>58</v>
      </c>
    </row>
    <row r="266" spans="3:16" x14ac:dyDescent="0.3">
      <c r="C266">
        <f>[1]hwy_speed!A266</f>
        <v>7963</v>
      </c>
      <c r="D266">
        <f>[1]hwy_speed!B266</f>
        <v>58</v>
      </c>
      <c r="E266">
        <f>[1]hwy_speed!C266</f>
        <v>38</v>
      </c>
      <c r="F266">
        <f>[1]hwy_speed!D266</f>
        <v>39</v>
      </c>
      <c r="G266">
        <f>[1]hwy_speed!E266</f>
        <v>40</v>
      </c>
      <c r="H266">
        <f>[1]hwy_speed!F266</f>
        <v>58</v>
      </c>
      <c r="K266" s="7">
        <v>16127</v>
      </c>
      <c r="L266">
        <f>VLOOKUP(Table_sql2014a8.sandag.org_ws_FreewaySpeed[[#This Row],[LinkID]],Table_socioeca8.sandag.org_abm2_spd[[hwycov_id]:[speed_ev]],2,FALSE)</f>
        <v>57</v>
      </c>
      <c r="M266">
        <f>VLOOKUP(Table_sql2014a8.sandag.org_ws_FreewaySpeed[[#This Row],[LinkID]],Table_socioeca8.sandag.org_abm2_spd[[hwycov_id]:[speed_ev]],3,FALSE)</f>
        <v>54</v>
      </c>
      <c r="N266">
        <f>VLOOKUP(Table_sql2014a8.sandag.org_ws_FreewaySpeed[[#This Row],[LinkID]],Table_socioeca8.sandag.org_abm2_spd[[hwycov_id]:[speed_ev]],4,FALSE)</f>
        <v>56</v>
      </c>
      <c r="O266">
        <f>VLOOKUP(Table_sql2014a8.sandag.org_ws_FreewaySpeed[[#This Row],[LinkID]],Table_socioeca8.sandag.org_abm2_spd[[hwycov_id]:[speed_ev]],5,FALSE)</f>
        <v>51</v>
      </c>
      <c r="P266">
        <f>VLOOKUP(Table_sql2014a8.sandag.org_ws_FreewaySpeed[[#This Row],[LinkID]],Table_socioeca8.sandag.org_abm2_spd[[hwycov_id]:[speed_ev]],6,FALSE)</f>
        <v>57</v>
      </c>
    </row>
    <row r="267" spans="3:16" x14ac:dyDescent="0.3">
      <c r="C267">
        <f>[1]hwy_speed!A267</f>
        <v>8022</v>
      </c>
      <c r="D267">
        <f>[1]hwy_speed!B267</f>
        <v>58</v>
      </c>
      <c r="E267">
        <f>[1]hwy_speed!C267</f>
        <v>51</v>
      </c>
      <c r="F267">
        <f>[1]hwy_speed!D267</f>
        <v>54</v>
      </c>
      <c r="G267">
        <f>[1]hwy_speed!E267</f>
        <v>52</v>
      </c>
      <c r="H267">
        <f>[1]hwy_speed!F267</f>
        <v>58</v>
      </c>
      <c r="K267" s="7">
        <v>16163</v>
      </c>
      <c r="L267">
        <f>VLOOKUP(Table_sql2014a8.sandag.org_ws_FreewaySpeed[[#This Row],[LinkID]],Table_socioeca8.sandag.org_abm2_spd[[hwycov_id]:[speed_ev]],2,FALSE)</f>
        <v>62</v>
      </c>
      <c r="M267">
        <f>VLOOKUP(Table_sql2014a8.sandag.org_ws_FreewaySpeed[[#This Row],[LinkID]],Table_socioeca8.sandag.org_abm2_spd[[hwycov_id]:[speed_ev]],3,FALSE)</f>
        <v>51</v>
      </c>
      <c r="N267">
        <f>VLOOKUP(Table_sql2014a8.sandag.org_ws_FreewaySpeed[[#This Row],[LinkID]],Table_socioeca8.sandag.org_abm2_spd[[hwycov_id]:[speed_ev]],4,FALSE)</f>
        <v>62</v>
      </c>
      <c r="O267">
        <f>VLOOKUP(Table_sql2014a8.sandag.org_ws_FreewaySpeed[[#This Row],[LinkID]],Table_socioeca8.sandag.org_abm2_spd[[hwycov_id]:[speed_ev]],5,FALSE)</f>
        <v>62</v>
      </c>
      <c r="P267">
        <f>VLOOKUP(Table_sql2014a8.sandag.org_ws_FreewaySpeed[[#This Row],[LinkID]],Table_socioeca8.sandag.org_abm2_spd[[hwycov_id]:[speed_ev]],6,FALSE)</f>
        <v>62</v>
      </c>
    </row>
    <row r="268" spans="3:16" x14ac:dyDescent="0.3">
      <c r="C268">
        <f>[1]hwy_speed!A268</f>
        <v>8042</v>
      </c>
      <c r="D268">
        <f>[1]hwy_speed!B268</f>
        <v>58</v>
      </c>
      <c r="E268">
        <f>[1]hwy_speed!C268</f>
        <v>41</v>
      </c>
      <c r="F268">
        <f>[1]hwy_speed!D268</f>
        <v>47</v>
      </c>
      <c r="G268">
        <f>[1]hwy_speed!E268</f>
        <v>41</v>
      </c>
      <c r="H268">
        <f>[1]hwy_speed!F268</f>
        <v>58</v>
      </c>
      <c r="K268" s="7">
        <v>16183</v>
      </c>
      <c r="L268">
        <f>VLOOKUP(Table_sql2014a8.sandag.org_ws_FreewaySpeed[[#This Row],[LinkID]],Table_socioeca8.sandag.org_abm2_spd[[hwycov_id]:[speed_ev]],2,FALSE)</f>
        <v>58</v>
      </c>
      <c r="M268">
        <f>VLOOKUP(Table_sql2014a8.sandag.org_ws_FreewaySpeed[[#This Row],[LinkID]],Table_socioeca8.sandag.org_abm2_spd[[hwycov_id]:[speed_ev]],3,FALSE)</f>
        <v>57</v>
      </c>
      <c r="N268">
        <f>VLOOKUP(Table_sql2014a8.sandag.org_ws_FreewaySpeed[[#This Row],[LinkID]],Table_socioeca8.sandag.org_abm2_spd[[hwycov_id]:[speed_ev]],4,FALSE)</f>
        <v>58</v>
      </c>
      <c r="O268">
        <f>VLOOKUP(Table_sql2014a8.sandag.org_ws_FreewaySpeed[[#This Row],[LinkID]],Table_socioeca8.sandag.org_abm2_spd[[hwycov_id]:[speed_ev]],5,FALSE)</f>
        <v>57</v>
      </c>
      <c r="P268">
        <f>VLOOKUP(Table_sql2014a8.sandag.org_ws_FreewaySpeed[[#This Row],[LinkID]],Table_socioeca8.sandag.org_abm2_spd[[hwycov_id]:[speed_ev]],6,FALSE)</f>
        <v>58</v>
      </c>
    </row>
    <row r="269" spans="3:16" x14ac:dyDescent="0.3">
      <c r="C269">
        <f>[1]hwy_speed!A269</f>
        <v>8054</v>
      </c>
      <c r="D269">
        <f>[1]hwy_speed!B269</f>
        <v>57</v>
      </c>
      <c r="E269">
        <f>[1]hwy_speed!C269</f>
        <v>37</v>
      </c>
      <c r="F269">
        <f>[1]hwy_speed!D269</f>
        <v>48</v>
      </c>
      <c r="G269">
        <f>[1]hwy_speed!E269</f>
        <v>41</v>
      </c>
      <c r="H269">
        <f>[1]hwy_speed!F269</f>
        <v>57</v>
      </c>
      <c r="K269" s="7">
        <v>16272</v>
      </c>
      <c r="L269">
        <f>VLOOKUP(Table_sql2014a8.sandag.org_ws_FreewaySpeed[[#This Row],[LinkID]],Table_socioeca8.sandag.org_abm2_spd[[hwycov_id]:[speed_ev]],2,FALSE)</f>
        <v>57</v>
      </c>
      <c r="M269">
        <f>VLOOKUP(Table_sql2014a8.sandag.org_ws_FreewaySpeed[[#This Row],[LinkID]],Table_socioeca8.sandag.org_abm2_spd[[hwycov_id]:[speed_ev]],3,FALSE)</f>
        <v>26</v>
      </c>
      <c r="N269">
        <f>VLOOKUP(Table_sql2014a8.sandag.org_ws_FreewaySpeed[[#This Row],[LinkID]],Table_socioeca8.sandag.org_abm2_spd[[hwycov_id]:[speed_ev]],4,FALSE)</f>
        <v>51</v>
      </c>
      <c r="O269">
        <f>VLOOKUP(Table_sql2014a8.sandag.org_ws_FreewaySpeed[[#This Row],[LinkID]],Table_socioeca8.sandag.org_abm2_spd[[hwycov_id]:[speed_ev]],5,FALSE)</f>
        <v>54</v>
      </c>
      <c r="P269">
        <f>VLOOKUP(Table_sql2014a8.sandag.org_ws_FreewaySpeed[[#This Row],[LinkID]],Table_socioeca8.sandag.org_abm2_spd[[hwycov_id]:[speed_ev]],6,FALSE)</f>
        <v>58</v>
      </c>
    </row>
    <row r="270" spans="3:16" x14ac:dyDescent="0.3">
      <c r="C270">
        <f>[1]hwy_speed!A270</f>
        <v>8056</v>
      </c>
      <c r="D270">
        <f>[1]hwy_speed!B270</f>
        <v>58</v>
      </c>
      <c r="E270">
        <f>[1]hwy_speed!C270</f>
        <v>37</v>
      </c>
      <c r="F270">
        <f>[1]hwy_speed!D270</f>
        <v>45</v>
      </c>
      <c r="G270">
        <f>[1]hwy_speed!E270</f>
        <v>38</v>
      </c>
      <c r="H270">
        <f>[1]hwy_speed!F270</f>
        <v>58</v>
      </c>
      <c r="K270" s="7">
        <v>16275</v>
      </c>
      <c r="L270">
        <f>VLOOKUP(Table_sql2014a8.sandag.org_ws_FreewaySpeed[[#This Row],[LinkID]],Table_socioeca8.sandag.org_abm2_spd[[hwycov_id]:[speed_ev]],2,FALSE)</f>
        <v>58</v>
      </c>
      <c r="M270">
        <f>VLOOKUP(Table_sql2014a8.sandag.org_ws_FreewaySpeed[[#This Row],[LinkID]],Table_socioeca8.sandag.org_abm2_spd[[hwycov_id]:[speed_ev]],3,FALSE)</f>
        <v>52</v>
      </c>
      <c r="N270">
        <f>VLOOKUP(Table_sql2014a8.sandag.org_ws_FreewaySpeed[[#This Row],[LinkID]],Table_socioeca8.sandag.org_abm2_spd[[hwycov_id]:[speed_ev]],4,FALSE)</f>
        <v>51</v>
      </c>
      <c r="O270">
        <f>VLOOKUP(Table_sql2014a8.sandag.org_ws_FreewaySpeed[[#This Row],[LinkID]],Table_socioeca8.sandag.org_abm2_spd[[hwycov_id]:[speed_ev]],5,FALSE)</f>
        <v>31</v>
      </c>
      <c r="P270">
        <f>VLOOKUP(Table_sql2014a8.sandag.org_ws_FreewaySpeed[[#This Row],[LinkID]],Table_socioeca8.sandag.org_abm2_spd[[hwycov_id]:[speed_ev]],6,FALSE)</f>
        <v>58</v>
      </c>
    </row>
    <row r="271" spans="3:16" x14ac:dyDescent="0.3">
      <c r="C271">
        <f>[1]hwy_speed!A271</f>
        <v>8057</v>
      </c>
      <c r="D271">
        <f>[1]hwy_speed!B271</f>
        <v>58</v>
      </c>
      <c r="E271">
        <f>[1]hwy_speed!C271</f>
        <v>41</v>
      </c>
      <c r="F271">
        <f>[1]hwy_speed!D271</f>
        <v>44</v>
      </c>
      <c r="G271">
        <f>[1]hwy_speed!E271</f>
        <v>40</v>
      </c>
      <c r="H271">
        <f>[1]hwy_speed!F271</f>
        <v>58</v>
      </c>
      <c r="K271" s="7">
        <v>16291</v>
      </c>
      <c r="L271">
        <f>VLOOKUP(Table_sql2014a8.sandag.org_ws_FreewaySpeed[[#This Row],[LinkID]],Table_socioeca8.sandag.org_abm2_spd[[hwycov_id]:[speed_ev]],2,FALSE)</f>
        <v>58</v>
      </c>
      <c r="M271">
        <f>VLOOKUP(Table_sql2014a8.sandag.org_ws_FreewaySpeed[[#This Row],[LinkID]],Table_socioeca8.sandag.org_abm2_spd[[hwycov_id]:[speed_ev]],3,FALSE)</f>
        <v>53</v>
      </c>
      <c r="N271">
        <f>VLOOKUP(Table_sql2014a8.sandag.org_ws_FreewaySpeed[[#This Row],[LinkID]],Table_socioeca8.sandag.org_abm2_spd[[hwycov_id]:[speed_ev]],4,FALSE)</f>
        <v>51</v>
      </c>
      <c r="O271">
        <f>VLOOKUP(Table_sql2014a8.sandag.org_ws_FreewaySpeed[[#This Row],[LinkID]],Table_socioeca8.sandag.org_abm2_spd[[hwycov_id]:[speed_ev]],5,FALSE)</f>
        <v>34</v>
      </c>
      <c r="P271">
        <f>VLOOKUP(Table_sql2014a8.sandag.org_ws_FreewaySpeed[[#This Row],[LinkID]],Table_socioeca8.sandag.org_abm2_spd[[hwycov_id]:[speed_ev]],6,FALSE)</f>
        <v>58</v>
      </c>
    </row>
    <row r="272" spans="3:16" x14ac:dyDescent="0.3">
      <c r="C272">
        <f>[1]hwy_speed!A272</f>
        <v>8058</v>
      </c>
      <c r="D272">
        <f>[1]hwy_speed!B272</f>
        <v>58</v>
      </c>
      <c r="E272">
        <f>[1]hwy_speed!C272</f>
        <v>52</v>
      </c>
      <c r="F272">
        <f>[1]hwy_speed!D272</f>
        <v>51</v>
      </c>
      <c r="G272">
        <f>[1]hwy_speed!E272</f>
        <v>47</v>
      </c>
      <c r="H272">
        <f>[1]hwy_speed!F272</f>
        <v>58</v>
      </c>
      <c r="K272" s="7">
        <v>16358</v>
      </c>
      <c r="L272">
        <f>VLOOKUP(Table_sql2014a8.sandag.org_ws_FreewaySpeed[[#This Row],[LinkID]],Table_socioeca8.sandag.org_abm2_spd[[hwycov_id]:[speed_ev]],2,FALSE)</f>
        <v>58</v>
      </c>
      <c r="M272">
        <f>VLOOKUP(Table_sql2014a8.sandag.org_ws_FreewaySpeed[[#This Row],[LinkID]],Table_socioeca8.sandag.org_abm2_spd[[hwycov_id]:[speed_ev]],3,FALSE)</f>
        <v>36</v>
      </c>
      <c r="N272">
        <f>VLOOKUP(Table_sql2014a8.sandag.org_ws_FreewaySpeed[[#This Row],[LinkID]],Table_socioeca8.sandag.org_abm2_spd[[hwycov_id]:[speed_ev]],4,FALSE)</f>
        <v>55</v>
      </c>
      <c r="O272">
        <f>VLOOKUP(Table_sql2014a8.sandag.org_ws_FreewaySpeed[[#This Row],[LinkID]],Table_socioeca8.sandag.org_abm2_spd[[hwycov_id]:[speed_ev]],5,FALSE)</f>
        <v>57</v>
      </c>
      <c r="P272">
        <f>VLOOKUP(Table_sql2014a8.sandag.org_ws_FreewaySpeed[[#This Row],[LinkID]],Table_socioeca8.sandag.org_abm2_spd[[hwycov_id]:[speed_ev]],6,FALSE)</f>
        <v>58</v>
      </c>
    </row>
    <row r="273" spans="3:16" x14ac:dyDescent="0.3">
      <c r="C273">
        <f>[1]hwy_speed!A273</f>
        <v>8059</v>
      </c>
      <c r="D273">
        <f>[1]hwy_speed!B273</f>
        <v>58</v>
      </c>
      <c r="E273">
        <f>[1]hwy_speed!C273</f>
        <v>54</v>
      </c>
      <c r="F273">
        <f>[1]hwy_speed!D273</f>
        <v>55</v>
      </c>
      <c r="G273">
        <f>[1]hwy_speed!E273</f>
        <v>52</v>
      </c>
      <c r="H273">
        <f>[1]hwy_speed!F273</f>
        <v>58</v>
      </c>
      <c r="K273" s="7">
        <v>16370</v>
      </c>
      <c r="L273">
        <f>VLOOKUP(Table_sql2014a8.sandag.org_ws_FreewaySpeed[[#This Row],[LinkID]],Table_socioeca8.sandag.org_abm2_spd[[hwycov_id]:[speed_ev]],2,FALSE)</f>
        <v>58</v>
      </c>
      <c r="M273">
        <f>VLOOKUP(Table_sql2014a8.sandag.org_ws_FreewaySpeed[[#This Row],[LinkID]],Table_socioeca8.sandag.org_abm2_spd[[hwycov_id]:[speed_ev]],3,FALSE)</f>
        <v>57</v>
      </c>
      <c r="N273">
        <f>VLOOKUP(Table_sql2014a8.sandag.org_ws_FreewaySpeed[[#This Row],[LinkID]],Table_socioeca8.sandag.org_abm2_spd[[hwycov_id]:[speed_ev]],4,FALSE)</f>
        <v>57</v>
      </c>
      <c r="O273">
        <f>VLOOKUP(Table_sql2014a8.sandag.org_ws_FreewaySpeed[[#This Row],[LinkID]],Table_socioeca8.sandag.org_abm2_spd[[hwycov_id]:[speed_ev]],5,FALSE)</f>
        <v>57</v>
      </c>
      <c r="P273">
        <f>VLOOKUP(Table_sql2014a8.sandag.org_ws_FreewaySpeed[[#This Row],[LinkID]],Table_socioeca8.sandag.org_abm2_spd[[hwycov_id]:[speed_ev]],6,FALSE)</f>
        <v>58</v>
      </c>
    </row>
    <row r="274" spans="3:16" x14ac:dyDescent="0.3">
      <c r="C274">
        <f>[1]hwy_speed!A274</f>
        <v>8060</v>
      </c>
      <c r="D274">
        <f>[1]hwy_speed!B274</f>
        <v>58</v>
      </c>
      <c r="E274">
        <f>[1]hwy_speed!C274</f>
        <v>46</v>
      </c>
      <c r="F274">
        <f>[1]hwy_speed!D274</f>
        <v>50</v>
      </c>
      <c r="G274">
        <f>[1]hwy_speed!E274</f>
        <v>54</v>
      </c>
      <c r="H274">
        <f>[1]hwy_speed!F274</f>
        <v>58</v>
      </c>
      <c r="K274" s="7">
        <v>16428</v>
      </c>
      <c r="L274">
        <f>VLOOKUP(Table_sql2014a8.sandag.org_ws_FreewaySpeed[[#This Row],[LinkID]],Table_socioeca8.sandag.org_abm2_spd[[hwycov_id]:[speed_ev]],2,FALSE)</f>
        <v>58</v>
      </c>
      <c r="M274">
        <f>VLOOKUP(Table_sql2014a8.sandag.org_ws_FreewaySpeed[[#This Row],[LinkID]],Table_socioeca8.sandag.org_abm2_spd[[hwycov_id]:[speed_ev]],3,FALSE)</f>
        <v>45</v>
      </c>
      <c r="N274">
        <f>VLOOKUP(Table_sql2014a8.sandag.org_ws_FreewaySpeed[[#This Row],[LinkID]],Table_socioeca8.sandag.org_abm2_spd[[hwycov_id]:[speed_ev]],4,FALSE)</f>
        <v>48</v>
      </c>
      <c r="O274">
        <f>VLOOKUP(Table_sql2014a8.sandag.org_ws_FreewaySpeed[[#This Row],[LinkID]],Table_socioeca8.sandag.org_abm2_spd[[hwycov_id]:[speed_ev]],5,FALSE)</f>
        <v>52</v>
      </c>
      <c r="P274">
        <f>VLOOKUP(Table_sql2014a8.sandag.org_ws_FreewaySpeed[[#This Row],[LinkID]],Table_socioeca8.sandag.org_abm2_spd[[hwycov_id]:[speed_ev]],6,FALSE)</f>
        <v>58</v>
      </c>
    </row>
    <row r="275" spans="3:16" x14ac:dyDescent="0.3">
      <c r="C275">
        <f>[1]hwy_speed!A275</f>
        <v>8102</v>
      </c>
      <c r="D275">
        <f>[1]hwy_speed!B275</f>
        <v>58</v>
      </c>
      <c r="E275">
        <f>[1]hwy_speed!C275</f>
        <v>58</v>
      </c>
      <c r="F275">
        <f>[1]hwy_speed!D275</f>
        <v>58</v>
      </c>
      <c r="G275">
        <f>[1]hwy_speed!E275</f>
        <v>58</v>
      </c>
      <c r="H275">
        <f>[1]hwy_speed!F275</f>
        <v>58</v>
      </c>
      <c r="K275" s="7">
        <v>16429</v>
      </c>
      <c r="L275">
        <f>VLOOKUP(Table_sql2014a8.sandag.org_ws_FreewaySpeed[[#This Row],[LinkID]],Table_socioeca8.sandag.org_abm2_spd[[hwycov_id]:[speed_ev]],2,FALSE)</f>
        <v>58</v>
      </c>
      <c r="M275">
        <f>VLOOKUP(Table_sql2014a8.sandag.org_ws_FreewaySpeed[[#This Row],[LinkID]],Table_socioeca8.sandag.org_abm2_spd[[hwycov_id]:[speed_ev]],3,FALSE)</f>
        <v>47</v>
      </c>
      <c r="N275">
        <f>VLOOKUP(Table_sql2014a8.sandag.org_ws_FreewaySpeed[[#This Row],[LinkID]],Table_socioeca8.sandag.org_abm2_spd[[hwycov_id]:[speed_ev]],4,FALSE)</f>
        <v>50</v>
      </c>
      <c r="O275">
        <f>VLOOKUP(Table_sql2014a8.sandag.org_ws_FreewaySpeed[[#This Row],[LinkID]],Table_socioeca8.sandag.org_abm2_spd[[hwycov_id]:[speed_ev]],5,FALSE)</f>
        <v>44</v>
      </c>
      <c r="P275">
        <f>VLOOKUP(Table_sql2014a8.sandag.org_ws_FreewaySpeed[[#This Row],[LinkID]],Table_socioeca8.sandag.org_abm2_spd[[hwycov_id]:[speed_ev]],6,FALSE)</f>
        <v>58</v>
      </c>
    </row>
    <row r="276" spans="3:16" x14ac:dyDescent="0.3">
      <c r="C276">
        <f>[1]hwy_speed!A276</f>
        <v>8103</v>
      </c>
      <c r="D276">
        <f>[1]hwy_speed!B276</f>
        <v>58</v>
      </c>
      <c r="E276">
        <f>[1]hwy_speed!C276</f>
        <v>34</v>
      </c>
      <c r="F276">
        <f>[1]hwy_speed!D276</f>
        <v>56</v>
      </c>
      <c r="G276">
        <f>[1]hwy_speed!E276</f>
        <v>56</v>
      </c>
      <c r="H276">
        <f>[1]hwy_speed!F276</f>
        <v>58</v>
      </c>
      <c r="K276" s="7">
        <v>16445</v>
      </c>
      <c r="L276">
        <f>VLOOKUP(Table_sql2014a8.sandag.org_ws_FreewaySpeed[[#This Row],[LinkID]],Table_socioeca8.sandag.org_abm2_spd[[hwycov_id]:[speed_ev]],2,FALSE)</f>
        <v>58</v>
      </c>
      <c r="M276">
        <f>VLOOKUP(Table_sql2014a8.sandag.org_ws_FreewaySpeed[[#This Row],[LinkID]],Table_socioeca8.sandag.org_abm2_spd[[hwycov_id]:[speed_ev]],3,FALSE)</f>
        <v>34</v>
      </c>
      <c r="N276">
        <f>VLOOKUP(Table_sql2014a8.sandag.org_ws_FreewaySpeed[[#This Row],[LinkID]],Table_socioeca8.sandag.org_abm2_spd[[hwycov_id]:[speed_ev]],4,FALSE)</f>
        <v>34</v>
      </c>
      <c r="O276">
        <f>VLOOKUP(Table_sql2014a8.sandag.org_ws_FreewaySpeed[[#This Row],[LinkID]],Table_socioeca8.sandag.org_abm2_spd[[hwycov_id]:[speed_ev]],5,FALSE)</f>
        <v>37</v>
      </c>
      <c r="P276">
        <f>VLOOKUP(Table_sql2014a8.sandag.org_ws_FreewaySpeed[[#This Row],[LinkID]],Table_socioeca8.sandag.org_abm2_spd[[hwycov_id]:[speed_ev]],6,FALSE)</f>
        <v>58</v>
      </c>
    </row>
    <row r="277" spans="3:16" x14ac:dyDescent="0.3">
      <c r="C277">
        <f>[1]hwy_speed!A277</f>
        <v>8185</v>
      </c>
      <c r="D277">
        <f>[1]hwy_speed!B277</f>
        <v>58</v>
      </c>
      <c r="E277">
        <f>[1]hwy_speed!C277</f>
        <v>58</v>
      </c>
      <c r="F277">
        <f>[1]hwy_speed!D277</f>
        <v>58</v>
      </c>
      <c r="G277">
        <f>[1]hwy_speed!E277</f>
        <v>58</v>
      </c>
      <c r="H277">
        <f>[1]hwy_speed!F277</f>
        <v>58</v>
      </c>
      <c r="K277" s="7">
        <v>16446</v>
      </c>
      <c r="L277">
        <f>VLOOKUP(Table_sql2014a8.sandag.org_ws_FreewaySpeed[[#This Row],[LinkID]],Table_socioeca8.sandag.org_abm2_spd[[hwycov_id]:[speed_ev]],2,FALSE)</f>
        <v>58</v>
      </c>
      <c r="M277">
        <f>VLOOKUP(Table_sql2014a8.sandag.org_ws_FreewaySpeed[[#This Row],[LinkID]],Table_socioeca8.sandag.org_abm2_spd[[hwycov_id]:[speed_ev]],3,FALSE)</f>
        <v>40</v>
      </c>
      <c r="N277">
        <f>VLOOKUP(Table_sql2014a8.sandag.org_ws_FreewaySpeed[[#This Row],[LinkID]],Table_socioeca8.sandag.org_abm2_spd[[hwycov_id]:[speed_ev]],4,FALSE)</f>
        <v>48</v>
      </c>
      <c r="O277">
        <f>VLOOKUP(Table_sql2014a8.sandag.org_ws_FreewaySpeed[[#This Row],[LinkID]],Table_socioeca8.sandag.org_abm2_spd[[hwycov_id]:[speed_ev]],5,FALSE)</f>
        <v>43</v>
      </c>
      <c r="P277">
        <f>VLOOKUP(Table_sql2014a8.sandag.org_ws_FreewaySpeed[[#This Row],[LinkID]],Table_socioeca8.sandag.org_abm2_spd[[hwycov_id]:[speed_ev]],6,FALSE)</f>
        <v>58</v>
      </c>
    </row>
    <row r="278" spans="3:16" x14ac:dyDescent="0.3">
      <c r="C278">
        <f>[1]hwy_speed!A278</f>
        <v>8218</v>
      </c>
      <c r="D278">
        <f>[1]hwy_speed!B278</f>
        <v>58</v>
      </c>
      <c r="E278">
        <f>[1]hwy_speed!C278</f>
        <v>58</v>
      </c>
      <c r="F278">
        <f>[1]hwy_speed!D278</f>
        <v>58</v>
      </c>
      <c r="G278">
        <f>[1]hwy_speed!E278</f>
        <v>58</v>
      </c>
      <c r="H278">
        <f>[1]hwy_speed!F278</f>
        <v>58</v>
      </c>
      <c r="K278" s="7">
        <v>16565</v>
      </c>
      <c r="L278">
        <f>VLOOKUP(Table_sql2014a8.sandag.org_ws_FreewaySpeed[[#This Row],[LinkID]],Table_socioeca8.sandag.org_abm2_spd[[hwycov_id]:[speed_ev]],2,FALSE)</f>
        <v>58</v>
      </c>
      <c r="M278">
        <f>VLOOKUP(Table_sql2014a8.sandag.org_ws_FreewaySpeed[[#This Row],[LinkID]],Table_socioeca8.sandag.org_abm2_spd[[hwycov_id]:[speed_ev]],3,FALSE)</f>
        <v>48</v>
      </c>
      <c r="N278">
        <f>VLOOKUP(Table_sql2014a8.sandag.org_ws_FreewaySpeed[[#This Row],[LinkID]],Table_socioeca8.sandag.org_abm2_spd[[hwycov_id]:[speed_ev]],4,FALSE)</f>
        <v>48</v>
      </c>
      <c r="O278">
        <f>VLOOKUP(Table_sql2014a8.sandag.org_ws_FreewaySpeed[[#This Row],[LinkID]],Table_socioeca8.sandag.org_abm2_spd[[hwycov_id]:[speed_ev]],5,FALSE)</f>
        <v>50</v>
      </c>
      <c r="P278">
        <f>VLOOKUP(Table_sql2014a8.sandag.org_ws_FreewaySpeed[[#This Row],[LinkID]],Table_socioeca8.sandag.org_abm2_spd[[hwycov_id]:[speed_ev]],6,FALSE)</f>
        <v>58</v>
      </c>
    </row>
    <row r="279" spans="3:16" x14ac:dyDescent="0.3">
      <c r="C279">
        <f>[1]hwy_speed!A279</f>
        <v>8337</v>
      </c>
      <c r="D279">
        <f>[1]hwy_speed!B279</f>
        <v>58</v>
      </c>
      <c r="E279">
        <f>[1]hwy_speed!C279</f>
        <v>57</v>
      </c>
      <c r="F279">
        <f>[1]hwy_speed!D279</f>
        <v>56</v>
      </c>
      <c r="G279">
        <f>[1]hwy_speed!E279</f>
        <v>51</v>
      </c>
      <c r="H279">
        <f>[1]hwy_speed!F279</f>
        <v>58</v>
      </c>
      <c r="K279" s="7">
        <v>16578</v>
      </c>
      <c r="L279">
        <f>VLOOKUP(Table_sql2014a8.sandag.org_ws_FreewaySpeed[[#This Row],[LinkID]],Table_socioeca8.sandag.org_abm2_spd[[hwycov_id]:[speed_ev]],2,FALSE)</f>
        <v>58</v>
      </c>
      <c r="M279">
        <f>VLOOKUP(Table_sql2014a8.sandag.org_ws_FreewaySpeed[[#This Row],[LinkID]],Table_socioeca8.sandag.org_abm2_spd[[hwycov_id]:[speed_ev]],3,FALSE)</f>
        <v>50</v>
      </c>
      <c r="N279">
        <f>VLOOKUP(Table_sql2014a8.sandag.org_ws_FreewaySpeed[[#This Row],[LinkID]],Table_socioeca8.sandag.org_abm2_spd[[hwycov_id]:[speed_ev]],4,FALSE)</f>
        <v>56</v>
      </c>
      <c r="O279">
        <f>VLOOKUP(Table_sql2014a8.sandag.org_ws_FreewaySpeed[[#This Row],[LinkID]],Table_socioeca8.sandag.org_abm2_spd[[hwycov_id]:[speed_ev]],5,FALSE)</f>
        <v>45</v>
      </c>
      <c r="P279">
        <f>VLOOKUP(Table_sql2014a8.sandag.org_ws_FreewaySpeed[[#This Row],[LinkID]],Table_socioeca8.sandag.org_abm2_spd[[hwycov_id]:[speed_ev]],6,FALSE)</f>
        <v>58</v>
      </c>
    </row>
    <row r="280" spans="3:16" x14ac:dyDescent="0.3">
      <c r="C280">
        <f>[1]hwy_speed!A280</f>
        <v>8339</v>
      </c>
      <c r="D280">
        <f>[1]hwy_speed!B280</f>
        <v>58</v>
      </c>
      <c r="E280">
        <f>[1]hwy_speed!C280</f>
        <v>53</v>
      </c>
      <c r="F280">
        <f>[1]hwy_speed!D280</f>
        <v>57</v>
      </c>
      <c r="G280">
        <f>[1]hwy_speed!E280</f>
        <v>57</v>
      </c>
      <c r="H280">
        <f>[1]hwy_speed!F280</f>
        <v>58</v>
      </c>
      <c r="K280" s="7">
        <v>16580</v>
      </c>
      <c r="L280">
        <f>VLOOKUP(Table_sql2014a8.sandag.org_ws_FreewaySpeed[[#This Row],[LinkID]],Table_socioeca8.sandag.org_abm2_spd[[hwycov_id]:[speed_ev]],2,FALSE)</f>
        <v>62</v>
      </c>
      <c r="M280">
        <f>VLOOKUP(Table_sql2014a8.sandag.org_ws_FreewaySpeed[[#This Row],[LinkID]],Table_socioeca8.sandag.org_abm2_spd[[hwycov_id]:[speed_ev]],3,FALSE)</f>
        <v>39</v>
      </c>
      <c r="N280">
        <f>VLOOKUP(Table_sql2014a8.sandag.org_ws_FreewaySpeed[[#This Row],[LinkID]],Table_socioeca8.sandag.org_abm2_spd[[hwycov_id]:[speed_ev]],4,FALSE)</f>
        <v>56</v>
      </c>
      <c r="O280">
        <f>VLOOKUP(Table_sql2014a8.sandag.org_ws_FreewaySpeed[[#This Row],[LinkID]],Table_socioeca8.sandag.org_abm2_spd[[hwycov_id]:[speed_ev]],5,FALSE)</f>
        <v>53</v>
      </c>
      <c r="P280">
        <f>VLOOKUP(Table_sql2014a8.sandag.org_ws_FreewaySpeed[[#This Row],[LinkID]],Table_socioeca8.sandag.org_abm2_spd[[hwycov_id]:[speed_ev]],6,FALSE)</f>
        <v>62</v>
      </c>
    </row>
    <row r="281" spans="3:16" x14ac:dyDescent="0.3">
      <c r="C281">
        <f>[1]hwy_speed!A281</f>
        <v>8353</v>
      </c>
      <c r="D281">
        <f>[1]hwy_speed!B281</f>
        <v>55</v>
      </c>
      <c r="E281">
        <f>[1]hwy_speed!C281</f>
        <v>55</v>
      </c>
      <c r="F281">
        <f>[1]hwy_speed!D281</f>
        <v>55</v>
      </c>
      <c r="G281">
        <f>[1]hwy_speed!E281</f>
        <v>55</v>
      </c>
      <c r="H281">
        <f>[1]hwy_speed!F281</f>
        <v>55</v>
      </c>
      <c r="K281" s="7">
        <v>16759</v>
      </c>
      <c r="L281">
        <f>VLOOKUP(Table_sql2014a8.sandag.org_ws_FreewaySpeed[[#This Row],[LinkID]],Table_socioeca8.sandag.org_abm2_spd[[hwycov_id]:[speed_ev]],2,FALSE)</f>
        <v>57</v>
      </c>
      <c r="M281">
        <f>VLOOKUP(Table_sql2014a8.sandag.org_ws_FreewaySpeed[[#This Row],[LinkID]],Table_socioeca8.sandag.org_abm2_spd[[hwycov_id]:[speed_ev]],3,FALSE)</f>
        <v>56</v>
      </c>
      <c r="N281">
        <f>VLOOKUP(Table_sql2014a8.sandag.org_ws_FreewaySpeed[[#This Row],[LinkID]],Table_socioeca8.sandag.org_abm2_spd[[hwycov_id]:[speed_ev]],4,FALSE)</f>
        <v>56</v>
      </c>
      <c r="O281">
        <f>VLOOKUP(Table_sql2014a8.sandag.org_ws_FreewaySpeed[[#This Row],[LinkID]],Table_socioeca8.sandag.org_abm2_spd[[hwycov_id]:[speed_ev]],5,FALSE)</f>
        <v>53</v>
      </c>
      <c r="P281">
        <f>VLOOKUP(Table_sql2014a8.sandag.org_ws_FreewaySpeed[[#This Row],[LinkID]],Table_socioeca8.sandag.org_abm2_spd[[hwycov_id]:[speed_ev]],6,FALSE)</f>
        <v>57</v>
      </c>
    </row>
    <row r="282" spans="3:16" x14ac:dyDescent="0.3">
      <c r="C282">
        <f>[1]hwy_speed!A282</f>
        <v>8647</v>
      </c>
      <c r="D282">
        <f>[1]hwy_speed!B282</f>
        <v>58</v>
      </c>
      <c r="E282">
        <f>[1]hwy_speed!C282</f>
        <v>43</v>
      </c>
      <c r="F282">
        <f>[1]hwy_speed!D282</f>
        <v>57</v>
      </c>
      <c r="G282">
        <f>[1]hwy_speed!E282</f>
        <v>58</v>
      </c>
      <c r="H282">
        <f>[1]hwy_speed!F282</f>
        <v>58</v>
      </c>
      <c r="K282" s="7">
        <v>19571</v>
      </c>
      <c r="L282">
        <f>VLOOKUP(Table_sql2014a8.sandag.org_ws_FreewaySpeed[[#This Row],[LinkID]],Table_socioeca8.sandag.org_abm2_spd[[hwycov_id]:[speed_ev]],2,FALSE)</f>
        <v>58</v>
      </c>
      <c r="M282">
        <f>VLOOKUP(Table_sql2014a8.sandag.org_ws_FreewaySpeed[[#This Row],[LinkID]],Table_socioeca8.sandag.org_abm2_spd[[hwycov_id]:[speed_ev]],3,FALSE)</f>
        <v>43</v>
      </c>
      <c r="N282">
        <f>VLOOKUP(Table_sql2014a8.sandag.org_ws_FreewaySpeed[[#This Row],[LinkID]],Table_socioeca8.sandag.org_abm2_spd[[hwycov_id]:[speed_ev]],4,FALSE)</f>
        <v>51</v>
      </c>
      <c r="O282">
        <f>VLOOKUP(Table_sql2014a8.sandag.org_ws_FreewaySpeed[[#This Row],[LinkID]],Table_socioeca8.sandag.org_abm2_spd[[hwycov_id]:[speed_ev]],5,FALSE)</f>
        <v>49</v>
      </c>
      <c r="P282">
        <f>VLOOKUP(Table_sql2014a8.sandag.org_ws_FreewaySpeed[[#This Row],[LinkID]],Table_socioeca8.sandag.org_abm2_spd[[hwycov_id]:[speed_ev]],6,FALSE)</f>
        <v>58</v>
      </c>
    </row>
    <row r="283" spans="3:16" x14ac:dyDescent="0.3">
      <c r="C283">
        <f>[1]hwy_speed!A283</f>
        <v>8720</v>
      </c>
      <c r="D283">
        <f>[1]hwy_speed!B283</f>
        <v>58</v>
      </c>
      <c r="E283">
        <f>[1]hwy_speed!C283</f>
        <v>58</v>
      </c>
      <c r="F283">
        <f>[1]hwy_speed!D283</f>
        <v>58</v>
      </c>
      <c r="G283">
        <f>[1]hwy_speed!E283</f>
        <v>54</v>
      </c>
      <c r="H283">
        <f>[1]hwy_speed!F283</f>
        <v>58</v>
      </c>
      <c r="K283" s="7">
        <v>19605</v>
      </c>
      <c r="L283">
        <f>VLOOKUP(Table_sql2014a8.sandag.org_ws_FreewaySpeed[[#This Row],[LinkID]],Table_socioeca8.sandag.org_abm2_spd[[hwycov_id]:[speed_ev]],2,FALSE)</f>
        <v>58</v>
      </c>
      <c r="M283">
        <f>VLOOKUP(Table_sql2014a8.sandag.org_ws_FreewaySpeed[[#This Row],[LinkID]],Table_socioeca8.sandag.org_abm2_spd[[hwycov_id]:[speed_ev]],3,FALSE)</f>
        <v>39</v>
      </c>
      <c r="N283">
        <f>VLOOKUP(Table_sql2014a8.sandag.org_ws_FreewaySpeed[[#This Row],[LinkID]],Table_socioeca8.sandag.org_abm2_spd[[hwycov_id]:[speed_ev]],4,FALSE)</f>
        <v>42</v>
      </c>
      <c r="O283">
        <f>VLOOKUP(Table_sql2014a8.sandag.org_ws_FreewaySpeed[[#This Row],[LinkID]],Table_socioeca8.sandag.org_abm2_spd[[hwycov_id]:[speed_ev]],5,FALSE)</f>
        <v>37</v>
      </c>
      <c r="P283">
        <f>VLOOKUP(Table_sql2014a8.sandag.org_ws_FreewaySpeed[[#This Row],[LinkID]],Table_socioeca8.sandag.org_abm2_spd[[hwycov_id]:[speed_ev]],6,FALSE)</f>
        <v>58</v>
      </c>
    </row>
    <row r="284" spans="3:16" x14ac:dyDescent="0.3">
      <c r="C284">
        <f>[1]hwy_speed!A284</f>
        <v>8768</v>
      </c>
      <c r="D284">
        <f>[1]hwy_speed!B284</f>
        <v>58</v>
      </c>
      <c r="E284">
        <f>[1]hwy_speed!C284</f>
        <v>54</v>
      </c>
      <c r="F284">
        <f>[1]hwy_speed!D284</f>
        <v>44</v>
      </c>
      <c r="G284">
        <f>[1]hwy_speed!E284</f>
        <v>33</v>
      </c>
      <c r="H284">
        <f>[1]hwy_speed!F284</f>
        <v>58</v>
      </c>
      <c r="K284" s="7">
        <v>20457</v>
      </c>
      <c r="L284">
        <f>VLOOKUP(Table_sql2014a8.sandag.org_ws_FreewaySpeed[[#This Row],[LinkID]],Table_socioeca8.sandag.org_abm2_spd[[hwycov_id]:[speed_ev]],2,FALSE)</f>
        <v>57</v>
      </c>
      <c r="M284">
        <f>VLOOKUP(Table_sql2014a8.sandag.org_ws_FreewaySpeed[[#This Row],[LinkID]],Table_socioeca8.sandag.org_abm2_spd[[hwycov_id]:[speed_ev]],3,FALSE)</f>
        <v>34</v>
      </c>
      <c r="N284">
        <f>VLOOKUP(Table_sql2014a8.sandag.org_ws_FreewaySpeed[[#This Row],[LinkID]],Table_socioeca8.sandag.org_abm2_spd[[hwycov_id]:[speed_ev]],4,FALSE)</f>
        <v>54</v>
      </c>
      <c r="O284">
        <f>VLOOKUP(Table_sql2014a8.sandag.org_ws_FreewaySpeed[[#This Row],[LinkID]],Table_socioeca8.sandag.org_abm2_spd[[hwycov_id]:[speed_ev]],5,FALSE)</f>
        <v>52</v>
      </c>
      <c r="P284">
        <f>VLOOKUP(Table_sql2014a8.sandag.org_ws_FreewaySpeed[[#This Row],[LinkID]],Table_socioeca8.sandag.org_abm2_spd[[hwycov_id]:[speed_ev]],6,FALSE)</f>
        <v>57</v>
      </c>
    </row>
    <row r="285" spans="3:16" x14ac:dyDescent="0.3">
      <c r="C285">
        <f>[1]hwy_speed!A285</f>
        <v>8769</v>
      </c>
      <c r="D285">
        <f>[1]hwy_speed!B285</f>
        <v>57</v>
      </c>
      <c r="E285">
        <f>[1]hwy_speed!C285</f>
        <v>33</v>
      </c>
      <c r="F285">
        <f>[1]hwy_speed!D285</f>
        <v>46</v>
      </c>
      <c r="G285">
        <f>[1]hwy_speed!E285</f>
        <v>55</v>
      </c>
      <c r="H285">
        <f>[1]hwy_speed!F285</f>
        <v>58</v>
      </c>
      <c r="K285" s="7">
        <v>20464</v>
      </c>
      <c r="L285">
        <f>VLOOKUP(Table_sql2014a8.sandag.org_ws_FreewaySpeed[[#This Row],[LinkID]],Table_socioeca8.sandag.org_abm2_spd[[hwycov_id]:[speed_ev]],2,FALSE)</f>
        <v>57</v>
      </c>
      <c r="M285">
        <f>VLOOKUP(Table_sql2014a8.sandag.org_ws_FreewaySpeed[[#This Row],[LinkID]],Table_socioeca8.sandag.org_abm2_spd[[hwycov_id]:[speed_ev]],3,FALSE)</f>
        <v>56</v>
      </c>
      <c r="N285">
        <f>VLOOKUP(Table_sql2014a8.sandag.org_ws_FreewaySpeed[[#This Row],[LinkID]],Table_socioeca8.sandag.org_abm2_spd[[hwycov_id]:[speed_ev]],4,FALSE)</f>
        <v>57</v>
      </c>
      <c r="O285">
        <f>VLOOKUP(Table_sql2014a8.sandag.org_ws_FreewaySpeed[[#This Row],[LinkID]],Table_socioeca8.sandag.org_abm2_spd[[hwycov_id]:[speed_ev]],5,FALSE)</f>
        <v>57</v>
      </c>
      <c r="P285">
        <f>VLOOKUP(Table_sql2014a8.sandag.org_ws_FreewaySpeed[[#This Row],[LinkID]],Table_socioeca8.sandag.org_abm2_spd[[hwycov_id]:[speed_ev]],6,FALSE)</f>
        <v>57</v>
      </c>
    </row>
    <row r="286" spans="3:16" x14ac:dyDescent="0.3">
      <c r="C286">
        <f>[1]hwy_speed!A286</f>
        <v>8770</v>
      </c>
      <c r="D286">
        <f>[1]hwy_speed!B286</f>
        <v>58</v>
      </c>
      <c r="E286">
        <f>[1]hwy_speed!C286</f>
        <v>52</v>
      </c>
      <c r="F286">
        <f>[1]hwy_speed!D286</f>
        <v>52</v>
      </c>
      <c r="G286">
        <f>[1]hwy_speed!E286</f>
        <v>35</v>
      </c>
      <c r="H286">
        <f>[1]hwy_speed!F286</f>
        <v>58</v>
      </c>
      <c r="K286" s="7">
        <v>20466</v>
      </c>
      <c r="L286">
        <f>VLOOKUP(Table_sql2014a8.sandag.org_ws_FreewaySpeed[[#This Row],[LinkID]],Table_socioeca8.sandag.org_abm2_spd[[hwycov_id]:[speed_ev]],2,FALSE)</f>
        <v>58</v>
      </c>
      <c r="M286">
        <f>VLOOKUP(Table_sql2014a8.sandag.org_ws_FreewaySpeed[[#This Row],[LinkID]],Table_socioeca8.sandag.org_abm2_spd[[hwycov_id]:[speed_ev]],3,FALSE)</f>
        <v>36</v>
      </c>
      <c r="N286">
        <f>VLOOKUP(Table_sql2014a8.sandag.org_ws_FreewaySpeed[[#This Row],[LinkID]],Table_socioeca8.sandag.org_abm2_spd[[hwycov_id]:[speed_ev]],4,FALSE)</f>
        <v>55</v>
      </c>
      <c r="O286">
        <f>VLOOKUP(Table_sql2014a8.sandag.org_ws_FreewaySpeed[[#This Row],[LinkID]],Table_socioeca8.sandag.org_abm2_spd[[hwycov_id]:[speed_ev]],5,FALSE)</f>
        <v>56</v>
      </c>
      <c r="P286">
        <f>VLOOKUP(Table_sql2014a8.sandag.org_ws_FreewaySpeed[[#This Row],[LinkID]],Table_socioeca8.sandag.org_abm2_spd[[hwycov_id]:[speed_ev]],6,FALSE)</f>
        <v>58</v>
      </c>
    </row>
    <row r="287" spans="3:16" x14ac:dyDescent="0.3">
      <c r="C287">
        <f>[1]hwy_speed!A287</f>
        <v>8771</v>
      </c>
      <c r="D287">
        <f>[1]hwy_speed!B287</f>
        <v>57</v>
      </c>
      <c r="E287">
        <f>[1]hwy_speed!C287</f>
        <v>35</v>
      </c>
      <c r="F287">
        <f>[1]hwy_speed!D287</f>
        <v>47</v>
      </c>
      <c r="G287">
        <f>[1]hwy_speed!E287</f>
        <v>54</v>
      </c>
      <c r="H287">
        <f>[1]hwy_speed!F287</f>
        <v>58</v>
      </c>
      <c r="K287" s="7">
        <v>20472</v>
      </c>
      <c r="L287">
        <f>VLOOKUP(Table_sql2014a8.sandag.org_ws_FreewaySpeed[[#This Row],[LinkID]],Table_socioeca8.sandag.org_abm2_spd[[hwycov_id]:[speed_ev]],2,FALSE)</f>
        <v>57</v>
      </c>
      <c r="M287">
        <f>VLOOKUP(Table_sql2014a8.sandag.org_ws_FreewaySpeed[[#This Row],[LinkID]],Table_socioeca8.sandag.org_abm2_spd[[hwycov_id]:[speed_ev]],3,FALSE)</f>
        <v>36</v>
      </c>
      <c r="N287">
        <f>VLOOKUP(Table_sql2014a8.sandag.org_ws_FreewaySpeed[[#This Row],[LinkID]],Table_socioeca8.sandag.org_abm2_spd[[hwycov_id]:[speed_ev]],4,FALSE)</f>
        <v>54</v>
      </c>
      <c r="O287">
        <f>VLOOKUP(Table_sql2014a8.sandag.org_ws_FreewaySpeed[[#This Row],[LinkID]],Table_socioeca8.sandag.org_abm2_spd[[hwycov_id]:[speed_ev]],5,FALSE)</f>
        <v>53</v>
      </c>
      <c r="P287">
        <f>VLOOKUP(Table_sql2014a8.sandag.org_ws_FreewaySpeed[[#This Row],[LinkID]],Table_socioeca8.sandag.org_abm2_spd[[hwycov_id]:[speed_ev]],6,FALSE)</f>
        <v>57</v>
      </c>
    </row>
    <row r="288" spans="3:16" x14ac:dyDescent="0.3">
      <c r="C288">
        <f>[1]hwy_speed!A288</f>
        <v>8772</v>
      </c>
      <c r="D288">
        <f>[1]hwy_speed!B288</f>
        <v>57</v>
      </c>
      <c r="E288">
        <f>[1]hwy_speed!C288</f>
        <v>33</v>
      </c>
      <c r="F288">
        <f>[1]hwy_speed!D288</f>
        <v>52</v>
      </c>
      <c r="G288">
        <f>[1]hwy_speed!E288</f>
        <v>54</v>
      </c>
      <c r="H288">
        <f>[1]hwy_speed!F288</f>
        <v>58</v>
      </c>
      <c r="K288" s="7">
        <v>20549</v>
      </c>
      <c r="L288">
        <f>VLOOKUP(Table_sql2014a8.sandag.org_ws_FreewaySpeed[[#This Row],[LinkID]],Table_socioeca8.sandag.org_abm2_spd[[hwycov_id]:[speed_ev]],2,FALSE)</f>
        <v>62</v>
      </c>
      <c r="M288">
        <f>VLOOKUP(Table_sql2014a8.sandag.org_ws_FreewaySpeed[[#This Row],[LinkID]],Table_socioeca8.sandag.org_abm2_spd[[hwycov_id]:[speed_ev]],3,FALSE)</f>
        <v>48</v>
      </c>
      <c r="N288">
        <f>VLOOKUP(Table_sql2014a8.sandag.org_ws_FreewaySpeed[[#This Row],[LinkID]],Table_socioeca8.sandag.org_abm2_spd[[hwycov_id]:[speed_ev]],4,FALSE)</f>
        <v>60</v>
      </c>
      <c r="O288">
        <f>VLOOKUP(Table_sql2014a8.sandag.org_ws_FreewaySpeed[[#This Row],[LinkID]],Table_socioeca8.sandag.org_abm2_spd[[hwycov_id]:[speed_ev]],5,FALSE)</f>
        <v>57</v>
      </c>
      <c r="P288">
        <f>VLOOKUP(Table_sql2014a8.sandag.org_ws_FreewaySpeed[[#This Row],[LinkID]],Table_socioeca8.sandag.org_abm2_spd[[hwycov_id]:[speed_ev]],6,FALSE)</f>
        <v>62</v>
      </c>
    </row>
    <row r="289" spans="3:16" x14ac:dyDescent="0.3">
      <c r="C289">
        <f>[1]hwy_speed!A289</f>
        <v>8773</v>
      </c>
      <c r="D289">
        <f>[1]hwy_speed!B289</f>
        <v>57</v>
      </c>
      <c r="E289">
        <f>[1]hwy_speed!C289</f>
        <v>35</v>
      </c>
      <c r="F289">
        <f>[1]hwy_speed!D289</f>
        <v>54</v>
      </c>
      <c r="G289">
        <f>[1]hwy_speed!E289</f>
        <v>56</v>
      </c>
      <c r="H289">
        <f>[1]hwy_speed!F289</f>
        <v>58</v>
      </c>
      <c r="K289" s="7">
        <v>20600</v>
      </c>
      <c r="L289">
        <f>VLOOKUP(Table_sql2014a8.sandag.org_ws_FreewaySpeed[[#This Row],[LinkID]],Table_socioeca8.sandag.org_abm2_spd[[hwycov_id]:[speed_ev]],2,FALSE)</f>
        <v>62</v>
      </c>
      <c r="M289">
        <f>VLOOKUP(Table_sql2014a8.sandag.org_ws_FreewaySpeed[[#This Row],[LinkID]],Table_socioeca8.sandag.org_abm2_spd[[hwycov_id]:[speed_ev]],3,FALSE)</f>
        <v>59</v>
      </c>
      <c r="N289">
        <f>VLOOKUP(Table_sql2014a8.sandag.org_ws_FreewaySpeed[[#This Row],[LinkID]],Table_socioeca8.sandag.org_abm2_spd[[hwycov_id]:[speed_ev]],4,FALSE)</f>
        <v>62</v>
      </c>
      <c r="O289">
        <f>VLOOKUP(Table_sql2014a8.sandag.org_ws_FreewaySpeed[[#This Row],[LinkID]],Table_socioeca8.sandag.org_abm2_spd[[hwycov_id]:[speed_ev]],5,FALSE)</f>
        <v>61</v>
      </c>
      <c r="P289">
        <f>VLOOKUP(Table_sql2014a8.sandag.org_ws_FreewaySpeed[[#This Row],[LinkID]],Table_socioeca8.sandag.org_abm2_spd[[hwycov_id]:[speed_ev]],6,FALSE)</f>
        <v>62</v>
      </c>
    </row>
    <row r="290" spans="3:16" x14ac:dyDescent="0.3">
      <c r="C290">
        <f>[1]hwy_speed!A290</f>
        <v>8774</v>
      </c>
      <c r="D290">
        <f>[1]hwy_speed!B290</f>
        <v>58</v>
      </c>
      <c r="E290">
        <f>[1]hwy_speed!C290</f>
        <v>43</v>
      </c>
      <c r="F290">
        <f>[1]hwy_speed!D290</f>
        <v>57</v>
      </c>
      <c r="G290">
        <f>[1]hwy_speed!E290</f>
        <v>57</v>
      </c>
      <c r="H290">
        <f>[1]hwy_speed!F290</f>
        <v>58</v>
      </c>
      <c r="K290" s="7">
        <v>20685</v>
      </c>
      <c r="L290">
        <f>VLOOKUP(Table_sql2014a8.sandag.org_ws_FreewaySpeed[[#This Row],[LinkID]],Table_socioeca8.sandag.org_abm2_spd[[hwycov_id]:[speed_ev]],2,FALSE)</f>
        <v>58</v>
      </c>
      <c r="M290">
        <f>VLOOKUP(Table_sql2014a8.sandag.org_ws_FreewaySpeed[[#This Row],[LinkID]],Table_socioeca8.sandag.org_abm2_spd[[hwycov_id]:[speed_ev]],3,FALSE)</f>
        <v>55</v>
      </c>
      <c r="N290">
        <f>VLOOKUP(Table_sql2014a8.sandag.org_ws_FreewaySpeed[[#This Row],[LinkID]],Table_socioeca8.sandag.org_abm2_spd[[hwycov_id]:[speed_ev]],4,FALSE)</f>
        <v>58</v>
      </c>
      <c r="O290">
        <f>VLOOKUP(Table_sql2014a8.sandag.org_ws_FreewaySpeed[[#This Row],[LinkID]],Table_socioeca8.sandag.org_abm2_spd[[hwycov_id]:[speed_ev]],5,FALSE)</f>
        <v>56</v>
      </c>
      <c r="P290">
        <f>VLOOKUP(Table_sql2014a8.sandag.org_ws_FreewaySpeed[[#This Row],[LinkID]],Table_socioeca8.sandag.org_abm2_spd[[hwycov_id]:[speed_ev]],6,FALSE)</f>
        <v>58</v>
      </c>
    </row>
    <row r="291" spans="3:16" x14ac:dyDescent="0.3">
      <c r="C291">
        <f>[1]hwy_speed!A291</f>
        <v>8775</v>
      </c>
      <c r="D291">
        <f>[1]hwy_speed!B291</f>
        <v>58</v>
      </c>
      <c r="E291">
        <f>[1]hwy_speed!C291</f>
        <v>49</v>
      </c>
      <c r="F291">
        <f>[1]hwy_speed!D291</f>
        <v>57</v>
      </c>
      <c r="G291">
        <f>[1]hwy_speed!E291</f>
        <v>57</v>
      </c>
      <c r="H291">
        <f>[1]hwy_speed!F291</f>
        <v>58</v>
      </c>
      <c r="K291" s="7">
        <v>20689</v>
      </c>
      <c r="L291">
        <f>VLOOKUP(Table_sql2014a8.sandag.org_ws_FreewaySpeed[[#This Row],[LinkID]],Table_socioeca8.sandag.org_abm2_spd[[hwycov_id]:[speed_ev]],2,FALSE)</f>
        <v>57</v>
      </c>
      <c r="M291">
        <f>VLOOKUP(Table_sql2014a8.sandag.org_ws_FreewaySpeed[[#This Row],[LinkID]],Table_socioeca8.sandag.org_abm2_spd[[hwycov_id]:[speed_ev]],3,FALSE)</f>
        <v>49</v>
      </c>
      <c r="N291">
        <f>VLOOKUP(Table_sql2014a8.sandag.org_ws_FreewaySpeed[[#This Row],[LinkID]],Table_socioeca8.sandag.org_abm2_spd[[hwycov_id]:[speed_ev]],4,FALSE)</f>
        <v>56</v>
      </c>
      <c r="O291">
        <f>VLOOKUP(Table_sql2014a8.sandag.org_ws_FreewaySpeed[[#This Row],[LinkID]],Table_socioeca8.sandag.org_abm2_spd[[hwycov_id]:[speed_ev]],5,FALSE)</f>
        <v>53</v>
      </c>
      <c r="P291">
        <f>VLOOKUP(Table_sql2014a8.sandag.org_ws_FreewaySpeed[[#This Row],[LinkID]],Table_socioeca8.sandag.org_abm2_spd[[hwycov_id]:[speed_ev]],6,FALSE)</f>
        <v>57</v>
      </c>
    </row>
    <row r="292" spans="3:16" x14ac:dyDescent="0.3">
      <c r="C292">
        <f>[1]hwy_speed!A292</f>
        <v>8776</v>
      </c>
      <c r="D292">
        <f>[1]hwy_speed!B292</f>
        <v>58</v>
      </c>
      <c r="E292">
        <f>[1]hwy_speed!C292</f>
        <v>50</v>
      </c>
      <c r="F292">
        <f>[1]hwy_speed!D292</f>
        <v>50</v>
      </c>
      <c r="G292">
        <f>[1]hwy_speed!E292</f>
        <v>35</v>
      </c>
      <c r="H292">
        <f>[1]hwy_speed!F292</f>
        <v>58</v>
      </c>
      <c r="K292" s="7">
        <v>20693</v>
      </c>
      <c r="L292">
        <f>VLOOKUP(Table_sql2014a8.sandag.org_ws_FreewaySpeed[[#This Row],[LinkID]],Table_socioeca8.sandag.org_abm2_spd[[hwycov_id]:[speed_ev]],2,FALSE)</f>
        <v>58</v>
      </c>
      <c r="M292">
        <f>VLOOKUP(Table_sql2014a8.sandag.org_ws_FreewaySpeed[[#This Row],[LinkID]],Table_socioeca8.sandag.org_abm2_spd[[hwycov_id]:[speed_ev]],3,FALSE)</f>
        <v>54</v>
      </c>
      <c r="N292">
        <f>VLOOKUP(Table_sql2014a8.sandag.org_ws_FreewaySpeed[[#This Row],[LinkID]],Table_socioeca8.sandag.org_abm2_spd[[hwycov_id]:[speed_ev]],4,FALSE)</f>
        <v>57</v>
      </c>
      <c r="O292">
        <f>VLOOKUP(Table_sql2014a8.sandag.org_ws_FreewaySpeed[[#This Row],[LinkID]],Table_socioeca8.sandag.org_abm2_spd[[hwycov_id]:[speed_ev]],5,FALSE)</f>
        <v>53</v>
      </c>
      <c r="P292">
        <f>VLOOKUP(Table_sql2014a8.sandag.org_ws_FreewaySpeed[[#This Row],[LinkID]],Table_socioeca8.sandag.org_abm2_spd[[hwycov_id]:[speed_ev]],6,FALSE)</f>
        <v>58</v>
      </c>
    </row>
    <row r="293" spans="3:16" x14ac:dyDescent="0.3">
      <c r="C293">
        <f>[1]hwy_speed!A293</f>
        <v>8777</v>
      </c>
      <c r="D293">
        <f>[1]hwy_speed!B293</f>
        <v>62</v>
      </c>
      <c r="E293">
        <f>[1]hwy_speed!C293</f>
        <v>54</v>
      </c>
      <c r="F293">
        <f>[1]hwy_speed!D293</f>
        <v>62</v>
      </c>
      <c r="G293">
        <f>[1]hwy_speed!E293</f>
        <v>47</v>
      </c>
      <c r="H293">
        <f>[1]hwy_speed!F293</f>
        <v>62</v>
      </c>
      <c r="K293" s="7">
        <v>20694</v>
      </c>
      <c r="L293">
        <f>VLOOKUP(Table_sql2014a8.sandag.org_ws_FreewaySpeed[[#This Row],[LinkID]],Table_socioeca8.sandag.org_abm2_spd[[hwycov_id]:[speed_ev]],2,FALSE)</f>
        <v>58</v>
      </c>
      <c r="M293">
        <f>VLOOKUP(Table_sql2014a8.sandag.org_ws_FreewaySpeed[[#This Row],[LinkID]],Table_socioeca8.sandag.org_abm2_spd[[hwycov_id]:[speed_ev]],3,FALSE)</f>
        <v>52</v>
      </c>
      <c r="N293">
        <f>VLOOKUP(Table_sql2014a8.sandag.org_ws_FreewaySpeed[[#This Row],[LinkID]],Table_socioeca8.sandag.org_abm2_spd[[hwycov_id]:[speed_ev]],4,FALSE)</f>
        <v>57</v>
      </c>
      <c r="O293">
        <f>VLOOKUP(Table_sql2014a8.sandag.org_ws_FreewaySpeed[[#This Row],[LinkID]],Table_socioeca8.sandag.org_abm2_spd[[hwycov_id]:[speed_ev]],5,FALSE)</f>
        <v>51</v>
      </c>
      <c r="P293">
        <f>VLOOKUP(Table_sql2014a8.sandag.org_ws_FreewaySpeed[[#This Row],[LinkID]],Table_socioeca8.sandag.org_abm2_spd[[hwycov_id]:[speed_ev]],6,FALSE)</f>
        <v>58</v>
      </c>
    </row>
    <row r="294" spans="3:16" x14ac:dyDescent="0.3">
      <c r="C294">
        <f>[1]hwy_speed!A294</f>
        <v>8778</v>
      </c>
      <c r="D294">
        <f>[1]hwy_speed!B294</f>
        <v>62</v>
      </c>
      <c r="E294">
        <f>[1]hwy_speed!C294</f>
        <v>57</v>
      </c>
      <c r="F294">
        <f>[1]hwy_speed!D294</f>
        <v>61</v>
      </c>
      <c r="G294">
        <f>[1]hwy_speed!E294</f>
        <v>51</v>
      </c>
      <c r="H294">
        <f>[1]hwy_speed!F294</f>
        <v>62</v>
      </c>
      <c r="K294" s="7">
        <v>20703</v>
      </c>
      <c r="L294">
        <f>VLOOKUP(Table_sql2014a8.sandag.org_ws_FreewaySpeed[[#This Row],[LinkID]],Table_socioeca8.sandag.org_abm2_spd[[hwycov_id]:[speed_ev]],2,FALSE)</f>
        <v>58</v>
      </c>
      <c r="M294">
        <f>VLOOKUP(Table_sql2014a8.sandag.org_ws_FreewaySpeed[[#This Row],[LinkID]],Table_socioeca8.sandag.org_abm2_spd[[hwycov_id]:[speed_ev]],3,FALSE)</f>
        <v>48</v>
      </c>
      <c r="N294">
        <f>VLOOKUP(Table_sql2014a8.sandag.org_ws_FreewaySpeed[[#This Row],[LinkID]],Table_socioeca8.sandag.org_abm2_spd[[hwycov_id]:[speed_ev]],4,FALSE)</f>
        <v>50</v>
      </c>
      <c r="O294">
        <f>VLOOKUP(Table_sql2014a8.sandag.org_ws_FreewaySpeed[[#This Row],[LinkID]],Table_socioeca8.sandag.org_abm2_spd[[hwycov_id]:[speed_ev]],5,FALSE)</f>
        <v>34</v>
      </c>
      <c r="P294">
        <f>VLOOKUP(Table_sql2014a8.sandag.org_ws_FreewaySpeed[[#This Row],[LinkID]],Table_socioeca8.sandag.org_abm2_spd[[hwycov_id]:[speed_ev]],6,FALSE)</f>
        <v>58</v>
      </c>
    </row>
    <row r="295" spans="3:16" x14ac:dyDescent="0.3">
      <c r="C295">
        <f>[1]hwy_speed!A295</f>
        <v>8780</v>
      </c>
      <c r="D295">
        <f>[1]hwy_speed!B295</f>
        <v>62</v>
      </c>
      <c r="E295">
        <f>[1]hwy_speed!C295</f>
        <v>57</v>
      </c>
      <c r="F295">
        <f>[1]hwy_speed!D295</f>
        <v>62</v>
      </c>
      <c r="G295">
        <f>[1]hwy_speed!E295</f>
        <v>56</v>
      </c>
      <c r="H295">
        <f>[1]hwy_speed!F295</f>
        <v>62</v>
      </c>
      <c r="K295" s="7">
        <v>20705</v>
      </c>
      <c r="L295">
        <f>VLOOKUP(Table_sql2014a8.sandag.org_ws_FreewaySpeed[[#This Row],[LinkID]],Table_socioeca8.sandag.org_abm2_spd[[hwycov_id]:[speed_ev]],2,FALSE)</f>
        <v>57</v>
      </c>
      <c r="M295">
        <f>VLOOKUP(Table_sql2014a8.sandag.org_ws_FreewaySpeed[[#This Row],[LinkID]],Table_socioeca8.sandag.org_abm2_spd[[hwycov_id]:[speed_ev]],3,FALSE)</f>
        <v>57</v>
      </c>
      <c r="N295">
        <f>VLOOKUP(Table_sql2014a8.sandag.org_ws_FreewaySpeed[[#This Row],[LinkID]],Table_socioeca8.sandag.org_abm2_spd[[hwycov_id]:[speed_ev]],4,FALSE)</f>
        <v>57</v>
      </c>
      <c r="O295">
        <f>VLOOKUP(Table_sql2014a8.sandag.org_ws_FreewaySpeed[[#This Row],[LinkID]],Table_socioeca8.sandag.org_abm2_spd[[hwycov_id]:[speed_ev]],5,FALSE)</f>
        <v>56</v>
      </c>
      <c r="P295">
        <f>VLOOKUP(Table_sql2014a8.sandag.org_ws_FreewaySpeed[[#This Row],[LinkID]],Table_socioeca8.sandag.org_abm2_spd[[hwycov_id]:[speed_ev]],6,FALSE)</f>
        <v>57</v>
      </c>
    </row>
    <row r="296" spans="3:16" x14ac:dyDescent="0.3">
      <c r="C296">
        <f>[1]hwy_speed!A296</f>
        <v>8781</v>
      </c>
      <c r="D296">
        <f>[1]hwy_speed!B296</f>
        <v>63</v>
      </c>
      <c r="E296">
        <f>[1]hwy_speed!C296</f>
        <v>51</v>
      </c>
      <c r="F296">
        <f>[1]hwy_speed!D296</f>
        <v>62</v>
      </c>
      <c r="G296">
        <f>[1]hwy_speed!E296</f>
        <v>61</v>
      </c>
      <c r="H296">
        <f>[1]hwy_speed!F296</f>
        <v>63</v>
      </c>
      <c r="K296" s="7">
        <v>20709</v>
      </c>
      <c r="L296">
        <f>VLOOKUP(Table_sql2014a8.sandag.org_ws_FreewaySpeed[[#This Row],[LinkID]],Table_socioeca8.sandag.org_abm2_spd[[hwycov_id]:[speed_ev]],2,FALSE)</f>
        <v>57</v>
      </c>
      <c r="M296">
        <f>VLOOKUP(Table_sql2014a8.sandag.org_ws_FreewaySpeed[[#This Row],[LinkID]],Table_socioeca8.sandag.org_abm2_spd[[hwycov_id]:[speed_ev]],3,FALSE)</f>
        <v>52</v>
      </c>
      <c r="N296">
        <f>VLOOKUP(Table_sql2014a8.sandag.org_ws_FreewaySpeed[[#This Row],[LinkID]],Table_socioeca8.sandag.org_abm2_spd[[hwycov_id]:[speed_ev]],4,FALSE)</f>
        <v>52</v>
      </c>
      <c r="O296">
        <f>VLOOKUP(Table_sql2014a8.sandag.org_ws_FreewaySpeed[[#This Row],[LinkID]],Table_socioeca8.sandag.org_abm2_spd[[hwycov_id]:[speed_ev]],5,FALSE)</f>
        <v>36</v>
      </c>
      <c r="P296">
        <f>VLOOKUP(Table_sql2014a8.sandag.org_ws_FreewaySpeed[[#This Row],[LinkID]],Table_socioeca8.sandag.org_abm2_spd[[hwycov_id]:[speed_ev]],6,FALSE)</f>
        <v>57</v>
      </c>
    </row>
    <row r="297" spans="3:16" x14ac:dyDescent="0.3">
      <c r="C297">
        <f>[1]hwy_speed!A297</f>
        <v>8784</v>
      </c>
      <c r="D297">
        <f>[1]hwy_speed!B297</f>
        <v>62</v>
      </c>
      <c r="E297">
        <f>[1]hwy_speed!C297</f>
        <v>37</v>
      </c>
      <c r="F297">
        <f>[1]hwy_speed!D297</f>
        <v>56</v>
      </c>
      <c r="G297">
        <f>[1]hwy_speed!E297</f>
        <v>48</v>
      </c>
      <c r="H297">
        <f>[1]hwy_speed!F297</f>
        <v>62</v>
      </c>
      <c r="K297" s="7">
        <v>20711</v>
      </c>
      <c r="L297">
        <f>VLOOKUP(Table_sql2014a8.sandag.org_ws_FreewaySpeed[[#This Row],[LinkID]],Table_socioeca8.sandag.org_abm2_spd[[hwycov_id]:[speed_ev]],2,FALSE)</f>
        <v>57</v>
      </c>
      <c r="M297">
        <f>VLOOKUP(Table_sql2014a8.sandag.org_ws_FreewaySpeed[[#This Row],[LinkID]],Table_socioeca8.sandag.org_abm2_spd[[hwycov_id]:[speed_ev]],3,FALSE)</f>
        <v>55</v>
      </c>
      <c r="N297">
        <f>VLOOKUP(Table_sql2014a8.sandag.org_ws_FreewaySpeed[[#This Row],[LinkID]],Table_socioeca8.sandag.org_abm2_spd[[hwycov_id]:[speed_ev]],4,FALSE)</f>
        <v>55</v>
      </c>
      <c r="O297">
        <f>VLOOKUP(Table_sql2014a8.sandag.org_ws_FreewaySpeed[[#This Row],[LinkID]],Table_socioeca8.sandag.org_abm2_spd[[hwycov_id]:[speed_ev]],5,FALSE)</f>
        <v>36</v>
      </c>
      <c r="P297">
        <f>VLOOKUP(Table_sql2014a8.sandag.org_ws_FreewaySpeed[[#This Row],[LinkID]],Table_socioeca8.sandag.org_abm2_spd[[hwycov_id]:[speed_ev]],6,FALSE)</f>
        <v>57</v>
      </c>
    </row>
    <row r="298" spans="3:16" x14ac:dyDescent="0.3">
      <c r="C298">
        <f>[1]hwy_speed!A298</f>
        <v>8785</v>
      </c>
      <c r="D298">
        <f>[1]hwy_speed!B298</f>
        <v>62</v>
      </c>
      <c r="E298">
        <f>[1]hwy_speed!C298</f>
        <v>43</v>
      </c>
      <c r="F298">
        <f>[1]hwy_speed!D298</f>
        <v>59</v>
      </c>
      <c r="G298">
        <f>[1]hwy_speed!E298</f>
        <v>52</v>
      </c>
      <c r="H298">
        <f>[1]hwy_speed!F298</f>
        <v>62</v>
      </c>
      <c r="K298" s="7">
        <v>20713</v>
      </c>
      <c r="L298">
        <f>VLOOKUP(Table_sql2014a8.sandag.org_ws_FreewaySpeed[[#This Row],[LinkID]],Table_socioeca8.sandag.org_abm2_spd[[hwycov_id]:[speed_ev]],2,FALSE)</f>
        <v>58</v>
      </c>
      <c r="M298">
        <f>VLOOKUP(Table_sql2014a8.sandag.org_ws_FreewaySpeed[[#This Row],[LinkID]],Table_socioeca8.sandag.org_abm2_spd[[hwycov_id]:[speed_ev]],3,FALSE)</f>
        <v>57</v>
      </c>
      <c r="N298">
        <f>VLOOKUP(Table_sql2014a8.sandag.org_ws_FreewaySpeed[[#This Row],[LinkID]],Table_socioeca8.sandag.org_abm2_spd[[hwycov_id]:[speed_ev]],4,FALSE)</f>
        <v>56</v>
      </c>
      <c r="O298">
        <f>VLOOKUP(Table_sql2014a8.sandag.org_ws_FreewaySpeed[[#This Row],[LinkID]],Table_socioeca8.sandag.org_abm2_spd[[hwycov_id]:[speed_ev]],5,FALSE)</f>
        <v>39</v>
      </c>
      <c r="P298">
        <f>VLOOKUP(Table_sql2014a8.sandag.org_ws_FreewaySpeed[[#This Row],[LinkID]],Table_socioeca8.sandag.org_abm2_spd[[hwycov_id]:[speed_ev]],6,FALSE)</f>
        <v>58</v>
      </c>
    </row>
    <row r="299" spans="3:16" x14ac:dyDescent="0.3">
      <c r="C299">
        <f>[1]hwy_speed!A299</f>
        <v>8786</v>
      </c>
      <c r="D299">
        <f>[1]hwy_speed!B299</f>
        <v>62</v>
      </c>
      <c r="E299">
        <f>[1]hwy_speed!C299</f>
        <v>51</v>
      </c>
      <c r="F299">
        <f>[1]hwy_speed!D299</f>
        <v>60</v>
      </c>
      <c r="G299">
        <f>[1]hwy_speed!E299</f>
        <v>52</v>
      </c>
      <c r="H299">
        <f>[1]hwy_speed!F299</f>
        <v>62</v>
      </c>
      <c r="K299" s="7">
        <v>20747</v>
      </c>
      <c r="L299">
        <f>VLOOKUP(Table_sql2014a8.sandag.org_ws_FreewaySpeed[[#This Row],[LinkID]],Table_socioeca8.sandag.org_abm2_spd[[hwycov_id]:[speed_ev]],2,FALSE)</f>
        <v>58</v>
      </c>
      <c r="M299">
        <f>VLOOKUP(Table_sql2014a8.sandag.org_ws_FreewaySpeed[[#This Row],[LinkID]],Table_socioeca8.sandag.org_abm2_spd[[hwycov_id]:[speed_ev]],3,FALSE)</f>
        <v>40</v>
      </c>
      <c r="N299">
        <f>VLOOKUP(Table_sql2014a8.sandag.org_ws_FreewaySpeed[[#This Row],[LinkID]],Table_socioeca8.sandag.org_abm2_spd[[hwycov_id]:[speed_ev]],4,FALSE)</f>
        <v>53</v>
      </c>
      <c r="O299">
        <f>VLOOKUP(Table_sql2014a8.sandag.org_ws_FreewaySpeed[[#This Row],[LinkID]],Table_socioeca8.sandag.org_abm2_spd[[hwycov_id]:[speed_ev]],5,FALSE)</f>
        <v>55</v>
      </c>
      <c r="P299">
        <f>VLOOKUP(Table_sql2014a8.sandag.org_ws_FreewaySpeed[[#This Row],[LinkID]],Table_socioeca8.sandag.org_abm2_spd[[hwycov_id]:[speed_ev]],6,FALSE)</f>
        <v>58</v>
      </c>
    </row>
    <row r="300" spans="3:16" x14ac:dyDescent="0.3">
      <c r="C300">
        <f>[1]hwy_speed!A300</f>
        <v>8787</v>
      </c>
      <c r="D300">
        <f>[1]hwy_speed!B300</f>
        <v>62</v>
      </c>
      <c r="E300">
        <f>[1]hwy_speed!C300</f>
        <v>48</v>
      </c>
      <c r="F300">
        <f>[1]hwy_speed!D300</f>
        <v>58</v>
      </c>
      <c r="G300">
        <f>[1]hwy_speed!E300</f>
        <v>48</v>
      </c>
      <c r="H300">
        <f>[1]hwy_speed!F300</f>
        <v>62</v>
      </c>
      <c r="K300" s="7">
        <v>20750</v>
      </c>
      <c r="L300">
        <f>VLOOKUP(Table_sql2014a8.sandag.org_ws_FreewaySpeed[[#This Row],[LinkID]],Table_socioeca8.sandag.org_abm2_spd[[hwycov_id]:[speed_ev]],2,FALSE)</f>
        <v>58</v>
      </c>
      <c r="M300">
        <f>VLOOKUP(Table_sql2014a8.sandag.org_ws_FreewaySpeed[[#This Row],[LinkID]],Table_socioeca8.sandag.org_abm2_spd[[hwycov_id]:[speed_ev]],3,FALSE)</f>
        <v>37</v>
      </c>
      <c r="N300">
        <f>VLOOKUP(Table_sql2014a8.sandag.org_ws_FreewaySpeed[[#This Row],[LinkID]],Table_socioeca8.sandag.org_abm2_spd[[hwycov_id]:[speed_ev]],4,FALSE)</f>
        <v>56</v>
      </c>
      <c r="O300">
        <f>VLOOKUP(Table_sql2014a8.sandag.org_ws_FreewaySpeed[[#This Row],[LinkID]],Table_socioeca8.sandag.org_abm2_spd[[hwycov_id]:[speed_ev]],5,FALSE)</f>
        <v>57</v>
      </c>
      <c r="P300">
        <f>VLOOKUP(Table_sql2014a8.sandag.org_ws_FreewaySpeed[[#This Row],[LinkID]],Table_socioeca8.sandag.org_abm2_spd[[hwycov_id]:[speed_ev]],6,FALSE)</f>
        <v>58</v>
      </c>
    </row>
    <row r="301" spans="3:16" x14ac:dyDescent="0.3">
      <c r="C301">
        <f>[1]hwy_speed!A301</f>
        <v>8788</v>
      </c>
      <c r="D301">
        <f>[1]hwy_speed!B301</f>
        <v>62</v>
      </c>
      <c r="E301">
        <f>[1]hwy_speed!C301</f>
        <v>52</v>
      </c>
      <c r="F301">
        <f>[1]hwy_speed!D301</f>
        <v>60</v>
      </c>
      <c r="G301">
        <f>[1]hwy_speed!E301</f>
        <v>52</v>
      </c>
      <c r="H301">
        <f>[1]hwy_speed!F301</f>
        <v>62</v>
      </c>
      <c r="K301" s="7">
        <v>20782</v>
      </c>
      <c r="L301">
        <f>VLOOKUP(Table_sql2014a8.sandag.org_ws_FreewaySpeed[[#This Row],[LinkID]],Table_socioeca8.sandag.org_abm2_spd[[hwycov_id]:[speed_ev]],2,FALSE)</f>
        <v>53</v>
      </c>
      <c r="M301">
        <f>VLOOKUP(Table_sql2014a8.sandag.org_ws_FreewaySpeed[[#This Row],[LinkID]],Table_socioeca8.sandag.org_abm2_spd[[hwycov_id]:[speed_ev]],3,FALSE)</f>
        <v>53</v>
      </c>
      <c r="N301">
        <f>VLOOKUP(Table_sql2014a8.sandag.org_ws_FreewaySpeed[[#This Row],[LinkID]],Table_socioeca8.sandag.org_abm2_spd[[hwycov_id]:[speed_ev]],4,FALSE)</f>
        <v>53</v>
      </c>
      <c r="O301">
        <f>VLOOKUP(Table_sql2014a8.sandag.org_ws_FreewaySpeed[[#This Row],[LinkID]],Table_socioeca8.sandag.org_abm2_spd[[hwycov_id]:[speed_ev]],5,FALSE)</f>
        <v>41</v>
      </c>
      <c r="P301">
        <f>VLOOKUP(Table_sql2014a8.sandag.org_ws_FreewaySpeed[[#This Row],[LinkID]],Table_socioeca8.sandag.org_abm2_spd[[hwycov_id]:[speed_ev]],6,FALSE)</f>
        <v>53</v>
      </c>
    </row>
    <row r="302" spans="3:16" x14ac:dyDescent="0.3">
      <c r="C302">
        <f>[1]hwy_speed!A302</f>
        <v>8789</v>
      </c>
      <c r="D302">
        <f>[1]hwy_speed!B302</f>
        <v>62</v>
      </c>
      <c r="E302">
        <f>[1]hwy_speed!C302</f>
        <v>49</v>
      </c>
      <c r="F302">
        <f>[1]hwy_speed!D302</f>
        <v>60</v>
      </c>
      <c r="G302">
        <f>[1]hwy_speed!E302</f>
        <v>50</v>
      </c>
      <c r="H302">
        <f>[1]hwy_speed!F302</f>
        <v>62</v>
      </c>
      <c r="K302" s="7">
        <v>20788</v>
      </c>
      <c r="L302">
        <f>VLOOKUP(Table_sql2014a8.sandag.org_ws_FreewaySpeed[[#This Row],[LinkID]],Table_socioeca8.sandag.org_abm2_spd[[hwycov_id]:[speed_ev]],2,FALSE)</f>
        <v>58</v>
      </c>
      <c r="M302">
        <f>VLOOKUP(Table_sql2014a8.sandag.org_ws_FreewaySpeed[[#This Row],[LinkID]],Table_socioeca8.sandag.org_abm2_spd[[hwycov_id]:[speed_ev]],3,FALSE)</f>
        <v>52</v>
      </c>
      <c r="N302">
        <f>VLOOKUP(Table_sql2014a8.sandag.org_ws_FreewaySpeed[[#This Row],[LinkID]],Table_socioeca8.sandag.org_abm2_spd[[hwycov_id]:[speed_ev]],4,FALSE)</f>
        <v>56</v>
      </c>
      <c r="O302">
        <f>VLOOKUP(Table_sql2014a8.sandag.org_ws_FreewaySpeed[[#This Row],[LinkID]],Table_socioeca8.sandag.org_abm2_spd[[hwycov_id]:[speed_ev]],5,FALSE)</f>
        <v>41</v>
      </c>
      <c r="P302">
        <f>VLOOKUP(Table_sql2014a8.sandag.org_ws_FreewaySpeed[[#This Row],[LinkID]],Table_socioeca8.sandag.org_abm2_spd[[hwycov_id]:[speed_ev]],6,FALSE)</f>
        <v>58</v>
      </c>
    </row>
    <row r="303" spans="3:16" x14ac:dyDescent="0.3">
      <c r="C303">
        <f>[1]hwy_speed!A303</f>
        <v>8790</v>
      </c>
      <c r="D303">
        <f>[1]hwy_speed!B303</f>
        <v>62</v>
      </c>
      <c r="E303">
        <f>[1]hwy_speed!C303</f>
        <v>43</v>
      </c>
      <c r="F303">
        <f>[1]hwy_speed!D303</f>
        <v>58</v>
      </c>
      <c r="G303">
        <f>[1]hwy_speed!E303</f>
        <v>50</v>
      </c>
      <c r="H303">
        <f>[1]hwy_speed!F303</f>
        <v>62</v>
      </c>
      <c r="K303" s="7">
        <v>21781</v>
      </c>
      <c r="L303">
        <f>VLOOKUP(Table_sql2014a8.sandag.org_ws_FreewaySpeed[[#This Row],[LinkID]],Table_socioeca8.sandag.org_abm2_spd[[hwycov_id]:[speed_ev]],2,FALSE)</f>
        <v>53</v>
      </c>
      <c r="M303">
        <f>VLOOKUP(Table_sql2014a8.sandag.org_ws_FreewaySpeed[[#This Row],[LinkID]],Table_socioeca8.sandag.org_abm2_spd[[hwycov_id]:[speed_ev]],3,FALSE)</f>
        <v>52</v>
      </c>
      <c r="N303">
        <f>VLOOKUP(Table_sql2014a8.sandag.org_ws_FreewaySpeed[[#This Row],[LinkID]],Table_socioeca8.sandag.org_abm2_spd[[hwycov_id]:[speed_ev]],4,FALSE)</f>
        <v>52</v>
      </c>
      <c r="O303">
        <f>VLOOKUP(Table_sql2014a8.sandag.org_ws_FreewaySpeed[[#This Row],[LinkID]],Table_socioeca8.sandag.org_abm2_spd[[hwycov_id]:[speed_ev]],5,FALSE)</f>
        <v>47</v>
      </c>
      <c r="P303">
        <f>VLOOKUP(Table_sql2014a8.sandag.org_ws_FreewaySpeed[[#This Row],[LinkID]],Table_socioeca8.sandag.org_abm2_spd[[hwycov_id]:[speed_ev]],6,FALSE)</f>
        <v>53</v>
      </c>
    </row>
    <row r="304" spans="3:16" x14ac:dyDescent="0.3">
      <c r="C304">
        <f>[1]hwy_speed!A304</f>
        <v>8791</v>
      </c>
      <c r="D304">
        <f>[1]hwy_speed!B304</f>
        <v>62</v>
      </c>
      <c r="E304">
        <f>[1]hwy_speed!C304</f>
        <v>47</v>
      </c>
      <c r="F304">
        <f>[1]hwy_speed!D304</f>
        <v>59</v>
      </c>
      <c r="G304">
        <f>[1]hwy_speed!E304</f>
        <v>48</v>
      </c>
      <c r="H304">
        <f>[1]hwy_speed!F304</f>
        <v>62</v>
      </c>
      <c r="K304" s="7">
        <v>21880</v>
      </c>
      <c r="L304">
        <f>VLOOKUP(Table_sql2014a8.sandag.org_ws_FreewaySpeed[[#This Row],[LinkID]],Table_socioeca8.sandag.org_abm2_spd[[hwycov_id]:[speed_ev]],2,FALSE)</f>
        <v>58</v>
      </c>
      <c r="M304">
        <f>VLOOKUP(Table_sql2014a8.sandag.org_ws_FreewaySpeed[[#This Row],[LinkID]],Table_socioeca8.sandag.org_abm2_spd[[hwycov_id]:[speed_ev]],3,FALSE)</f>
        <v>57</v>
      </c>
      <c r="N304">
        <f>VLOOKUP(Table_sql2014a8.sandag.org_ws_FreewaySpeed[[#This Row],[LinkID]],Table_socioeca8.sandag.org_abm2_spd[[hwycov_id]:[speed_ev]],4,FALSE)</f>
        <v>58</v>
      </c>
      <c r="O304">
        <f>VLOOKUP(Table_sql2014a8.sandag.org_ws_FreewaySpeed[[#This Row],[LinkID]],Table_socioeca8.sandag.org_abm2_spd[[hwycov_id]:[speed_ev]],5,FALSE)</f>
        <v>58</v>
      </c>
      <c r="P304">
        <f>VLOOKUP(Table_sql2014a8.sandag.org_ws_FreewaySpeed[[#This Row],[LinkID]],Table_socioeca8.sandag.org_abm2_spd[[hwycov_id]:[speed_ev]],6,FALSE)</f>
        <v>58</v>
      </c>
    </row>
    <row r="305" spans="3:16" x14ac:dyDescent="0.3">
      <c r="C305">
        <f>[1]hwy_speed!A305</f>
        <v>8792</v>
      </c>
      <c r="D305">
        <f>[1]hwy_speed!B305</f>
        <v>62</v>
      </c>
      <c r="E305">
        <f>[1]hwy_speed!C305</f>
        <v>48</v>
      </c>
      <c r="F305">
        <f>[1]hwy_speed!D305</f>
        <v>61</v>
      </c>
      <c r="G305">
        <f>[1]hwy_speed!E305</f>
        <v>55</v>
      </c>
      <c r="H305">
        <f>[1]hwy_speed!F305</f>
        <v>62</v>
      </c>
      <c r="K305" s="7">
        <v>22146</v>
      </c>
      <c r="L305">
        <f>VLOOKUP(Table_sql2014a8.sandag.org_ws_FreewaySpeed[[#This Row],[LinkID]],Table_socioeca8.sandag.org_abm2_spd[[hwycov_id]:[speed_ev]],2,FALSE)</f>
        <v>58</v>
      </c>
      <c r="M305">
        <f>VLOOKUP(Table_sql2014a8.sandag.org_ws_FreewaySpeed[[#This Row],[LinkID]],Table_socioeca8.sandag.org_abm2_spd[[hwycov_id]:[speed_ev]],3,FALSE)</f>
        <v>57</v>
      </c>
      <c r="N305">
        <f>VLOOKUP(Table_sql2014a8.sandag.org_ws_FreewaySpeed[[#This Row],[LinkID]],Table_socioeca8.sandag.org_abm2_spd[[hwycov_id]:[speed_ev]],4,FALSE)</f>
        <v>57</v>
      </c>
      <c r="O305">
        <f>VLOOKUP(Table_sql2014a8.sandag.org_ws_FreewaySpeed[[#This Row],[LinkID]],Table_socioeca8.sandag.org_abm2_spd[[hwycov_id]:[speed_ev]],5,FALSE)</f>
        <v>57</v>
      </c>
      <c r="P305">
        <f>VLOOKUP(Table_sql2014a8.sandag.org_ws_FreewaySpeed[[#This Row],[LinkID]],Table_socioeca8.sandag.org_abm2_spd[[hwycov_id]:[speed_ev]],6,FALSE)</f>
        <v>58</v>
      </c>
    </row>
    <row r="306" spans="3:16" x14ac:dyDescent="0.3">
      <c r="C306">
        <f>[1]hwy_speed!A306</f>
        <v>8793</v>
      </c>
      <c r="D306">
        <f>[1]hwy_speed!B306</f>
        <v>62</v>
      </c>
      <c r="E306">
        <f>[1]hwy_speed!C306</f>
        <v>56</v>
      </c>
      <c r="F306">
        <f>[1]hwy_speed!D306</f>
        <v>61</v>
      </c>
      <c r="G306">
        <f>[1]hwy_speed!E306</f>
        <v>56</v>
      </c>
      <c r="H306">
        <f>[1]hwy_speed!F306</f>
        <v>62</v>
      </c>
      <c r="K306" s="7">
        <v>22157</v>
      </c>
      <c r="L306">
        <f>VLOOKUP(Table_sql2014a8.sandag.org_ws_FreewaySpeed[[#This Row],[LinkID]],Table_socioeca8.sandag.org_abm2_spd[[hwycov_id]:[speed_ev]],2,FALSE)</f>
        <v>58</v>
      </c>
      <c r="M306">
        <f>VLOOKUP(Table_sql2014a8.sandag.org_ws_FreewaySpeed[[#This Row],[LinkID]],Table_socioeca8.sandag.org_abm2_spd[[hwycov_id]:[speed_ev]],3,FALSE)</f>
        <v>57</v>
      </c>
      <c r="N306">
        <f>VLOOKUP(Table_sql2014a8.sandag.org_ws_FreewaySpeed[[#This Row],[LinkID]],Table_socioeca8.sandag.org_abm2_spd[[hwycov_id]:[speed_ev]],4,FALSE)</f>
        <v>57</v>
      </c>
      <c r="O306">
        <f>VLOOKUP(Table_sql2014a8.sandag.org_ws_FreewaySpeed[[#This Row],[LinkID]],Table_socioeca8.sandag.org_abm2_spd[[hwycov_id]:[speed_ev]],5,FALSE)</f>
        <v>56</v>
      </c>
      <c r="P306">
        <f>VLOOKUP(Table_sql2014a8.sandag.org_ws_FreewaySpeed[[#This Row],[LinkID]],Table_socioeca8.sandag.org_abm2_spd[[hwycov_id]:[speed_ev]],6,FALSE)</f>
        <v>58</v>
      </c>
    </row>
    <row r="307" spans="3:16" x14ac:dyDescent="0.3">
      <c r="C307">
        <f>[1]hwy_speed!A307</f>
        <v>8794</v>
      </c>
      <c r="D307">
        <f>[1]hwy_speed!B307</f>
        <v>61</v>
      </c>
      <c r="E307">
        <f>[1]hwy_speed!C307</f>
        <v>52</v>
      </c>
      <c r="F307">
        <f>[1]hwy_speed!D307</f>
        <v>60</v>
      </c>
      <c r="G307">
        <f>[1]hwy_speed!E307</f>
        <v>58</v>
      </c>
      <c r="H307">
        <f>[1]hwy_speed!F307</f>
        <v>61</v>
      </c>
      <c r="K307" s="7">
        <v>22158</v>
      </c>
      <c r="L307">
        <f>VLOOKUP(Table_sql2014a8.sandag.org_ws_FreewaySpeed[[#This Row],[LinkID]],Table_socioeca8.sandag.org_abm2_spd[[hwycov_id]:[speed_ev]],2,FALSE)</f>
        <v>58</v>
      </c>
      <c r="M307">
        <f>VLOOKUP(Table_sql2014a8.sandag.org_ws_FreewaySpeed[[#This Row],[LinkID]],Table_socioeca8.sandag.org_abm2_spd[[hwycov_id]:[speed_ev]],3,FALSE)</f>
        <v>57</v>
      </c>
      <c r="N307">
        <f>VLOOKUP(Table_sql2014a8.sandag.org_ws_FreewaySpeed[[#This Row],[LinkID]],Table_socioeca8.sandag.org_abm2_spd[[hwycov_id]:[speed_ev]],4,FALSE)</f>
        <v>57</v>
      </c>
      <c r="O307">
        <f>VLOOKUP(Table_sql2014a8.sandag.org_ws_FreewaySpeed[[#This Row],[LinkID]],Table_socioeca8.sandag.org_abm2_spd[[hwycov_id]:[speed_ev]],5,FALSE)</f>
        <v>56</v>
      </c>
      <c r="P307">
        <f>VLOOKUP(Table_sql2014a8.sandag.org_ws_FreewaySpeed[[#This Row],[LinkID]],Table_socioeca8.sandag.org_abm2_spd[[hwycov_id]:[speed_ev]],6,FALSE)</f>
        <v>58</v>
      </c>
    </row>
    <row r="308" spans="3:16" x14ac:dyDescent="0.3">
      <c r="C308">
        <f>[1]hwy_speed!A308</f>
        <v>8797</v>
      </c>
      <c r="D308">
        <f>[1]hwy_speed!B308</f>
        <v>62</v>
      </c>
      <c r="E308">
        <f>[1]hwy_speed!C308</f>
        <v>52</v>
      </c>
      <c r="F308">
        <f>[1]hwy_speed!D308</f>
        <v>59</v>
      </c>
      <c r="G308">
        <f>[1]hwy_speed!E308</f>
        <v>57</v>
      </c>
      <c r="H308">
        <f>[1]hwy_speed!F308</f>
        <v>62</v>
      </c>
      <c r="K308" s="7">
        <v>22715</v>
      </c>
      <c r="L308">
        <f>VLOOKUP(Table_sql2014a8.sandag.org_ws_FreewaySpeed[[#This Row],[LinkID]],Table_socioeca8.sandag.org_abm2_spd[[hwycov_id]:[speed_ev]],2,FALSE)</f>
        <v>49</v>
      </c>
      <c r="M308">
        <f>VLOOKUP(Table_sql2014a8.sandag.org_ws_FreewaySpeed[[#This Row],[LinkID]],Table_socioeca8.sandag.org_abm2_spd[[hwycov_id]:[speed_ev]],3,FALSE)</f>
        <v>37</v>
      </c>
      <c r="N308">
        <f>VLOOKUP(Table_sql2014a8.sandag.org_ws_FreewaySpeed[[#This Row],[LinkID]],Table_socioeca8.sandag.org_abm2_spd[[hwycov_id]:[speed_ev]],4,FALSE)</f>
        <v>48</v>
      </c>
      <c r="O308">
        <f>VLOOKUP(Table_sql2014a8.sandag.org_ws_FreewaySpeed[[#This Row],[LinkID]],Table_socioeca8.sandag.org_abm2_spd[[hwycov_id]:[speed_ev]],5,FALSE)</f>
        <v>48</v>
      </c>
      <c r="P308">
        <f>VLOOKUP(Table_sql2014a8.sandag.org_ws_FreewaySpeed[[#This Row],[LinkID]],Table_socioeca8.sandag.org_abm2_spd[[hwycov_id]:[speed_ev]],6,FALSE)</f>
        <v>49</v>
      </c>
    </row>
    <row r="309" spans="3:16" x14ac:dyDescent="0.3">
      <c r="C309">
        <f>[1]hwy_speed!A309</f>
        <v>8802</v>
      </c>
      <c r="D309">
        <f>[1]hwy_speed!B309</f>
        <v>53</v>
      </c>
      <c r="E309">
        <f>[1]hwy_speed!C309</f>
        <v>44</v>
      </c>
      <c r="F309">
        <f>[1]hwy_speed!D309</f>
        <v>53</v>
      </c>
      <c r="G309">
        <f>[1]hwy_speed!E309</f>
        <v>50</v>
      </c>
      <c r="H309">
        <f>[1]hwy_speed!F309</f>
        <v>53</v>
      </c>
      <c r="K309" s="7">
        <v>22743</v>
      </c>
      <c r="L309">
        <f>VLOOKUP(Table_sql2014a8.sandag.org_ws_FreewaySpeed[[#This Row],[LinkID]],Table_socioeca8.sandag.org_abm2_spd[[hwycov_id]:[speed_ev]],2,FALSE)</f>
        <v>58</v>
      </c>
      <c r="M309">
        <f>VLOOKUP(Table_sql2014a8.sandag.org_ws_FreewaySpeed[[#This Row],[LinkID]],Table_socioeca8.sandag.org_abm2_spd[[hwycov_id]:[speed_ev]],3,FALSE)</f>
        <v>56</v>
      </c>
      <c r="N309">
        <f>VLOOKUP(Table_sql2014a8.sandag.org_ws_FreewaySpeed[[#This Row],[LinkID]],Table_socioeca8.sandag.org_abm2_spd[[hwycov_id]:[speed_ev]],4,FALSE)</f>
        <v>58</v>
      </c>
      <c r="O309">
        <f>VLOOKUP(Table_sql2014a8.sandag.org_ws_FreewaySpeed[[#This Row],[LinkID]],Table_socioeca8.sandag.org_abm2_spd[[hwycov_id]:[speed_ev]],5,FALSE)</f>
        <v>56</v>
      </c>
      <c r="P309">
        <f>VLOOKUP(Table_sql2014a8.sandag.org_ws_FreewaySpeed[[#This Row],[LinkID]],Table_socioeca8.sandag.org_abm2_spd[[hwycov_id]:[speed_ev]],6,FALSE)</f>
        <v>58</v>
      </c>
    </row>
    <row r="310" spans="3:16" x14ac:dyDescent="0.3">
      <c r="C310">
        <f>[1]hwy_speed!A310</f>
        <v>8803</v>
      </c>
      <c r="D310">
        <f>[1]hwy_speed!B310</f>
        <v>53</v>
      </c>
      <c r="E310">
        <f>[1]hwy_speed!C310</f>
        <v>46</v>
      </c>
      <c r="F310">
        <f>[1]hwy_speed!D310</f>
        <v>52</v>
      </c>
      <c r="G310">
        <f>[1]hwy_speed!E310</f>
        <v>50</v>
      </c>
      <c r="H310">
        <f>[1]hwy_speed!F310</f>
        <v>53</v>
      </c>
      <c r="K310" s="7">
        <v>22756</v>
      </c>
      <c r="L310">
        <f>VLOOKUP(Table_sql2014a8.sandag.org_ws_FreewaySpeed[[#This Row],[LinkID]],Table_socioeca8.sandag.org_abm2_spd[[hwycov_id]:[speed_ev]],2,FALSE)</f>
        <v>57</v>
      </c>
      <c r="M310">
        <f>VLOOKUP(Table_sql2014a8.sandag.org_ws_FreewaySpeed[[#This Row],[LinkID]],Table_socioeca8.sandag.org_abm2_spd[[hwycov_id]:[speed_ev]],3,FALSE)</f>
        <v>48</v>
      </c>
      <c r="N310">
        <f>VLOOKUP(Table_sql2014a8.sandag.org_ws_FreewaySpeed[[#This Row],[LinkID]],Table_socioeca8.sandag.org_abm2_spd[[hwycov_id]:[speed_ev]],4,FALSE)</f>
        <v>55</v>
      </c>
      <c r="O310">
        <f>VLOOKUP(Table_sql2014a8.sandag.org_ws_FreewaySpeed[[#This Row],[LinkID]],Table_socioeca8.sandag.org_abm2_spd[[hwycov_id]:[speed_ev]],5,FALSE)</f>
        <v>52</v>
      </c>
      <c r="P310">
        <f>VLOOKUP(Table_sql2014a8.sandag.org_ws_FreewaySpeed[[#This Row],[LinkID]],Table_socioeca8.sandag.org_abm2_spd[[hwycov_id]:[speed_ev]],6,FALSE)</f>
        <v>57</v>
      </c>
    </row>
    <row r="311" spans="3:16" x14ac:dyDescent="0.3">
      <c r="C311">
        <f>[1]hwy_speed!A311</f>
        <v>8804</v>
      </c>
      <c r="D311">
        <f>[1]hwy_speed!B311</f>
        <v>53</v>
      </c>
      <c r="E311">
        <f>[1]hwy_speed!C311</f>
        <v>43</v>
      </c>
      <c r="F311">
        <f>[1]hwy_speed!D311</f>
        <v>48</v>
      </c>
      <c r="G311">
        <f>[1]hwy_speed!E311</f>
        <v>38</v>
      </c>
      <c r="H311">
        <f>[1]hwy_speed!F311</f>
        <v>53</v>
      </c>
      <c r="K311" s="7">
        <v>22757</v>
      </c>
      <c r="L311">
        <f>VLOOKUP(Table_sql2014a8.sandag.org_ws_FreewaySpeed[[#This Row],[LinkID]],Table_socioeca8.sandag.org_abm2_spd[[hwycov_id]:[speed_ev]],2,FALSE)</f>
        <v>53</v>
      </c>
      <c r="M311">
        <f>VLOOKUP(Table_sql2014a8.sandag.org_ws_FreewaySpeed[[#This Row],[LinkID]],Table_socioeca8.sandag.org_abm2_spd[[hwycov_id]:[speed_ev]],3,FALSE)</f>
        <v>53</v>
      </c>
      <c r="N311">
        <f>VLOOKUP(Table_sql2014a8.sandag.org_ws_FreewaySpeed[[#This Row],[LinkID]],Table_socioeca8.sandag.org_abm2_spd[[hwycov_id]:[speed_ev]],4,FALSE)</f>
        <v>53</v>
      </c>
      <c r="O311">
        <f>VLOOKUP(Table_sql2014a8.sandag.org_ws_FreewaySpeed[[#This Row],[LinkID]],Table_socioeca8.sandag.org_abm2_spd[[hwycov_id]:[speed_ev]],5,FALSE)</f>
        <v>53</v>
      </c>
      <c r="P311">
        <f>VLOOKUP(Table_sql2014a8.sandag.org_ws_FreewaySpeed[[#This Row],[LinkID]],Table_socioeca8.sandag.org_abm2_spd[[hwycov_id]:[speed_ev]],6,FALSE)</f>
        <v>53</v>
      </c>
    </row>
    <row r="312" spans="3:16" x14ac:dyDescent="0.3">
      <c r="C312">
        <f>[1]hwy_speed!A312</f>
        <v>8807</v>
      </c>
      <c r="D312">
        <f>[1]hwy_speed!B312</f>
        <v>58</v>
      </c>
      <c r="E312">
        <f>[1]hwy_speed!C312</f>
        <v>53</v>
      </c>
      <c r="F312">
        <f>[1]hwy_speed!D312</f>
        <v>53</v>
      </c>
      <c r="G312">
        <f>[1]hwy_speed!E312</f>
        <v>37</v>
      </c>
      <c r="H312">
        <f>[1]hwy_speed!F312</f>
        <v>58</v>
      </c>
      <c r="K312" s="7">
        <v>24091</v>
      </c>
      <c r="L312">
        <f>VLOOKUP(Table_sql2014a8.sandag.org_ws_FreewaySpeed[[#This Row],[LinkID]],Table_socioeca8.sandag.org_abm2_spd[[hwycov_id]:[speed_ev]],2,FALSE)</f>
        <v>62</v>
      </c>
      <c r="M312">
        <f>VLOOKUP(Table_sql2014a8.sandag.org_ws_FreewaySpeed[[#This Row],[LinkID]],Table_socioeca8.sandag.org_abm2_spd[[hwycov_id]:[speed_ev]],3,FALSE)</f>
        <v>45</v>
      </c>
      <c r="N312">
        <f>VLOOKUP(Table_sql2014a8.sandag.org_ws_FreewaySpeed[[#This Row],[LinkID]],Table_socioeca8.sandag.org_abm2_spd[[hwycov_id]:[speed_ev]],4,FALSE)</f>
        <v>61</v>
      </c>
      <c r="O312">
        <f>VLOOKUP(Table_sql2014a8.sandag.org_ws_FreewaySpeed[[#This Row],[LinkID]],Table_socioeca8.sandag.org_abm2_spd[[hwycov_id]:[speed_ev]],5,FALSE)</f>
        <v>59</v>
      </c>
      <c r="P312">
        <f>VLOOKUP(Table_sql2014a8.sandag.org_ws_FreewaySpeed[[#This Row],[LinkID]],Table_socioeca8.sandag.org_abm2_spd[[hwycov_id]:[speed_ev]],6,FALSE)</f>
        <v>62</v>
      </c>
    </row>
    <row r="313" spans="3:16" x14ac:dyDescent="0.3">
      <c r="C313">
        <f>[1]hwy_speed!A313</f>
        <v>8808</v>
      </c>
      <c r="D313">
        <f>[1]hwy_speed!B313</f>
        <v>57</v>
      </c>
      <c r="E313">
        <f>[1]hwy_speed!C313</f>
        <v>39</v>
      </c>
      <c r="F313">
        <f>[1]hwy_speed!D313</f>
        <v>54</v>
      </c>
      <c r="G313">
        <f>[1]hwy_speed!E313</f>
        <v>55</v>
      </c>
      <c r="H313">
        <f>[1]hwy_speed!F313</f>
        <v>58</v>
      </c>
      <c r="K313" s="7">
        <v>24140</v>
      </c>
      <c r="L313">
        <f>VLOOKUP(Table_sql2014a8.sandag.org_ws_FreewaySpeed[[#This Row],[LinkID]],Table_socioeca8.sandag.org_abm2_spd[[hwycov_id]:[speed_ev]],2,FALSE)</f>
        <v>58</v>
      </c>
      <c r="M313">
        <f>VLOOKUP(Table_sql2014a8.sandag.org_ws_FreewaySpeed[[#This Row],[LinkID]],Table_socioeca8.sandag.org_abm2_spd[[hwycov_id]:[speed_ev]],3,FALSE)</f>
        <v>55</v>
      </c>
      <c r="N313">
        <f>VLOOKUP(Table_sql2014a8.sandag.org_ws_FreewaySpeed[[#This Row],[LinkID]],Table_socioeca8.sandag.org_abm2_spd[[hwycov_id]:[speed_ev]],4,FALSE)</f>
        <v>57</v>
      </c>
      <c r="O313">
        <f>VLOOKUP(Table_sql2014a8.sandag.org_ws_FreewaySpeed[[#This Row],[LinkID]],Table_socioeca8.sandag.org_abm2_spd[[hwycov_id]:[speed_ev]],5,FALSE)</f>
        <v>57</v>
      </c>
      <c r="P313">
        <f>VLOOKUP(Table_sql2014a8.sandag.org_ws_FreewaySpeed[[#This Row],[LinkID]],Table_socioeca8.sandag.org_abm2_spd[[hwycov_id]:[speed_ev]],6,FALSE)</f>
        <v>58</v>
      </c>
    </row>
    <row r="314" spans="3:16" x14ac:dyDescent="0.3">
      <c r="C314">
        <f>[1]hwy_speed!A314</f>
        <v>8809</v>
      </c>
      <c r="D314">
        <f>[1]hwy_speed!B314</f>
        <v>58</v>
      </c>
      <c r="E314">
        <f>[1]hwy_speed!C314</f>
        <v>56</v>
      </c>
      <c r="F314">
        <f>[1]hwy_speed!D314</f>
        <v>57</v>
      </c>
      <c r="G314">
        <f>[1]hwy_speed!E314</f>
        <v>43</v>
      </c>
      <c r="H314">
        <f>[1]hwy_speed!F314</f>
        <v>58</v>
      </c>
      <c r="K314" s="7">
        <v>24143</v>
      </c>
      <c r="L314">
        <f>VLOOKUP(Table_sql2014a8.sandag.org_ws_FreewaySpeed[[#This Row],[LinkID]],Table_socioeca8.sandag.org_abm2_spd[[hwycov_id]:[speed_ev]],2,FALSE)</f>
        <v>58</v>
      </c>
      <c r="M314">
        <f>VLOOKUP(Table_sql2014a8.sandag.org_ws_FreewaySpeed[[#This Row],[LinkID]],Table_socioeca8.sandag.org_abm2_spd[[hwycov_id]:[speed_ev]],3,FALSE)</f>
        <v>56</v>
      </c>
      <c r="N314">
        <f>VLOOKUP(Table_sql2014a8.sandag.org_ws_FreewaySpeed[[#This Row],[LinkID]],Table_socioeca8.sandag.org_abm2_spd[[hwycov_id]:[speed_ev]],4,FALSE)</f>
        <v>58</v>
      </c>
      <c r="O314">
        <f>VLOOKUP(Table_sql2014a8.sandag.org_ws_FreewaySpeed[[#This Row],[LinkID]],Table_socioeca8.sandag.org_abm2_spd[[hwycov_id]:[speed_ev]],5,FALSE)</f>
        <v>56</v>
      </c>
      <c r="P314">
        <f>VLOOKUP(Table_sql2014a8.sandag.org_ws_FreewaySpeed[[#This Row],[LinkID]],Table_socioeca8.sandag.org_abm2_spd[[hwycov_id]:[speed_ev]],6,FALSE)</f>
        <v>58</v>
      </c>
    </row>
    <row r="315" spans="3:16" x14ac:dyDescent="0.3">
      <c r="C315">
        <f>[1]hwy_speed!A315</f>
        <v>8810</v>
      </c>
      <c r="D315">
        <f>[1]hwy_speed!B315</f>
        <v>57</v>
      </c>
      <c r="E315">
        <f>[1]hwy_speed!C315</f>
        <v>45</v>
      </c>
      <c r="F315">
        <f>[1]hwy_speed!D315</f>
        <v>56</v>
      </c>
      <c r="G315">
        <f>[1]hwy_speed!E315</f>
        <v>57</v>
      </c>
      <c r="H315">
        <f>[1]hwy_speed!F315</f>
        <v>58</v>
      </c>
      <c r="K315" s="7">
        <v>24158</v>
      </c>
      <c r="L315">
        <f>VLOOKUP(Table_sql2014a8.sandag.org_ws_FreewaySpeed[[#This Row],[LinkID]],Table_socioeca8.sandag.org_abm2_spd[[hwycov_id]:[speed_ev]],2,FALSE)</f>
        <v>58</v>
      </c>
      <c r="M315">
        <f>VLOOKUP(Table_sql2014a8.sandag.org_ws_FreewaySpeed[[#This Row],[LinkID]],Table_socioeca8.sandag.org_abm2_spd[[hwycov_id]:[speed_ev]],3,FALSE)</f>
        <v>57</v>
      </c>
      <c r="N315">
        <f>VLOOKUP(Table_sql2014a8.sandag.org_ws_FreewaySpeed[[#This Row],[LinkID]],Table_socioeca8.sandag.org_abm2_spd[[hwycov_id]:[speed_ev]],4,FALSE)</f>
        <v>57</v>
      </c>
      <c r="O315">
        <f>VLOOKUP(Table_sql2014a8.sandag.org_ws_FreewaySpeed[[#This Row],[LinkID]],Table_socioeca8.sandag.org_abm2_spd[[hwycov_id]:[speed_ev]],5,FALSE)</f>
        <v>43</v>
      </c>
      <c r="P315">
        <f>VLOOKUP(Table_sql2014a8.sandag.org_ws_FreewaySpeed[[#This Row],[LinkID]],Table_socioeca8.sandag.org_abm2_spd[[hwycov_id]:[speed_ev]],6,FALSE)</f>
        <v>58</v>
      </c>
    </row>
    <row r="316" spans="3:16" x14ac:dyDescent="0.3">
      <c r="C316">
        <f>[1]hwy_speed!A316</f>
        <v>8811</v>
      </c>
      <c r="D316">
        <f>[1]hwy_speed!B316</f>
        <v>58</v>
      </c>
      <c r="E316">
        <f>[1]hwy_speed!C316</f>
        <v>47</v>
      </c>
      <c r="F316">
        <f>[1]hwy_speed!D316</f>
        <v>57</v>
      </c>
      <c r="G316">
        <f>[1]hwy_speed!E316</f>
        <v>57</v>
      </c>
      <c r="H316">
        <f>[1]hwy_speed!F316</f>
        <v>58</v>
      </c>
      <c r="K316" s="7">
        <v>24186</v>
      </c>
      <c r="L316">
        <f>VLOOKUP(Table_sql2014a8.sandag.org_ws_FreewaySpeed[[#This Row],[LinkID]],Table_socioeca8.sandag.org_abm2_spd[[hwycov_id]:[speed_ev]],2,FALSE)</f>
        <v>58</v>
      </c>
      <c r="M316">
        <f>VLOOKUP(Table_sql2014a8.sandag.org_ws_FreewaySpeed[[#This Row],[LinkID]],Table_socioeca8.sandag.org_abm2_spd[[hwycov_id]:[speed_ev]],3,FALSE)</f>
        <v>34</v>
      </c>
      <c r="N316">
        <f>VLOOKUP(Table_sql2014a8.sandag.org_ws_FreewaySpeed[[#This Row],[LinkID]],Table_socioeca8.sandag.org_abm2_spd[[hwycov_id]:[speed_ev]],4,FALSE)</f>
        <v>56</v>
      </c>
      <c r="O316">
        <f>VLOOKUP(Table_sql2014a8.sandag.org_ws_FreewaySpeed[[#This Row],[LinkID]],Table_socioeca8.sandag.org_abm2_spd[[hwycov_id]:[speed_ev]],5,FALSE)</f>
        <v>56</v>
      </c>
      <c r="P316">
        <f>VLOOKUP(Table_sql2014a8.sandag.org_ws_FreewaySpeed[[#This Row],[LinkID]],Table_socioeca8.sandag.org_abm2_spd[[hwycov_id]:[speed_ev]],6,FALSE)</f>
        <v>58</v>
      </c>
    </row>
    <row r="317" spans="3:16" x14ac:dyDescent="0.3">
      <c r="C317">
        <f>[1]hwy_speed!A317</f>
        <v>8812</v>
      </c>
      <c r="D317">
        <f>[1]hwy_speed!B317</f>
        <v>58</v>
      </c>
      <c r="E317">
        <f>[1]hwy_speed!C317</f>
        <v>57</v>
      </c>
      <c r="F317">
        <f>[1]hwy_speed!D317</f>
        <v>57</v>
      </c>
      <c r="G317">
        <f>[1]hwy_speed!E317</f>
        <v>45</v>
      </c>
      <c r="H317">
        <f>[1]hwy_speed!F317</f>
        <v>58</v>
      </c>
      <c r="K317" s="7">
        <v>24523</v>
      </c>
      <c r="L317">
        <f>VLOOKUP(Table_sql2014a8.sandag.org_ws_FreewaySpeed[[#This Row],[LinkID]],Table_socioeca8.sandag.org_abm2_spd[[hwycov_id]:[speed_ev]],2,FALSE)</f>
        <v>57</v>
      </c>
      <c r="M317">
        <f>VLOOKUP(Table_sql2014a8.sandag.org_ws_FreewaySpeed[[#This Row],[LinkID]],Table_socioeca8.sandag.org_abm2_spd[[hwycov_id]:[speed_ev]],3,FALSE)</f>
        <v>45</v>
      </c>
      <c r="N317">
        <f>VLOOKUP(Table_sql2014a8.sandag.org_ws_FreewaySpeed[[#This Row],[LinkID]],Table_socioeca8.sandag.org_abm2_spd[[hwycov_id]:[speed_ev]],4,FALSE)</f>
        <v>53</v>
      </c>
      <c r="O317">
        <f>VLOOKUP(Table_sql2014a8.sandag.org_ws_FreewaySpeed[[#This Row],[LinkID]],Table_socioeca8.sandag.org_abm2_spd[[hwycov_id]:[speed_ev]],5,FALSE)</f>
        <v>42</v>
      </c>
      <c r="P317">
        <f>VLOOKUP(Table_sql2014a8.sandag.org_ws_FreewaySpeed[[#This Row],[LinkID]],Table_socioeca8.sandag.org_abm2_spd[[hwycov_id]:[speed_ev]],6,FALSE)</f>
        <v>57</v>
      </c>
    </row>
    <row r="318" spans="3:16" x14ac:dyDescent="0.3">
      <c r="C318">
        <f>[1]hwy_speed!A318</f>
        <v>8813</v>
      </c>
      <c r="D318">
        <f>[1]hwy_speed!B318</f>
        <v>58</v>
      </c>
      <c r="E318">
        <f>[1]hwy_speed!C318</f>
        <v>56</v>
      </c>
      <c r="F318">
        <f>[1]hwy_speed!D318</f>
        <v>55</v>
      </c>
      <c r="G318">
        <f>[1]hwy_speed!E318</f>
        <v>41</v>
      </c>
      <c r="H318">
        <f>[1]hwy_speed!F318</f>
        <v>58</v>
      </c>
      <c r="K318" s="7">
        <v>24696</v>
      </c>
      <c r="L318">
        <f>VLOOKUP(Table_sql2014a8.sandag.org_ws_FreewaySpeed[[#This Row],[LinkID]],Table_socioeca8.sandag.org_abm2_spd[[hwycov_id]:[speed_ev]],2,FALSE)</f>
        <v>58</v>
      </c>
      <c r="M318">
        <f>VLOOKUP(Table_sql2014a8.sandag.org_ws_FreewaySpeed[[#This Row],[LinkID]],Table_socioeca8.sandag.org_abm2_spd[[hwycov_id]:[speed_ev]],3,FALSE)</f>
        <v>57</v>
      </c>
      <c r="N318">
        <f>VLOOKUP(Table_sql2014a8.sandag.org_ws_FreewaySpeed[[#This Row],[LinkID]],Table_socioeca8.sandag.org_abm2_spd[[hwycov_id]:[speed_ev]],4,FALSE)</f>
        <v>58</v>
      </c>
      <c r="O318">
        <f>VLOOKUP(Table_sql2014a8.sandag.org_ws_FreewaySpeed[[#This Row],[LinkID]],Table_socioeca8.sandag.org_abm2_spd[[hwycov_id]:[speed_ev]],5,FALSE)</f>
        <v>57</v>
      </c>
      <c r="P318">
        <f>VLOOKUP(Table_sql2014a8.sandag.org_ws_FreewaySpeed[[#This Row],[LinkID]],Table_socioeca8.sandag.org_abm2_spd[[hwycov_id]:[speed_ev]],6,FALSE)</f>
        <v>58</v>
      </c>
    </row>
    <row r="319" spans="3:16" x14ac:dyDescent="0.3">
      <c r="C319">
        <f>[1]hwy_speed!A319</f>
        <v>8814</v>
      </c>
      <c r="D319">
        <f>[1]hwy_speed!B319</f>
        <v>58</v>
      </c>
      <c r="E319">
        <f>[1]hwy_speed!C319</f>
        <v>44</v>
      </c>
      <c r="F319">
        <f>[1]hwy_speed!D319</f>
        <v>56</v>
      </c>
      <c r="G319">
        <f>[1]hwy_speed!E319</f>
        <v>57</v>
      </c>
      <c r="H319">
        <f>[1]hwy_speed!F319</f>
        <v>58</v>
      </c>
      <c r="K319" s="7">
        <v>24704</v>
      </c>
      <c r="L319">
        <f>VLOOKUP(Table_sql2014a8.sandag.org_ws_FreewaySpeed[[#This Row],[LinkID]],Table_socioeca8.sandag.org_abm2_spd[[hwycov_id]:[speed_ev]],2,FALSE)</f>
        <v>53</v>
      </c>
      <c r="M319">
        <f>VLOOKUP(Table_sql2014a8.sandag.org_ws_FreewaySpeed[[#This Row],[LinkID]],Table_socioeca8.sandag.org_abm2_spd[[hwycov_id]:[speed_ev]],3,FALSE)</f>
        <v>39</v>
      </c>
      <c r="N319">
        <f>VLOOKUP(Table_sql2014a8.sandag.org_ws_FreewaySpeed[[#This Row],[LinkID]],Table_socioeca8.sandag.org_abm2_spd[[hwycov_id]:[speed_ev]],4,FALSE)</f>
        <v>44</v>
      </c>
      <c r="O319">
        <f>VLOOKUP(Table_sql2014a8.sandag.org_ws_FreewaySpeed[[#This Row],[LinkID]],Table_socioeca8.sandag.org_abm2_spd[[hwycov_id]:[speed_ev]],5,FALSE)</f>
        <v>32</v>
      </c>
      <c r="P319">
        <f>VLOOKUP(Table_sql2014a8.sandag.org_ws_FreewaySpeed[[#This Row],[LinkID]],Table_socioeca8.sandag.org_abm2_spd[[hwycov_id]:[speed_ev]],6,FALSE)</f>
        <v>53</v>
      </c>
    </row>
    <row r="320" spans="3:16" x14ac:dyDescent="0.3">
      <c r="C320">
        <f>[1]hwy_speed!A320</f>
        <v>8815</v>
      </c>
      <c r="D320">
        <f>[1]hwy_speed!B320</f>
        <v>58</v>
      </c>
      <c r="E320">
        <f>[1]hwy_speed!C320</f>
        <v>51</v>
      </c>
      <c r="F320">
        <f>[1]hwy_speed!D320</f>
        <v>56</v>
      </c>
      <c r="G320">
        <f>[1]hwy_speed!E320</f>
        <v>53</v>
      </c>
      <c r="H320">
        <f>[1]hwy_speed!F320</f>
        <v>58</v>
      </c>
      <c r="K320" s="7">
        <v>25100</v>
      </c>
      <c r="L320">
        <f>VLOOKUP(Table_sql2014a8.sandag.org_ws_FreewaySpeed[[#This Row],[LinkID]],Table_socioeca8.sandag.org_abm2_spd[[hwycov_id]:[speed_ev]],2,FALSE)</f>
        <v>57</v>
      </c>
      <c r="M320">
        <f>VLOOKUP(Table_sql2014a8.sandag.org_ws_FreewaySpeed[[#This Row],[LinkID]],Table_socioeca8.sandag.org_abm2_spd[[hwycov_id]:[speed_ev]],3,FALSE)</f>
        <v>39</v>
      </c>
      <c r="N320">
        <f>VLOOKUP(Table_sql2014a8.sandag.org_ws_FreewaySpeed[[#This Row],[LinkID]],Table_socioeca8.sandag.org_abm2_spd[[hwycov_id]:[speed_ev]],4,FALSE)</f>
        <v>53</v>
      </c>
      <c r="O320">
        <f>VLOOKUP(Table_sql2014a8.sandag.org_ws_FreewaySpeed[[#This Row],[LinkID]],Table_socioeca8.sandag.org_abm2_spd[[hwycov_id]:[speed_ev]],5,FALSE)</f>
        <v>56</v>
      </c>
      <c r="P320">
        <f>VLOOKUP(Table_sql2014a8.sandag.org_ws_FreewaySpeed[[#This Row],[LinkID]],Table_socioeca8.sandag.org_abm2_spd[[hwycov_id]:[speed_ev]],6,FALSE)</f>
        <v>58</v>
      </c>
    </row>
    <row r="321" spans="3:16" x14ac:dyDescent="0.3">
      <c r="C321">
        <f>[1]hwy_speed!A321</f>
        <v>8816</v>
      </c>
      <c r="D321">
        <f>[1]hwy_speed!B321</f>
        <v>58</v>
      </c>
      <c r="E321">
        <f>[1]hwy_speed!C321</f>
        <v>55</v>
      </c>
      <c r="F321">
        <f>[1]hwy_speed!D321</f>
        <v>58</v>
      </c>
      <c r="G321">
        <f>[1]hwy_speed!E321</f>
        <v>57</v>
      </c>
      <c r="H321">
        <f>[1]hwy_speed!F321</f>
        <v>58</v>
      </c>
      <c r="K321" s="7">
        <v>25105</v>
      </c>
      <c r="L321">
        <f>VLOOKUP(Table_sql2014a8.sandag.org_ws_FreewaySpeed[[#This Row],[LinkID]],Table_socioeca8.sandag.org_abm2_spd[[hwycov_id]:[speed_ev]],2,FALSE)</f>
        <v>58</v>
      </c>
      <c r="M321">
        <f>VLOOKUP(Table_sql2014a8.sandag.org_ws_FreewaySpeed[[#This Row],[LinkID]],Table_socioeca8.sandag.org_abm2_spd[[hwycov_id]:[speed_ev]],3,FALSE)</f>
        <v>46</v>
      </c>
      <c r="N321">
        <f>VLOOKUP(Table_sql2014a8.sandag.org_ws_FreewaySpeed[[#This Row],[LinkID]],Table_socioeca8.sandag.org_abm2_spd[[hwycov_id]:[speed_ev]],4,FALSE)</f>
        <v>55</v>
      </c>
      <c r="O321">
        <f>VLOOKUP(Table_sql2014a8.sandag.org_ws_FreewaySpeed[[#This Row],[LinkID]],Table_socioeca8.sandag.org_abm2_spd[[hwycov_id]:[speed_ev]],5,FALSE)</f>
        <v>57</v>
      </c>
      <c r="P321">
        <f>VLOOKUP(Table_sql2014a8.sandag.org_ws_FreewaySpeed[[#This Row],[LinkID]],Table_socioeca8.sandag.org_abm2_spd[[hwycov_id]:[speed_ev]],6,FALSE)</f>
        <v>58</v>
      </c>
    </row>
    <row r="322" spans="3:16" x14ac:dyDescent="0.3">
      <c r="C322">
        <f>[1]hwy_speed!A322</f>
        <v>8817</v>
      </c>
      <c r="D322">
        <f>[1]hwy_speed!B322</f>
        <v>58</v>
      </c>
      <c r="E322">
        <f>[1]hwy_speed!C322</f>
        <v>49</v>
      </c>
      <c r="F322">
        <f>[1]hwy_speed!D322</f>
        <v>56</v>
      </c>
      <c r="G322">
        <f>[1]hwy_speed!E322</f>
        <v>52</v>
      </c>
      <c r="H322">
        <f>[1]hwy_speed!F322</f>
        <v>58</v>
      </c>
      <c r="K322" s="7">
        <v>25142</v>
      </c>
      <c r="L322">
        <f>VLOOKUP(Table_sql2014a8.sandag.org_ws_FreewaySpeed[[#This Row],[LinkID]],Table_socioeca8.sandag.org_abm2_spd[[hwycov_id]:[speed_ev]],2,FALSE)</f>
        <v>53</v>
      </c>
      <c r="M322">
        <f>VLOOKUP(Table_sql2014a8.sandag.org_ws_FreewaySpeed[[#This Row],[LinkID]],Table_socioeca8.sandag.org_abm2_spd[[hwycov_id]:[speed_ev]],3,FALSE)</f>
        <v>41</v>
      </c>
      <c r="N322">
        <f>VLOOKUP(Table_sql2014a8.sandag.org_ws_FreewaySpeed[[#This Row],[LinkID]],Table_socioeca8.sandag.org_abm2_spd[[hwycov_id]:[speed_ev]],4,FALSE)</f>
        <v>49</v>
      </c>
      <c r="O322">
        <f>VLOOKUP(Table_sql2014a8.sandag.org_ws_FreewaySpeed[[#This Row],[LinkID]],Table_socioeca8.sandag.org_abm2_spd[[hwycov_id]:[speed_ev]],5,FALSE)</f>
        <v>42</v>
      </c>
      <c r="P322">
        <f>VLOOKUP(Table_sql2014a8.sandag.org_ws_FreewaySpeed[[#This Row],[LinkID]],Table_socioeca8.sandag.org_abm2_spd[[hwycov_id]:[speed_ev]],6,FALSE)</f>
        <v>53</v>
      </c>
    </row>
    <row r="323" spans="3:16" x14ac:dyDescent="0.3">
      <c r="C323">
        <f>[1]hwy_speed!A323</f>
        <v>8820</v>
      </c>
      <c r="D323">
        <f>[1]hwy_speed!B323</f>
        <v>62</v>
      </c>
      <c r="E323">
        <f>[1]hwy_speed!C323</f>
        <v>53</v>
      </c>
      <c r="F323">
        <f>[1]hwy_speed!D323</f>
        <v>61</v>
      </c>
      <c r="G323">
        <f>[1]hwy_speed!E323</f>
        <v>61</v>
      </c>
      <c r="H323">
        <f>[1]hwy_speed!F323</f>
        <v>62</v>
      </c>
      <c r="K323" s="7">
        <v>25163</v>
      </c>
      <c r="L323">
        <f>VLOOKUP(Table_sql2014a8.sandag.org_ws_FreewaySpeed[[#This Row],[LinkID]],Table_socioeca8.sandag.org_abm2_spd[[hwycov_id]:[speed_ev]],2,FALSE)</f>
        <v>53</v>
      </c>
      <c r="M323">
        <f>VLOOKUP(Table_sql2014a8.sandag.org_ws_FreewaySpeed[[#This Row],[LinkID]],Table_socioeca8.sandag.org_abm2_spd[[hwycov_id]:[speed_ev]],3,FALSE)</f>
        <v>46</v>
      </c>
      <c r="N323">
        <f>VLOOKUP(Table_sql2014a8.sandag.org_ws_FreewaySpeed[[#This Row],[LinkID]],Table_socioeca8.sandag.org_abm2_spd[[hwycov_id]:[speed_ev]],4,FALSE)</f>
        <v>52</v>
      </c>
      <c r="O323">
        <f>VLOOKUP(Table_sql2014a8.sandag.org_ws_FreewaySpeed[[#This Row],[LinkID]],Table_socioeca8.sandag.org_abm2_spd[[hwycov_id]:[speed_ev]],5,FALSE)</f>
        <v>47</v>
      </c>
      <c r="P323">
        <f>VLOOKUP(Table_sql2014a8.sandag.org_ws_FreewaySpeed[[#This Row],[LinkID]],Table_socioeca8.sandag.org_abm2_spd[[hwycov_id]:[speed_ev]],6,FALSE)</f>
        <v>53</v>
      </c>
    </row>
    <row r="324" spans="3:16" x14ac:dyDescent="0.3">
      <c r="C324">
        <f>[1]hwy_speed!A324</f>
        <v>8821</v>
      </c>
      <c r="D324">
        <f>[1]hwy_speed!B324</f>
        <v>57</v>
      </c>
      <c r="E324">
        <f>[1]hwy_speed!C324</f>
        <v>54</v>
      </c>
      <c r="F324">
        <f>[1]hwy_speed!D324</f>
        <v>57</v>
      </c>
      <c r="G324">
        <f>[1]hwy_speed!E324</f>
        <v>52</v>
      </c>
      <c r="H324">
        <f>[1]hwy_speed!F324</f>
        <v>57</v>
      </c>
      <c r="K324" s="7">
        <v>25533</v>
      </c>
      <c r="L324">
        <f>VLOOKUP(Table_sql2014a8.sandag.org_ws_FreewaySpeed[[#This Row],[LinkID]],Table_socioeca8.sandag.org_abm2_spd[[hwycov_id]:[speed_ev]],2,FALSE)</f>
        <v>58</v>
      </c>
      <c r="M324">
        <f>VLOOKUP(Table_sql2014a8.sandag.org_ws_FreewaySpeed[[#This Row],[LinkID]],Table_socioeca8.sandag.org_abm2_spd[[hwycov_id]:[speed_ev]],3,FALSE)</f>
        <v>58</v>
      </c>
      <c r="N324">
        <f>VLOOKUP(Table_sql2014a8.sandag.org_ws_FreewaySpeed[[#This Row],[LinkID]],Table_socioeca8.sandag.org_abm2_spd[[hwycov_id]:[speed_ev]],4,FALSE)</f>
        <v>58</v>
      </c>
      <c r="O324">
        <f>VLOOKUP(Table_sql2014a8.sandag.org_ws_FreewaySpeed[[#This Row],[LinkID]],Table_socioeca8.sandag.org_abm2_spd[[hwycov_id]:[speed_ev]],5,FALSE)</f>
        <v>58</v>
      </c>
      <c r="P324">
        <f>VLOOKUP(Table_sql2014a8.sandag.org_ws_FreewaySpeed[[#This Row],[LinkID]],Table_socioeca8.sandag.org_abm2_spd[[hwycov_id]:[speed_ev]],6,FALSE)</f>
        <v>58</v>
      </c>
    </row>
    <row r="325" spans="3:16" x14ac:dyDescent="0.3">
      <c r="C325">
        <f>[1]hwy_speed!A325</f>
        <v>8822</v>
      </c>
      <c r="D325">
        <f>[1]hwy_speed!B325</f>
        <v>57</v>
      </c>
      <c r="E325">
        <f>[1]hwy_speed!C325</f>
        <v>55</v>
      </c>
      <c r="F325">
        <f>[1]hwy_speed!D325</f>
        <v>57</v>
      </c>
      <c r="G325">
        <f>[1]hwy_speed!E325</f>
        <v>56</v>
      </c>
      <c r="H325">
        <f>[1]hwy_speed!F325</f>
        <v>57</v>
      </c>
      <c r="K325" s="7">
        <v>25742</v>
      </c>
      <c r="L325">
        <f>VLOOKUP(Table_sql2014a8.sandag.org_ws_FreewaySpeed[[#This Row],[LinkID]],Table_socioeca8.sandag.org_abm2_spd[[hwycov_id]:[speed_ev]],2,FALSE)</f>
        <v>53</v>
      </c>
      <c r="M325">
        <f>VLOOKUP(Table_sql2014a8.sandag.org_ws_FreewaySpeed[[#This Row],[LinkID]],Table_socioeca8.sandag.org_abm2_spd[[hwycov_id]:[speed_ev]],3,FALSE)</f>
        <v>35</v>
      </c>
      <c r="N325">
        <f>VLOOKUP(Table_sql2014a8.sandag.org_ws_FreewaySpeed[[#This Row],[LinkID]],Table_socioeca8.sandag.org_abm2_spd[[hwycov_id]:[speed_ev]],4,FALSE)</f>
        <v>52</v>
      </c>
      <c r="O325">
        <f>VLOOKUP(Table_sql2014a8.sandag.org_ws_FreewaySpeed[[#This Row],[LinkID]],Table_socioeca8.sandag.org_abm2_spd[[hwycov_id]:[speed_ev]],5,FALSE)</f>
        <v>49</v>
      </c>
      <c r="P325">
        <f>VLOOKUP(Table_sql2014a8.sandag.org_ws_FreewaySpeed[[#This Row],[LinkID]],Table_socioeca8.sandag.org_abm2_spd[[hwycov_id]:[speed_ev]],6,FALSE)</f>
        <v>53</v>
      </c>
    </row>
    <row r="326" spans="3:16" x14ac:dyDescent="0.3">
      <c r="C326">
        <f>[1]hwy_speed!A326</f>
        <v>8823</v>
      </c>
      <c r="D326">
        <f>[1]hwy_speed!B326</f>
        <v>62</v>
      </c>
      <c r="E326">
        <f>[1]hwy_speed!C326</f>
        <v>58</v>
      </c>
      <c r="F326">
        <f>[1]hwy_speed!D326</f>
        <v>62</v>
      </c>
      <c r="G326">
        <f>[1]hwy_speed!E326</f>
        <v>62</v>
      </c>
      <c r="H326">
        <f>[1]hwy_speed!F326</f>
        <v>62</v>
      </c>
      <c r="K326" s="7">
        <v>25750</v>
      </c>
      <c r="L326">
        <f>VLOOKUP(Table_sql2014a8.sandag.org_ws_FreewaySpeed[[#This Row],[LinkID]],Table_socioeca8.sandag.org_abm2_spd[[hwycov_id]:[speed_ev]],2,FALSE)</f>
        <v>58</v>
      </c>
      <c r="M326">
        <f>VLOOKUP(Table_sql2014a8.sandag.org_ws_FreewaySpeed[[#This Row],[LinkID]],Table_socioeca8.sandag.org_abm2_spd[[hwycov_id]:[speed_ev]],3,FALSE)</f>
        <v>57</v>
      </c>
      <c r="N326">
        <f>VLOOKUP(Table_sql2014a8.sandag.org_ws_FreewaySpeed[[#This Row],[LinkID]],Table_socioeca8.sandag.org_abm2_spd[[hwycov_id]:[speed_ev]],4,FALSE)</f>
        <v>57</v>
      </c>
      <c r="O326">
        <f>VLOOKUP(Table_sql2014a8.sandag.org_ws_FreewaySpeed[[#This Row],[LinkID]],Table_socioeca8.sandag.org_abm2_spd[[hwycov_id]:[speed_ev]],5,FALSE)</f>
        <v>50</v>
      </c>
      <c r="P326">
        <f>VLOOKUP(Table_sql2014a8.sandag.org_ws_FreewaySpeed[[#This Row],[LinkID]],Table_socioeca8.sandag.org_abm2_spd[[hwycov_id]:[speed_ev]],6,FALSE)</f>
        <v>58</v>
      </c>
    </row>
    <row r="327" spans="3:16" x14ac:dyDescent="0.3">
      <c r="C327">
        <f>[1]hwy_speed!A327</f>
        <v>8824</v>
      </c>
      <c r="D327">
        <f>[1]hwy_speed!B327</f>
        <v>61</v>
      </c>
      <c r="E327">
        <f>[1]hwy_speed!C327</f>
        <v>50</v>
      </c>
      <c r="F327">
        <f>[1]hwy_speed!D327</f>
        <v>61</v>
      </c>
      <c r="G327">
        <f>[1]hwy_speed!E327</f>
        <v>61</v>
      </c>
      <c r="H327">
        <f>[1]hwy_speed!F327</f>
        <v>61</v>
      </c>
      <c r="K327" s="7">
        <v>25751</v>
      </c>
      <c r="L327">
        <f>VLOOKUP(Table_sql2014a8.sandag.org_ws_FreewaySpeed[[#This Row],[LinkID]],Table_socioeca8.sandag.org_abm2_spd[[hwycov_id]:[speed_ev]],2,FALSE)</f>
        <v>57</v>
      </c>
      <c r="M327">
        <f>VLOOKUP(Table_sql2014a8.sandag.org_ws_FreewaySpeed[[#This Row],[LinkID]],Table_socioeca8.sandag.org_abm2_spd[[hwycov_id]:[speed_ev]],3,FALSE)</f>
        <v>43</v>
      </c>
      <c r="N327">
        <f>VLOOKUP(Table_sql2014a8.sandag.org_ws_FreewaySpeed[[#This Row],[LinkID]],Table_socioeca8.sandag.org_abm2_spd[[hwycov_id]:[speed_ev]],4,FALSE)</f>
        <v>55</v>
      </c>
      <c r="O327">
        <f>VLOOKUP(Table_sql2014a8.sandag.org_ws_FreewaySpeed[[#This Row],[LinkID]],Table_socioeca8.sandag.org_abm2_spd[[hwycov_id]:[speed_ev]],5,FALSE)</f>
        <v>55</v>
      </c>
      <c r="P327">
        <f>VLOOKUP(Table_sql2014a8.sandag.org_ws_FreewaySpeed[[#This Row],[LinkID]],Table_socioeca8.sandag.org_abm2_spd[[hwycov_id]:[speed_ev]],6,FALSE)</f>
        <v>58</v>
      </c>
    </row>
    <row r="328" spans="3:16" x14ac:dyDescent="0.3">
      <c r="C328">
        <f>[1]hwy_speed!A328</f>
        <v>8825</v>
      </c>
      <c r="D328">
        <f>[1]hwy_speed!B328</f>
        <v>58</v>
      </c>
      <c r="E328">
        <f>[1]hwy_speed!C328</f>
        <v>57</v>
      </c>
      <c r="F328">
        <f>[1]hwy_speed!D328</f>
        <v>57</v>
      </c>
      <c r="G328">
        <f>[1]hwy_speed!E328</f>
        <v>50</v>
      </c>
      <c r="H328">
        <f>[1]hwy_speed!F328</f>
        <v>58</v>
      </c>
      <c r="K328" s="7">
        <v>25938</v>
      </c>
      <c r="L328">
        <f>VLOOKUP(Table_sql2014a8.sandag.org_ws_FreewaySpeed[[#This Row],[LinkID]],Table_socioeca8.sandag.org_abm2_spd[[hwycov_id]:[speed_ev]],2,FALSE)</f>
        <v>58</v>
      </c>
      <c r="M328">
        <f>VLOOKUP(Table_sql2014a8.sandag.org_ws_FreewaySpeed[[#This Row],[LinkID]],Table_socioeca8.sandag.org_abm2_spd[[hwycov_id]:[speed_ev]],3,FALSE)</f>
        <v>42</v>
      </c>
      <c r="N328">
        <f>VLOOKUP(Table_sql2014a8.sandag.org_ws_FreewaySpeed[[#This Row],[LinkID]],Table_socioeca8.sandag.org_abm2_spd[[hwycov_id]:[speed_ev]],4,FALSE)</f>
        <v>57</v>
      </c>
      <c r="O328">
        <f>VLOOKUP(Table_sql2014a8.sandag.org_ws_FreewaySpeed[[#This Row],[LinkID]],Table_socioeca8.sandag.org_abm2_spd[[hwycov_id]:[speed_ev]],5,FALSE)</f>
        <v>57</v>
      </c>
      <c r="P328">
        <f>VLOOKUP(Table_sql2014a8.sandag.org_ws_FreewaySpeed[[#This Row],[LinkID]],Table_socioeca8.sandag.org_abm2_spd[[hwycov_id]:[speed_ev]],6,FALSE)</f>
        <v>58</v>
      </c>
    </row>
    <row r="329" spans="3:16" x14ac:dyDescent="0.3">
      <c r="C329">
        <f>[1]hwy_speed!A329</f>
        <v>8826</v>
      </c>
      <c r="D329">
        <f>[1]hwy_speed!B329</f>
        <v>57</v>
      </c>
      <c r="E329">
        <f>[1]hwy_speed!C329</f>
        <v>51</v>
      </c>
      <c r="F329">
        <f>[1]hwy_speed!D329</f>
        <v>57</v>
      </c>
      <c r="G329">
        <f>[1]hwy_speed!E329</f>
        <v>55</v>
      </c>
      <c r="H329">
        <f>[1]hwy_speed!F329</f>
        <v>57</v>
      </c>
      <c r="K329" s="7">
        <v>26014</v>
      </c>
      <c r="L329">
        <f>VLOOKUP(Table_sql2014a8.sandag.org_ws_FreewaySpeed[[#This Row],[LinkID]],Table_socioeca8.sandag.org_abm2_spd[[hwycov_id]:[speed_ev]],2,FALSE)</f>
        <v>62</v>
      </c>
      <c r="M329">
        <f>VLOOKUP(Table_sql2014a8.sandag.org_ws_FreewaySpeed[[#This Row],[LinkID]],Table_socioeca8.sandag.org_abm2_spd[[hwycov_id]:[speed_ev]],3,FALSE)</f>
        <v>54</v>
      </c>
      <c r="N329">
        <f>VLOOKUP(Table_sql2014a8.sandag.org_ws_FreewaySpeed[[#This Row],[LinkID]],Table_socioeca8.sandag.org_abm2_spd[[hwycov_id]:[speed_ev]],4,FALSE)</f>
        <v>61</v>
      </c>
      <c r="O329">
        <f>VLOOKUP(Table_sql2014a8.sandag.org_ws_FreewaySpeed[[#This Row],[LinkID]],Table_socioeca8.sandag.org_abm2_spd[[hwycov_id]:[speed_ev]],5,FALSE)</f>
        <v>61</v>
      </c>
      <c r="P329">
        <f>VLOOKUP(Table_sql2014a8.sandag.org_ws_FreewaySpeed[[#This Row],[LinkID]],Table_socioeca8.sandag.org_abm2_spd[[hwycov_id]:[speed_ev]],6,FALSE)</f>
        <v>62</v>
      </c>
    </row>
    <row r="330" spans="3:16" x14ac:dyDescent="0.3">
      <c r="C330">
        <f>[1]hwy_speed!A330</f>
        <v>8827</v>
      </c>
      <c r="D330">
        <f>[1]hwy_speed!B330</f>
        <v>53</v>
      </c>
      <c r="E330">
        <f>[1]hwy_speed!C330</f>
        <v>46</v>
      </c>
      <c r="F330">
        <f>[1]hwy_speed!D330</f>
        <v>51</v>
      </c>
      <c r="G330">
        <f>[1]hwy_speed!E330</f>
        <v>45</v>
      </c>
      <c r="H330">
        <f>[1]hwy_speed!F330</f>
        <v>53</v>
      </c>
      <c r="K330" s="7">
        <v>26523</v>
      </c>
      <c r="L330">
        <f>VLOOKUP(Table_sql2014a8.sandag.org_ws_FreewaySpeed[[#This Row],[LinkID]],Table_socioeca8.sandag.org_abm2_spd[[hwycov_id]:[speed_ev]],2,FALSE)</f>
        <v>58</v>
      </c>
      <c r="M330">
        <f>VLOOKUP(Table_sql2014a8.sandag.org_ws_FreewaySpeed[[#This Row],[LinkID]],Table_socioeca8.sandag.org_abm2_spd[[hwycov_id]:[speed_ev]],3,FALSE)</f>
        <v>55</v>
      </c>
      <c r="N330">
        <f>VLOOKUP(Table_sql2014a8.sandag.org_ws_FreewaySpeed[[#This Row],[LinkID]],Table_socioeca8.sandag.org_abm2_spd[[hwycov_id]:[speed_ev]],4,FALSE)</f>
        <v>53</v>
      </c>
      <c r="O330">
        <f>VLOOKUP(Table_sql2014a8.sandag.org_ws_FreewaySpeed[[#This Row],[LinkID]],Table_socioeca8.sandag.org_abm2_spd[[hwycov_id]:[speed_ev]],5,FALSE)</f>
        <v>34</v>
      </c>
      <c r="P330">
        <f>VLOOKUP(Table_sql2014a8.sandag.org_ws_FreewaySpeed[[#This Row],[LinkID]],Table_socioeca8.sandag.org_abm2_spd[[hwycov_id]:[speed_ev]],6,FALSE)</f>
        <v>58</v>
      </c>
    </row>
    <row r="331" spans="3:16" x14ac:dyDescent="0.3">
      <c r="C331">
        <f>[1]hwy_speed!A331</f>
        <v>8828</v>
      </c>
      <c r="D331">
        <f>[1]hwy_speed!B331</f>
        <v>50</v>
      </c>
      <c r="E331">
        <f>[1]hwy_speed!C331</f>
        <v>44</v>
      </c>
      <c r="F331">
        <f>[1]hwy_speed!D331</f>
        <v>48</v>
      </c>
      <c r="G331">
        <f>[1]hwy_speed!E331</f>
        <v>41</v>
      </c>
      <c r="H331">
        <f>[1]hwy_speed!F331</f>
        <v>50</v>
      </c>
      <c r="K331" s="7">
        <v>26561</v>
      </c>
      <c r="L331">
        <f>VLOOKUP(Table_sql2014a8.sandag.org_ws_FreewaySpeed[[#This Row],[LinkID]],Table_socioeca8.sandag.org_abm2_spd[[hwycov_id]:[speed_ev]],2,FALSE)</f>
        <v>57</v>
      </c>
      <c r="M331">
        <f>VLOOKUP(Table_sql2014a8.sandag.org_ws_FreewaySpeed[[#This Row],[LinkID]],Table_socioeca8.sandag.org_abm2_spd[[hwycov_id]:[speed_ev]],3,FALSE)</f>
        <v>52</v>
      </c>
      <c r="N331">
        <f>VLOOKUP(Table_sql2014a8.sandag.org_ws_FreewaySpeed[[#This Row],[LinkID]],Table_socioeca8.sandag.org_abm2_spd[[hwycov_id]:[speed_ev]],4,FALSE)</f>
        <v>51</v>
      </c>
      <c r="O331">
        <f>VLOOKUP(Table_sql2014a8.sandag.org_ws_FreewaySpeed[[#This Row],[LinkID]],Table_socioeca8.sandag.org_abm2_spd[[hwycov_id]:[speed_ev]],5,FALSE)</f>
        <v>43</v>
      </c>
      <c r="P331">
        <f>VLOOKUP(Table_sql2014a8.sandag.org_ws_FreewaySpeed[[#This Row],[LinkID]],Table_socioeca8.sandag.org_abm2_spd[[hwycov_id]:[speed_ev]],6,FALSE)</f>
        <v>57</v>
      </c>
    </row>
    <row r="332" spans="3:16" x14ac:dyDescent="0.3">
      <c r="C332">
        <f>[1]hwy_speed!A332</f>
        <v>8829</v>
      </c>
      <c r="D332">
        <f>[1]hwy_speed!B332</f>
        <v>58</v>
      </c>
      <c r="E332">
        <f>[1]hwy_speed!C332</f>
        <v>52</v>
      </c>
      <c r="F332">
        <f>[1]hwy_speed!D332</f>
        <v>53</v>
      </c>
      <c r="G332">
        <f>[1]hwy_speed!E332</f>
        <v>47</v>
      </c>
      <c r="H332">
        <f>[1]hwy_speed!F332</f>
        <v>58</v>
      </c>
      <c r="K332" s="7">
        <v>26562</v>
      </c>
      <c r="L332">
        <f>VLOOKUP(Table_sql2014a8.sandag.org_ws_FreewaySpeed[[#This Row],[LinkID]],Table_socioeca8.sandag.org_abm2_spd[[hwycov_id]:[speed_ev]],2,FALSE)</f>
        <v>58</v>
      </c>
      <c r="M332">
        <f>VLOOKUP(Table_sql2014a8.sandag.org_ws_FreewaySpeed[[#This Row],[LinkID]],Table_socioeca8.sandag.org_abm2_spd[[hwycov_id]:[speed_ev]],3,FALSE)</f>
        <v>44</v>
      </c>
      <c r="N332">
        <f>VLOOKUP(Table_sql2014a8.sandag.org_ws_FreewaySpeed[[#This Row],[LinkID]],Table_socioeca8.sandag.org_abm2_spd[[hwycov_id]:[speed_ev]],4,FALSE)</f>
        <v>53</v>
      </c>
      <c r="O332">
        <f>VLOOKUP(Table_sql2014a8.sandag.org_ws_FreewaySpeed[[#This Row],[LinkID]],Table_socioeca8.sandag.org_abm2_spd[[hwycov_id]:[speed_ev]],5,FALSE)</f>
        <v>56</v>
      </c>
      <c r="P332">
        <f>VLOOKUP(Table_sql2014a8.sandag.org_ws_FreewaySpeed[[#This Row],[LinkID]],Table_socioeca8.sandag.org_abm2_spd[[hwycov_id]:[speed_ev]],6,FALSE)</f>
        <v>58</v>
      </c>
    </row>
    <row r="333" spans="3:16" x14ac:dyDescent="0.3">
      <c r="C333">
        <f>[1]hwy_speed!A333</f>
        <v>8830</v>
      </c>
      <c r="D333">
        <f>[1]hwy_speed!B333</f>
        <v>58</v>
      </c>
      <c r="E333">
        <f>[1]hwy_speed!C333</f>
        <v>56</v>
      </c>
      <c r="F333">
        <f>[1]hwy_speed!D333</f>
        <v>57</v>
      </c>
      <c r="G333">
        <f>[1]hwy_speed!E333</f>
        <v>55</v>
      </c>
      <c r="H333">
        <f>[1]hwy_speed!F333</f>
        <v>58</v>
      </c>
      <c r="K333" s="7">
        <v>26622</v>
      </c>
      <c r="L333">
        <f>VLOOKUP(Table_sql2014a8.sandag.org_ws_FreewaySpeed[[#This Row],[LinkID]],Table_socioeca8.sandag.org_abm2_spd[[hwycov_id]:[speed_ev]],2,FALSE)</f>
        <v>57</v>
      </c>
      <c r="M333">
        <f>VLOOKUP(Table_sql2014a8.sandag.org_ws_FreewaySpeed[[#This Row],[LinkID]],Table_socioeca8.sandag.org_abm2_spd[[hwycov_id]:[speed_ev]],3,FALSE)</f>
        <v>33</v>
      </c>
      <c r="N333">
        <f>VLOOKUP(Table_sql2014a8.sandag.org_ws_FreewaySpeed[[#This Row],[LinkID]],Table_socioeca8.sandag.org_abm2_spd[[hwycov_id]:[speed_ev]],4,FALSE)</f>
        <v>53</v>
      </c>
      <c r="O333">
        <f>VLOOKUP(Table_sql2014a8.sandag.org_ws_FreewaySpeed[[#This Row],[LinkID]],Table_socioeca8.sandag.org_abm2_spd[[hwycov_id]:[speed_ev]],5,FALSE)</f>
        <v>55</v>
      </c>
      <c r="P333">
        <f>VLOOKUP(Table_sql2014a8.sandag.org_ws_FreewaySpeed[[#This Row],[LinkID]],Table_socioeca8.sandag.org_abm2_spd[[hwycov_id]:[speed_ev]],6,FALSE)</f>
        <v>58</v>
      </c>
    </row>
    <row r="334" spans="3:16" x14ac:dyDescent="0.3">
      <c r="C334">
        <f>[1]hwy_speed!A334</f>
        <v>8831</v>
      </c>
      <c r="D334">
        <f>[1]hwy_speed!B334</f>
        <v>58</v>
      </c>
      <c r="E334">
        <f>[1]hwy_speed!C334</f>
        <v>55</v>
      </c>
      <c r="F334">
        <f>[1]hwy_speed!D334</f>
        <v>56</v>
      </c>
      <c r="G334">
        <f>[1]hwy_speed!E334</f>
        <v>52</v>
      </c>
      <c r="H334">
        <f>[1]hwy_speed!F334</f>
        <v>58</v>
      </c>
      <c r="K334" s="7">
        <v>26667</v>
      </c>
      <c r="L334">
        <f>VLOOKUP(Table_sql2014a8.sandag.org_ws_FreewaySpeed[[#This Row],[LinkID]],Table_socioeca8.sandag.org_abm2_spd[[hwycov_id]:[speed_ev]],2,FALSE)</f>
        <v>62</v>
      </c>
      <c r="M334">
        <f>VLOOKUP(Table_sql2014a8.sandag.org_ws_FreewaySpeed[[#This Row],[LinkID]],Table_socioeca8.sandag.org_abm2_spd[[hwycov_id]:[speed_ev]],3,FALSE)</f>
        <v>62</v>
      </c>
      <c r="N334">
        <f>VLOOKUP(Table_sql2014a8.sandag.org_ws_FreewaySpeed[[#This Row],[LinkID]],Table_socioeca8.sandag.org_abm2_spd[[hwycov_id]:[speed_ev]],4,FALSE)</f>
        <v>62</v>
      </c>
      <c r="O334">
        <f>VLOOKUP(Table_sql2014a8.sandag.org_ws_FreewaySpeed[[#This Row],[LinkID]],Table_socioeca8.sandag.org_abm2_spd[[hwycov_id]:[speed_ev]],5,FALSE)</f>
        <v>61</v>
      </c>
      <c r="P334">
        <f>VLOOKUP(Table_sql2014a8.sandag.org_ws_FreewaySpeed[[#This Row],[LinkID]],Table_socioeca8.sandag.org_abm2_spd[[hwycov_id]:[speed_ev]],6,FALSE)</f>
        <v>62</v>
      </c>
    </row>
    <row r="335" spans="3:16" x14ac:dyDescent="0.3">
      <c r="C335">
        <f>[1]hwy_speed!A335</f>
        <v>8832</v>
      </c>
      <c r="D335">
        <f>[1]hwy_speed!B335</f>
        <v>58</v>
      </c>
      <c r="E335">
        <f>[1]hwy_speed!C335</f>
        <v>53</v>
      </c>
      <c r="F335">
        <f>[1]hwy_speed!D335</f>
        <v>55</v>
      </c>
      <c r="G335">
        <f>[1]hwy_speed!E335</f>
        <v>51</v>
      </c>
      <c r="H335">
        <f>[1]hwy_speed!F335</f>
        <v>58</v>
      </c>
      <c r="K335" s="7">
        <v>26707</v>
      </c>
      <c r="L335">
        <f>VLOOKUP(Table_sql2014a8.sandag.org_ws_FreewaySpeed[[#This Row],[LinkID]],Table_socioeca8.sandag.org_abm2_spd[[hwycov_id]:[speed_ev]],2,FALSE)</f>
        <v>60</v>
      </c>
      <c r="M335">
        <f>VLOOKUP(Table_sql2014a8.sandag.org_ws_FreewaySpeed[[#This Row],[LinkID]],Table_socioeca8.sandag.org_abm2_spd[[hwycov_id]:[speed_ev]],3,FALSE)</f>
        <v>51</v>
      </c>
      <c r="N335">
        <f>VLOOKUP(Table_sql2014a8.sandag.org_ws_FreewaySpeed[[#This Row],[LinkID]],Table_socioeca8.sandag.org_abm2_spd[[hwycov_id]:[speed_ev]],4,FALSE)</f>
        <v>59</v>
      </c>
      <c r="O335">
        <f>VLOOKUP(Table_sql2014a8.sandag.org_ws_FreewaySpeed[[#This Row],[LinkID]],Table_socioeca8.sandag.org_abm2_spd[[hwycov_id]:[speed_ev]],5,FALSE)</f>
        <v>57</v>
      </c>
      <c r="P335">
        <f>VLOOKUP(Table_sql2014a8.sandag.org_ws_FreewaySpeed[[#This Row],[LinkID]],Table_socioeca8.sandag.org_abm2_spd[[hwycov_id]:[speed_ev]],6,FALSE)</f>
        <v>60</v>
      </c>
    </row>
    <row r="336" spans="3:16" x14ac:dyDescent="0.3">
      <c r="C336">
        <f>[1]hwy_speed!A336</f>
        <v>8833</v>
      </c>
      <c r="D336">
        <f>[1]hwy_speed!B336</f>
        <v>58</v>
      </c>
      <c r="E336">
        <f>[1]hwy_speed!C336</f>
        <v>48</v>
      </c>
      <c r="F336">
        <f>[1]hwy_speed!D336</f>
        <v>51</v>
      </c>
      <c r="G336">
        <f>[1]hwy_speed!E336</f>
        <v>55</v>
      </c>
      <c r="H336">
        <f>[1]hwy_speed!F336</f>
        <v>58</v>
      </c>
      <c r="K336" s="7">
        <v>26722</v>
      </c>
      <c r="L336">
        <f>VLOOKUP(Table_sql2014a8.sandag.org_ws_FreewaySpeed[[#This Row],[LinkID]],Table_socioeca8.sandag.org_abm2_spd[[hwycov_id]:[speed_ev]],2,FALSE)</f>
        <v>62</v>
      </c>
      <c r="M336">
        <f>VLOOKUP(Table_sql2014a8.sandag.org_ws_FreewaySpeed[[#This Row],[LinkID]],Table_socioeca8.sandag.org_abm2_spd[[hwycov_id]:[speed_ev]],3,FALSE)</f>
        <v>43</v>
      </c>
      <c r="N336">
        <f>VLOOKUP(Table_sql2014a8.sandag.org_ws_FreewaySpeed[[#This Row],[LinkID]],Table_socioeca8.sandag.org_abm2_spd[[hwycov_id]:[speed_ev]],4,FALSE)</f>
        <v>58</v>
      </c>
      <c r="O336">
        <f>VLOOKUP(Table_sql2014a8.sandag.org_ws_FreewaySpeed[[#This Row],[LinkID]],Table_socioeca8.sandag.org_abm2_spd[[hwycov_id]:[speed_ev]],5,FALSE)</f>
        <v>50</v>
      </c>
      <c r="P336">
        <f>VLOOKUP(Table_sql2014a8.sandag.org_ws_FreewaySpeed[[#This Row],[LinkID]],Table_socioeca8.sandag.org_abm2_spd[[hwycov_id]:[speed_ev]],6,FALSE)</f>
        <v>62</v>
      </c>
    </row>
    <row r="337" spans="3:16" x14ac:dyDescent="0.3">
      <c r="C337">
        <f>[1]hwy_speed!A337</f>
        <v>8834</v>
      </c>
      <c r="D337">
        <f>[1]hwy_speed!B337</f>
        <v>58</v>
      </c>
      <c r="E337">
        <f>[1]hwy_speed!C337</f>
        <v>55</v>
      </c>
      <c r="F337">
        <f>[1]hwy_speed!D337</f>
        <v>57</v>
      </c>
      <c r="G337">
        <f>[1]hwy_speed!E337</f>
        <v>55</v>
      </c>
      <c r="H337">
        <f>[1]hwy_speed!F337</f>
        <v>58</v>
      </c>
      <c r="K337" s="7">
        <v>26788</v>
      </c>
      <c r="L337">
        <f>VLOOKUP(Table_sql2014a8.sandag.org_ws_FreewaySpeed[[#This Row],[LinkID]],Table_socioeca8.sandag.org_abm2_spd[[hwycov_id]:[speed_ev]],2,FALSE)</f>
        <v>53</v>
      </c>
      <c r="M337">
        <f>VLOOKUP(Table_sql2014a8.sandag.org_ws_FreewaySpeed[[#This Row],[LinkID]],Table_socioeca8.sandag.org_abm2_spd[[hwycov_id]:[speed_ev]],3,FALSE)</f>
        <v>49</v>
      </c>
      <c r="N337">
        <f>VLOOKUP(Table_sql2014a8.sandag.org_ws_FreewaySpeed[[#This Row],[LinkID]],Table_socioeca8.sandag.org_abm2_spd[[hwycov_id]:[speed_ev]],4,FALSE)</f>
        <v>52</v>
      </c>
      <c r="O337">
        <f>VLOOKUP(Table_sql2014a8.sandag.org_ws_FreewaySpeed[[#This Row],[LinkID]],Table_socioeca8.sandag.org_abm2_spd[[hwycov_id]:[speed_ev]],5,FALSE)</f>
        <v>50</v>
      </c>
      <c r="P337">
        <f>VLOOKUP(Table_sql2014a8.sandag.org_ws_FreewaySpeed[[#This Row],[LinkID]],Table_socioeca8.sandag.org_abm2_spd[[hwycov_id]:[speed_ev]],6,FALSE)</f>
        <v>53</v>
      </c>
    </row>
    <row r="338" spans="3:16" x14ac:dyDescent="0.3">
      <c r="C338">
        <f>[1]hwy_speed!A338</f>
        <v>8835</v>
      </c>
      <c r="D338">
        <f>[1]hwy_speed!B338</f>
        <v>58</v>
      </c>
      <c r="E338">
        <f>[1]hwy_speed!C338</f>
        <v>49</v>
      </c>
      <c r="F338">
        <f>[1]hwy_speed!D338</f>
        <v>48</v>
      </c>
      <c r="G338">
        <f>[1]hwy_speed!E338</f>
        <v>44</v>
      </c>
      <c r="H338">
        <f>[1]hwy_speed!F338</f>
        <v>58</v>
      </c>
      <c r="K338" s="7">
        <v>26791</v>
      </c>
      <c r="L338">
        <f>VLOOKUP(Table_sql2014a8.sandag.org_ws_FreewaySpeed[[#This Row],[LinkID]],Table_socioeca8.sandag.org_abm2_spd[[hwycov_id]:[speed_ev]],2,FALSE)</f>
        <v>53</v>
      </c>
      <c r="M338">
        <f>VLOOKUP(Table_sql2014a8.sandag.org_ws_FreewaySpeed[[#This Row],[LinkID]],Table_socioeca8.sandag.org_abm2_spd[[hwycov_id]:[speed_ev]],3,FALSE)</f>
        <v>45</v>
      </c>
      <c r="N338">
        <f>VLOOKUP(Table_sql2014a8.sandag.org_ws_FreewaySpeed[[#This Row],[LinkID]],Table_socioeca8.sandag.org_abm2_spd[[hwycov_id]:[speed_ev]],4,FALSE)</f>
        <v>52</v>
      </c>
      <c r="O338">
        <f>VLOOKUP(Table_sql2014a8.sandag.org_ws_FreewaySpeed[[#This Row],[LinkID]],Table_socioeca8.sandag.org_abm2_spd[[hwycov_id]:[speed_ev]],5,FALSE)</f>
        <v>49</v>
      </c>
      <c r="P338">
        <f>VLOOKUP(Table_sql2014a8.sandag.org_ws_FreewaySpeed[[#This Row],[LinkID]],Table_socioeca8.sandag.org_abm2_spd[[hwycov_id]:[speed_ev]],6,FALSE)</f>
        <v>53</v>
      </c>
    </row>
    <row r="339" spans="3:16" x14ac:dyDescent="0.3">
      <c r="C339">
        <f>[1]hwy_speed!A339</f>
        <v>8836</v>
      </c>
      <c r="D339">
        <f>[1]hwy_speed!B339</f>
        <v>58</v>
      </c>
      <c r="E339">
        <f>[1]hwy_speed!C339</f>
        <v>42</v>
      </c>
      <c r="F339">
        <f>[1]hwy_speed!D339</f>
        <v>47</v>
      </c>
      <c r="G339">
        <f>[1]hwy_speed!E339</f>
        <v>53</v>
      </c>
      <c r="H339">
        <f>[1]hwy_speed!F339</f>
        <v>58</v>
      </c>
      <c r="K339" s="7">
        <v>26870</v>
      </c>
      <c r="L339">
        <f>VLOOKUP(Table_sql2014a8.sandag.org_ws_FreewaySpeed[[#This Row],[LinkID]],Table_socioeca8.sandag.org_abm2_spd[[hwycov_id]:[speed_ev]],2,FALSE)</f>
        <v>58</v>
      </c>
      <c r="M339">
        <f>VLOOKUP(Table_sql2014a8.sandag.org_ws_FreewaySpeed[[#This Row],[LinkID]],Table_socioeca8.sandag.org_abm2_spd[[hwycov_id]:[speed_ev]],3,FALSE)</f>
        <v>40</v>
      </c>
      <c r="N339">
        <f>VLOOKUP(Table_sql2014a8.sandag.org_ws_FreewaySpeed[[#This Row],[LinkID]],Table_socioeca8.sandag.org_abm2_spd[[hwycov_id]:[speed_ev]],4,FALSE)</f>
        <v>30</v>
      </c>
      <c r="O339">
        <f>VLOOKUP(Table_sql2014a8.sandag.org_ws_FreewaySpeed[[#This Row],[LinkID]],Table_socioeca8.sandag.org_abm2_spd[[hwycov_id]:[speed_ev]],5,FALSE)</f>
        <v>20</v>
      </c>
      <c r="P339">
        <f>VLOOKUP(Table_sql2014a8.sandag.org_ws_FreewaySpeed[[#This Row],[LinkID]],Table_socioeca8.sandag.org_abm2_spd[[hwycov_id]:[speed_ev]],6,FALSE)</f>
        <v>58</v>
      </c>
    </row>
    <row r="340" spans="3:16" x14ac:dyDescent="0.3">
      <c r="C340">
        <f>[1]hwy_speed!A340</f>
        <v>8837</v>
      </c>
      <c r="D340">
        <f>[1]hwy_speed!B340</f>
        <v>58</v>
      </c>
      <c r="E340">
        <f>[1]hwy_speed!C340</f>
        <v>49</v>
      </c>
      <c r="F340">
        <f>[1]hwy_speed!D340</f>
        <v>47</v>
      </c>
      <c r="G340">
        <f>[1]hwy_speed!E340</f>
        <v>43</v>
      </c>
      <c r="H340">
        <f>[1]hwy_speed!F340</f>
        <v>58</v>
      </c>
      <c r="K340" s="7">
        <v>26879</v>
      </c>
      <c r="L340">
        <f>VLOOKUP(Table_sql2014a8.sandag.org_ws_FreewaySpeed[[#This Row],[LinkID]],Table_socioeca8.sandag.org_abm2_spd[[hwycov_id]:[speed_ev]],2,FALSE)</f>
        <v>55</v>
      </c>
      <c r="M340">
        <f>VLOOKUP(Table_sql2014a8.sandag.org_ws_FreewaySpeed[[#This Row],[LinkID]],Table_socioeca8.sandag.org_abm2_spd[[hwycov_id]:[speed_ev]],3,FALSE)</f>
        <v>27</v>
      </c>
      <c r="N340">
        <f>VLOOKUP(Table_sql2014a8.sandag.org_ws_FreewaySpeed[[#This Row],[LinkID]],Table_socioeca8.sandag.org_abm2_spd[[hwycov_id]:[speed_ev]],4,FALSE)</f>
        <v>48</v>
      </c>
      <c r="O340">
        <f>VLOOKUP(Table_sql2014a8.sandag.org_ws_FreewaySpeed[[#This Row],[LinkID]],Table_socioeca8.sandag.org_abm2_spd[[hwycov_id]:[speed_ev]],5,FALSE)</f>
        <v>49</v>
      </c>
      <c r="P340">
        <f>VLOOKUP(Table_sql2014a8.sandag.org_ws_FreewaySpeed[[#This Row],[LinkID]],Table_socioeca8.sandag.org_abm2_spd[[hwycov_id]:[speed_ev]],6,FALSE)</f>
        <v>58</v>
      </c>
    </row>
    <row r="341" spans="3:16" x14ac:dyDescent="0.3">
      <c r="C341">
        <f>[1]hwy_speed!A341</f>
        <v>8838</v>
      </c>
      <c r="D341">
        <f>[1]hwy_speed!B341</f>
        <v>58</v>
      </c>
      <c r="E341">
        <f>[1]hwy_speed!C341</f>
        <v>38</v>
      </c>
      <c r="F341">
        <f>[1]hwy_speed!D341</f>
        <v>48</v>
      </c>
      <c r="G341">
        <f>[1]hwy_speed!E341</f>
        <v>53</v>
      </c>
      <c r="H341">
        <f>[1]hwy_speed!F341</f>
        <v>58</v>
      </c>
      <c r="K341" s="7">
        <v>27015</v>
      </c>
      <c r="L341">
        <f>VLOOKUP(Table_sql2014a8.sandag.org_ws_FreewaySpeed[[#This Row],[LinkID]],Table_socioeca8.sandag.org_abm2_spd[[hwycov_id]:[speed_ev]],2,FALSE)</f>
        <v>58</v>
      </c>
      <c r="M341">
        <f>VLOOKUP(Table_sql2014a8.sandag.org_ws_FreewaySpeed[[#This Row],[LinkID]],Table_socioeca8.sandag.org_abm2_spd[[hwycov_id]:[speed_ev]],3,FALSE)</f>
        <v>58</v>
      </c>
      <c r="N341">
        <f>VLOOKUP(Table_sql2014a8.sandag.org_ws_FreewaySpeed[[#This Row],[LinkID]],Table_socioeca8.sandag.org_abm2_spd[[hwycov_id]:[speed_ev]],4,FALSE)</f>
        <v>58</v>
      </c>
      <c r="O341">
        <f>VLOOKUP(Table_sql2014a8.sandag.org_ws_FreewaySpeed[[#This Row],[LinkID]],Table_socioeca8.sandag.org_abm2_spd[[hwycov_id]:[speed_ev]],5,FALSE)</f>
        <v>58</v>
      </c>
      <c r="P341">
        <f>VLOOKUP(Table_sql2014a8.sandag.org_ws_FreewaySpeed[[#This Row],[LinkID]],Table_socioeca8.sandag.org_abm2_spd[[hwycov_id]:[speed_ev]],6,FALSE)</f>
        <v>58</v>
      </c>
    </row>
    <row r="342" spans="3:16" x14ac:dyDescent="0.3">
      <c r="C342">
        <f>[1]hwy_speed!A342</f>
        <v>8839</v>
      </c>
      <c r="D342">
        <f>[1]hwy_speed!B342</f>
        <v>58</v>
      </c>
      <c r="E342">
        <f>[1]hwy_speed!C342</f>
        <v>54</v>
      </c>
      <c r="F342">
        <f>[1]hwy_speed!D342</f>
        <v>53</v>
      </c>
      <c r="G342">
        <f>[1]hwy_speed!E342</f>
        <v>47</v>
      </c>
      <c r="H342">
        <f>[1]hwy_speed!F342</f>
        <v>58</v>
      </c>
      <c r="K342" s="7">
        <v>27154</v>
      </c>
      <c r="L342">
        <f>VLOOKUP(Table_sql2014a8.sandag.org_ws_FreewaySpeed[[#This Row],[LinkID]],Table_socioeca8.sandag.org_abm2_spd[[hwycov_id]:[speed_ev]],2,FALSE)</f>
        <v>58</v>
      </c>
      <c r="M342">
        <f>VLOOKUP(Table_sql2014a8.sandag.org_ws_FreewaySpeed[[#This Row],[LinkID]],Table_socioeca8.sandag.org_abm2_spd[[hwycov_id]:[speed_ev]],3,FALSE)</f>
        <v>58</v>
      </c>
      <c r="N342">
        <f>VLOOKUP(Table_sql2014a8.sandag.org_ws_FreewaySpeed[[#This Row],[LinkID]],Table_socioeca8.sandag.org_abm2_spd[[hwycov_id]:[speed_ev]],4,FALSE)</f>
        <v>58</v>
      </c>
      <c r="O342">
        <f>VLOOKUP(Table_sql2014a8.sandag.org_ws_FreewaySpeed[[#This Row],[LinkID]],Table_socioeca8.sandag.org_abm2_spd[[hwycov_id]:[speed_ev]],5,FALSE)</f>
        <v>58</v>
      </c>
      <c r="P342">
        <f>VLOOKUP(Table_sql2014a8.sandag.org_ws_FreewaySpeed[[#This Row],[LinkID]],Table_socioeca8.sandag.org_abm2_spd[[hwycov_id]:[speed_ev]],6,FALSE)</f>
        <v>58</v>
      </c>
    </row>
    <row r="343" spans="3:16" x14ac:dyDescent="0.3">
      <c r="C343">
        <f>[1]hwy_speed!A343</f>
        <v>8840</v>
      </c>
      <c r="D343">
        <f>[1]hwy_speed!B343</f>
        <v>58</v>
      </c>
      <c r="E343">
        <f>[1]hwy_speed!C343</f>
        <v>43</v>
      </c>
      <c r="F343">
        <f>[1]hwy_speed!D343</f>
        <v>54</v>
      </c>
      <c r="G343">
        <f>[1]hwy_speed!E343</f>
        <v>55</v>
      </c>
      <c r="H343">
        <f>[1]hwy_speed!F343</f>
        <v>58</v>
      </c>
      <c r="K343" s="7">
        <v>27157</v>
      </c>
      <c r="L343">
        <f>VLOOKUP(Table_sql2014a8.sandag.org_ws_FreewaySpeed[[#This Row],[LinkID]],Table_socioeca8.sandag.org_abm2_spd[[hwycov_id]:[speed_ev]],2,FALSE)</f>
        <v>39</v>
      </c>
      <c r="M343">
        <f>VLOOKUP(Table_sql2014a8.sandag.org_ws_FreewaySpeed[[#This Row],[LinkID]],Table_socioeca8.sandag.org_abm2_spd[[hwycov_id]:[speed_ev]],3,FALSE)</f>
        <v>39</v>
      </c>
      <c r="N343">
        <f>VLOOKUP(Table_sql2014a8.sandag.org_ws_FreewaySpeed[[#This Row],[LinkID]],Table_socioeca8.sandag.org_abm2_spd[[hwycov_id]:[speed_ev]],4,FALSE)</f>
        <v>39</v>
      </c>
      <c r="O343">
        <f>VLOOKUP(Table_sql2014a8.sandag.org_ws_FreewaySpeed[[#This Row],[LinkID]],Table_socioeca8.sandag.org_abm2_spd[[hwycov_id]:[speed_ev]],5,FALSE)</f>
        <v>39</v>
      </c>
      <c r="P343">
        <f>VLOOKUP(Table_sql2014a8.sandag.org_ws_FreewaySpeed[[#This Row],[LinkID]],Table_socioeca8.sandag.org_abm2_spd[[hwycov_id]:[speed_ev]],6,FALSE)</f>
        <v>39</v>
      </c>
    </row>
    <row r="344" spans="3:16" x14ac:dyDescent="0.3">
      <c r="C344">
        <f>[1]hwy_speed!A344</f>
        <v>8841</v>
      </c>
      <c r="D344">
        <f>[1]hwy_speed!B344</f>
        <v>58</v>
      </c>
      <c r="E344">
        <f>[1]hwy_speed!C344</f>
        <v>36</v>
      </c>
      <c r="F344">
        <f>[1]hwy_speed!D344</f>
        <v>42</v>
      </c>
      <c r="G344">
        <f>[1]hwy_speed!E344</f>
        <v>48</v>
      </c>
      <c r="H344">
        <f>[1]hwy_speed!F344</f>
        <v>58</v>
      </c>
      <c r="K344" s="7">
        <v>27167</v>
      </c>
      <c r="L344">
        <f>VLOOKUP(Table_sql2014a8.sandag.org_ws_FreewaySpeed[[#This Row],[LinkID]],Table_socioeca8.sandag.org_abm2_spd[[hwycov_id]:[speed_ev]],2,FALSE)</f>
        <v>62</v>
      </c>
      <c r="M344">
        <f>VLOOKUP(Table_sql2014a8.sandag.org_ws_FreewaySpeed[[#This Row],[LinkID]],Table_socioeca8.sandag.org_abm2_spd[[hwycov_id]:[speed_ev]],3,FALSE)</f>
        <v>59</v>
      </c>
      <c r="N344">
        <f>VLOOKUP(Table_sql2014a8.sandag.org_ws_FreewaySpeed[[#This Row],[LinkID]],Table_socioeca8.sandag.org_abm2_spd[[hwycov_id]:[speed_ev]],4,FALSE)</f>
        <v>62</v>
      </c>
      <c r="O344">
        <f>VLOOKUP(Table_sql2014a8.sandag.org_ws_FreewaySpeed[[#This Row],[LinkID]],Table_socioeca8.sandag.org_abm2_spd[[hwycov_id]:[speed_ev]],5,FALSE)</f>
        <v>62</v>
      </c>
      <c r="P344">
        <f>VLOOKUP(Table_sql2014a8.sandag.org_ws_FreewaySpeed[[#This Row],[LinkID]],Table_socioeca8.sandag.org_abm2_spd[[hwycov_id]:[speed_ev]],6,FALSE)</f>
        <v>62</v>
      </c>
    </row>
    <row r="345" spans="3:16" x14ac:dyDescent="0.3">
      <c r="C345">
        <f>[1]hwy_speed!A345</f>
        <v>8842</v>
      </c>
      <c r="D345">
        <f>[1]hwy_speed!B345</f>
        <v>58</v>
      </c>
      <c r="E345">
        <f>[1]hwy_speed!C345</f>
        <v>37</v>
      </c>
      <c r="F345">
        <f>[1]hwy_speed!D345</f>
        <v>47</v>
      </c>
      <c r="G345">
        <f>[1]hwy_speed!E345</f>
        <v>43</v>
      </c>
      <c r="H345">
        <f>[1]hwy_speed!F345</f>
        <v>58</v>
      </c>
      <c r="K345" s="7">
        <v>27168</v>
      </c>
      <c r="L345">
        <f>VLOOKUP(Table_sql2014a8.sandag.org_ws_FreewaySpeed[[#This Row],[LinkID]],Table_socioeca8.sandag.org_abm2_spd[[hwycov_id]:[speed_ev]],2,FALSE)</f>
        <v>58</v>
      </c>
      <c r="M345">
        <f>VLOOKUP(Table_sql2014a8.sandag.org_ws_FreewaySpeed[[#This Row],[LinkID]],Table_socioeca8.sandag.org_abm2_spd[[hwycov_id]:[speed_ev]],3,FALSE)</f>
        <v>54</v>
      </c>
      <c r="N345">
        <f>VLOOKUP(Table_sql2014a8.sandag.org_ws_FreewaySpeed[[#This Row],[LinkID]],Table_socioeca8.sandag.org_abm2_spd[[hwycov_id]:[speed_ev]],4,FALSE)</f>
        <v>58</v>
      </c>
      <c r="O345">
        <f>VLOOKUP(Table_sql2014a8.sandag.org_ws_FreewaySpeed[[#This Row],[LinkID]],Table_socioeca8.sandag.org_abm2_spd[[hwycov_id]:[speed_ev]],5,FALSE)</f>
        <v>58</v>
      </c>
      <c r="P345">
        <f>VLOOKUP(Table_sql2014a8.sandag.org_ws_FreewaySpeed[[#This Row],[LinkID]],Table_socioeca8.sandag.org_abm2_spd[[hwycov_id]:[speed_ev]],6,FALSE)</f>
        <v>58</v>
      </c>
    </row>
    <row r="346" spans="3:16" x14ac:dyDescent="0.3">
      <c r="C346">
        <f>[1]hwy_speed!A346</f>
        <v>8843</v>
      </c>
      <c r="D346">
        <f>[1]hwy_speed!B346</f>
        <v>58</v>
      </c>
      <c r="E346">
        <f>[1]hwy_speed!C346</f>
        <v>43</v>
      </c>
      <c r="F346">
        <f>[1]hwy_speed!D346</f>
        <v>46</v>
      </c>
      <c r="G346">
        <f>[1]hwy_speed!E346</f>
        <v>44</v>
      </c>
      <c r="H346">
        <f>[1]hwy_speed!F346</f>
        <v>58</v>
      </c>
      <c r="K346" s="7">
        <v>27169</v>
      </c>
      <c r="L346">
        <f>VLOOKUP(Table_sql2014a8.sandag.org_ws_FreewaySpeed[[#This Row],[LinkID]],Table_socioeca8.sandag.org_abm2_spd[[hwycov_id]:[speed_ev]],2,FALSE)</f>
        <v>62</v>
      </c>
      <c r="M346">
        <f>VLOOKUP(Table_sql2014a8.sandag.org_ws_FreewaySpeed[[#This Row],[LinkID]],Table_socioeca8.sandag.org_abm2_spd[[hwycov_id]:[speed_ev]],3,FALSE)</f>
        <v>61</v>
      </c>
      <c r="N346">
        <f>VLOOKUP(Table_sql2014a8.sandag.org_ws_FreewaySpeed[[#This Row],[LinkID]],Table_socioeca8.sandag.org_abm2_spd[[hwycov_id]:[speed_ev]],4,FALSE)</f>
        <v>61</v>
      </c>
      <c r="O346">
        <f>VLOOKUP(Table_sql2014a8.sandag.org_ws_FreewaySpeed[[#This Row],[LinkID]],Table_socioeca8.sandag.org_abm2_spd[[hwycov_id]:[speed_ev]],5,FALSE)</f>
        <v>60</v>
      </c>
      <c r="P346">
        <f>VLOOKUP(Table_sql2014a8.sandag.org_ws_FreewaySpeed[[#This Row],[LinkID]],Table_socioeca8.sandag.org_abm2_spd[[hwycov_id]:[speed_ev]],6,FALSE)</f>
        <v>62</v>
      </c>
    </row>
    <row r="347" spans="3:16" x14ac:dyDescent="0.3">
      <c r="C347">
        <f>[1]hwy_speed!A347</f>
        <v>8844</v>
      </c>
      <c r="D347">
        <f>[1]hwy_speed!B347</f>
        <v>58</v>
      </c>
      <c r="E347">
        <f>[1]hwy_speed!C347</f>
        <v>45</v>
      </c>
      <c r="F347">
        <f>[1]hwy_speed!D347</f>
        <v>51</v>
      </c>
      <c r="G347">
        <f>[1]hwy_speed!E347</f>
        <v>48</v>
      </c>
      <c r="H347">
        <f>[1]hwy_speed!F347</f>
        <v>58</v>
      </c>
      <c r="K347" s="7">
        <v>27172</v>
      </c>
      <c r="L347">
        <f>VLOOKUP(Table_sql2014a8.sandag.org_ws_FreewaySpeed[[#This Row],[LinkID]],Table_socioeca8.sandag.org_abm2_spd[[hwycov_id]:[speed_ev]],2,FALSE)</f>
        <v>62</v>
      </c>
      <c r="M347">
        <f>VLOOKUP(Table_sql2014a8.sandag.org_ws_FreewaySpeed[[#This Row],[LinkID]],Table_socioeca8.sandag.org_abm2_spd[[hwycov_id]:[speed_ev]],3,FALSE)</f>
        <v>60</v>
      </c>
      <c r="N347">
        <f>VLOOKUP(Table_sql2014a8.sandag.org_ws_FreewaySpeed[[#This Row],[LinkID]],Table_socioeca8.sandag.org_abm2_spd[[hwycov_id]:[speed_ev]],4,FALSE)</f>
        <v>62</v>
      </c>
      <c r="O347">
        <f>VLOOKUP(Table_sql2014a8.sandag.org_ws_FreewaySpeed[[#This Row],[LinkID]],Table_socioeca8.sandag.org_abm2_spd[[hwycov_id]:[speed_ev]],5,FALSE)</f>
        <v>62</v>
      </c>
      <c r="P347">
        <f>VLOOKUP(Table_sql2014a8.sandag.org_ws_FreewaySpeed[[#This Row],[LinkID]],Table_socioeca8.sandag.org_abm2_spd[[hwycov_id]:[speed_ev]],6,FALSE)</f>
        <v>62</v>
      </c>
    </row>
    <row r="348" spans="3:16" x14ac:dyDescent="0.3">
      <c r="C348">
        <f>[1]hwy_speed!A348</f>
        <v>8845</v>
      </c>
      <c r="D348">
        <f>[1]hwy_speed!B348</f>
        <v>58</v>
      </c>
      <c r="E348">
        <f>[1]hwy_speed!C348</f>
        <v>30</v>
      </c>
      <c r="F348">
        <f>[1]hwy_speed!D348</f>
        <v>40</v>
      </c>
      <c r="G348">
        <f>[1]hwy_speed!E348</f>
        <v>34</v>
      </c>
      <c r="H348">
        <f>[1]hwy_speed!F348</f>
        <v>58</v>
      </c>
      <c r="K348" s="7">
        <v>27173</v>
      </c>
      <c r="L348">
        <f>VLOOKUP(Table_sql2014a8.sandag.org_ws_FreewaySpeed[[#This Row],[LinkID]],Table_socioeca8.sandag.org_abm2_spd[[hwycov_id]:[speed_ev]],2,FALSE)</f>
        <v>62</v>
      </c>
      <c r="M348">
        <f>VLOOKUP(Table_sql2014a8.sandag.org_ws_FreewaySpeed[[#This Row],[LinkID]],Table_socioeca8.sandag.org_abm2_spd[[hwycov_id]:[speed_ev]],3,FALSE)</f>
        <v>60</v>
      </c>
      <c r="N348">
        <f>VLOOKUP(Table_sql2014a8.sandag.org_ws_FreewaySpeed[[#This Row],[LinkID]],Table_socioeca8.sandag.org_abm2_spd[[hwycov_id]:[speed_ev]],4,FALSE)</f>
        <v>62</v>
      </c>
      <c r="O348">
        <f>VLOOKUP(Table_sql2014a8.sandag.org_ws_FreewaySpeed[[#This Row],[LinkID]],Table_socioeca8.sandag.org_abm2_spd[[hwycov_id]:[speed_ev]],5,FALSE)</f>
        <v>62</v>
      </c>
      <c r="P348">
        <f>VLOOKUP(Table_sql2014a8.sandag.org_ws_FreewaySpeed[[#This Row],[LinkID]],Table_socioeca8.sandag.org_abm2_spd[[hwycov_id]:[speed_ev]],6,FALSE)</f>
        <v>62</v>
      </c>
    </row>
    <row r="349" spans="3:16" x14ac:dyDescent="0.3">
      <c r="C349">
        <f>[1]hwy_speed!A349</f>
        <v>8846</v>
      </c>
      <c r="D349">
        <f>[1]hwy_speed!B349</f>
        <v>58</v>
      </c>
      <c r="E349">
        <f>[1]hwy_speed!C349</f>
        <v>47</v>
      </c>
      <c r="F349">
        <f>[1]hwy_speed!D349</f>
        <v>48</v>
      </c>
      <c r="G349">
        <f>[1]hwy_speed!E349</f>
        <v>49</v>
      </c>
      <c r="H349">
        <f>[1]hwy_speed!F349</f>
        <v>58</v>
      </c>
      <c r="K349" s="7">
        <v>27179</v>
      </c>
      <c r="L349">
        <f>VLOOKUP(Table_sql2014a8.sandag.org_ws_FreewaySpeed[[#This Row],[LinkID]],Table_socioeca8.sandag.org_abm2_spd[[hwycov_id]:[speed_ev]],2,FALSE)</f>
        <v>62</v>
      </c>
      <c r="M349">
        <f>VLOOKUP(Table_sql2014a8.sandag.org_ws_FreewaySpeed[[#This Row],[LinkID]],Table_socioeca8.sandag.org_abm2_spd[[hwycov_id]:[speed_ev]],3,FALSE)</f>
        <v>61</v>
      </c>
      <c r="N349">
        <f>VLOOKUP(Table_sql2014a8.sandag.org_ws_FreewaySpeed[[#This Row],[LinkID]],Table_socioeca8.sandag.org_abm2_spd[[hwycov_id]:[speed_ev]],4,FALSE)</f>
        <v>61</v>
      </c>
      <c r="O349">
        <f>VLOOKUP(Table_sql2014a8.sandag.org_ws_FreewaySpeed[[#This Row],[LinkID]],Table_socioeca8.sandag.org_abm2_spd[[hwycov_id]:[speed_ev]],5,FALSE)</f>
        <v>60</v>
      </c>
      <c r="P349">
        <f>VLOOKUP(Table_sql2014a8.sandag.org_ws_FreewaySpeed[[#This Row],[LinkID]],Table_socioeca8.sandag.org_abm2_spd[[hwycov_id]:[speed_ev]],6,FALSE)</f>
        <v>62</v>
      </c>
    </row>
    <row r="350" spans="3:16" x14ac:dyDescent="0.3">
      <c r="C350">
        <f>[1]hwy_speed!A350</f>
        <v>8879</v>
      </c>
      <c r="D350">
        <f>[1]hwy_speed!B350</f>
        <v>53</v>
      </c>
      <c r="E350">
        <f>[1]hwy_speed!C350</f>
        <v>44</v>
      </c>
      <c r="F350">
        <f>[1]hwy_speed!D350</f>
        <v>51</v>
      </c>
      <c r="G350">
        <f>[1]hwy_speed!E350</f>
        <v>48</v>
      </c>
      <c r="H350">
        <f>[1]hwy_speed!F350</f>
        <v>53</v>
      </c>
      <c r="K350" s="7">
        <v>27181</v>
      </c>
      <c r="L350">
        <f>VLOOKUP(Table_sql2014a8.sandag.org_ws_FreewaySpeed[[#This Row],[LinkID]],Table_socioeca8.sandag.org_abm2_spd[[hwycov_id]:[speed_ev]],2,FALSE)</f>
        <v>58</v>
      </c>
      <c r="M350">
        <f>VLOOKUP(Table_sql2014a8.sandag.org_ws_FreewaySpeed[[#This Row],[LinkID]],Table_socioeca8.sandag.org_abm2_spd[[hwycov_id]:[speed_ev]],3,FALSE)</f>
        <v>58</v>
      </c>
      <c r="N350">
        <f>VLOOKUP(Table_sql2014a8.sandag.org_ws_FreewaySpeed[[#This Row],[LinkID]],Table_socioeca8.sandag.org_abm2_spd[[hwycov_id]:[speed_ev]],4,FALSE)</f>
        <v>58</v>
      </c>
      <c r="O350">
        <f>VLOOKUP(Table_sql2014a8.sandag.org_ws_FreewaySpeed[[#This Row],[LinkID]],Table_socioeca8.sandag.org_abm2_spd[[hwycov_id]:[speed_ev]],5,FALSE)</f>
        <v>55</v>
      </c>
      <c r="P350">
        <f>VLOOKUP(Table_sql2014a8.sandag.org_ws_FreewaySpeed[[#This Row],[LinkID]],Table_socioeca8.sandag.org_abm2_spd[[hwycov_id]:[speed_ev]],6,FALSE)</f>
        <v>58</v>
      </c>
    </row>
    <row r="351" spans="3:16" x14ac:dyDescent="0.3">
      <c r="C351">
        <f>[1]hwy_speed!A351</f>
        <v>8887</v>
      </c>
      <c r="D351">
        <f>[1]hwy_speed!B351</f>
        <v>52</v>
      </c>
      <c r="E351">
        <f>[1]hwy_speed!C351</f>
        <v>45</v>
      </c>
      <c r="F351">
        <f>[1]hwy_speed!D351</f>
        <v>48</v>
      </c>
      <c r="G351">
        <f>[1]hwy_speed!E351</f>
        <v>46</v>
      </c>
      <c r="H351">
        <f>[1]hwy_speed!F351</f>
        <v>52</v>
      </c>
      <c r="K351" s="7">
        <v>27182</v>
      </c>
      <c r="L351">
        <f>VLOOKUP(Table_sql2014a8.sandag.org_ws_FreewaySpeed[[#This Row],[LinkID]],Table_socioeca8.sandag.org_abm2_spd[[hwycov_id]:[speed_ev]],2,FALSE)</f>
        <v>58</v>
      </c>
      <c r="M351">
        <f>VLOOKUP(Table_sql2014a8.sandag.org_ws_FreewaySpeed[[#This Row],[LinkID]],Table_socioeca8.sandag.org_abm2_spd[[hwycov_id]:[speed_ev]],3,FALSE)</f>
        <v>55</v>
      </c>
      <c r="N351">
        <f>VLOOKUP(Table_sql2014a8.sandag.org_ws_FreewaySpeed[[#This Row],[LinkID]],Table_socioeca8.sandag.org_abm2_spd[[hwycov_id]:[speed_ev]],4,FALSE)</f>
        <v>58</v>
      </c>
      <c r="O351">
        <f>VLOOKUP(Table_sql2014a8.sandag.org_ws_FreewaySpeed[[#This Row],[LinkID]],Table_socioeca8.sandag.org_abm2_spd[[hwycov_id]:[speed_ev]],5,FALSE)</f>
        <v>58</v>
      </c>
      <c r="P351">
        <f>VLOOKUP(Table_sql2014a8.sandag.org_ws_FreewaySpeed[[#This Row],[LinkID]],Table_socioeca8.sandag.org_abm2_spd[[hwycov_id]:[speed_ev]],6,FALSE)</f>
        <v>58</v>
      </c>
    </row>
    <row r="352" spans="3:16" x14ac:dyDescent="0.3">
      <c r="C352">
        <f>[1]hwy_speed!A352</f>
        <v>8896</v>
      </c>
      <c r="D352">
        <f>[1]hwy_speed!B352</f>
        <v>62</v>
      </c>
      <c r="E352">
        <f>[1]hwy_speed!C352</f>
        <v>62</v>
      </c>
      <c r="F352">
        <f>[1]hwy_speed!D352</f>
        <v>62</v>
      </c>
      <c r="G352">
        <f>[1]hwy_speed!E352</f>
        <v>60</v>
      </c>
      <c r="H352">
        <f>[1]hwy_speed!F352</f>
        <v>62</v>
      </c>
      <c r="K352" s="7">
        <v>27189</v>
      </c>
      <c r="L352">
        <f>VLOOKUP(Table_sql2014a8.sandag.org_ws_FreewaySpeed[[#This Row],[LinkID]],Table_socioeca8.sandag.org_abm2_spd[[hwycov_id]:[speed_ev]],2,FALSE)</f>
        <v>62</v>
      </c>
      <c r="M352">
        <f>VLOOKUP(Table_sql2014a8.sandag.org_ws_FreewaySpeed[[#This Row],[LinkID]],Table_socioeca8.sandag.org_abm2_spd[[hwycov_id]:[speed_ev]],3,FALSE)</f>
        <v>61</v>
      </c>
      <c r="N352">
        <f>VLOOKUP(Table_sql2014a8.sandag.org_ws_FreewaySpeed[[#This Row],[LinkID]],Table_socioeca8.sandag.org_abm2_spd[[hwycov_id]:[speed_ev]],4,FALSE)</f>
        <v>62</v>
      </c>
      <c r="O352">
        <f>VLOOKUP(Table_sql2014a8.sandag.org_ws_FreewaySpeed[[#This Row],[LinkID]],Table_socioeca8.sandag.org_abm2_spd[[hwycov_id]:[speed_ev]],5,FALSE)</f>
        <v>62</v>
      </c>
      <c r="P352">
        <f>VLOOKUP(Table_sql2014a8.sandag.org_ws_FreewaySpeed[[#This Row],[LinkID]],Table_socioeca8.sandag.org_abm2_spd[[hwycov_id]:[speed_ev]],6,FALSE)</f>
        <v>62</v>
      </c>
    </row>
    <row r="353" spans="3:16" x14ac:dyDescent="0.3">
      <c r="C353">
        <f>[1]hwy_speed!A353</f>
        <v>8899</v>
      </c>
      <c r="D353">
        <f>[1]hwy_speed!B353</f>
        <v>58</v>
      </c>
      <c r="E353">
        <f>[1]hwy_speed!C353</f>
        <v>47</v>
      </c>
      <c r="F353">
        <f>[1]hwy_speed!D353</f>
        <v>56</v>
      </c>
      <c r="G353">
        <f>[1]hwy_speed!E353</f>
        <v>57</v>
      </c>
      <c r="H353">
        <f>[1]hwy_speed!F353</f>
        <v>58</v>
      </c>
      <c r="K353" s="7">
        <v>27190</v>
      </c>
      <c r="L353">
        <f>VLOOKUP(Table_sql2014a8.sandag.org_ws_FreewaySpeed[[#This Row],[LinkID]],Table_socioeca8.sandag.org_abm2_spd[[hwycov_id]:[speed_ev]],2,FALSE)</f>
        <v>62</v>
      </c>
      <c r="M353">
        <f>VLOOKUP(Table_sql2014a8.sandag.org_ws_FreewaySpeed[[#This Row],[LinkID]],Table_socioeca8.sandag.org_abm2_spd[[hwycov_id]:[speed_ev]],3,FALSE)</f>
        <v>61</v>
      </c>
      <c r="N353">
        <f>VLOOKUP(Table_sql2014a8.sandag.org_ws_FreewaySpeed[[#This Row],[LinkID]],Table_socioeca8.sandag.org_abm2_spd[[hwycov_id]:[speed_ev]],4,FALSE)</f>
        <v>62</v>
      </c>
      <c r="O353">
        <f>VLOOKUP(Table_sql2014a8.sandag.org_ws_FreewaySpeed[[#This Row],[LinkID]],Table_socioeca8.sandag.org_abm2_spd[[hwycov_id]:[speed_ev]],5,FALSE)</f>
        <v>62</v>
      </c>
      <c r="P353">
        <f>VLOOKUP(Table_sql2014a8.sandag.org_ws_FreewaySpeed[[#This Row],[LinkID]],Table_socioeca8.sandag.org_abm2_spd[[hwycov_id]:[speed_ev]],6,FALSE)</f>
        <v>62</v>
      </c>
    </row>
    <row r="354" spans="3:16" x14ac:dyDescent="0.3">
      <c r="C354">
        <f>[1]hwy_speed!A354</f>
        <v>8900</v>
      </c>
      <c r="D354">
        <f>[1]hwy_speed!B354</f>
        <v>57</v>
      </c>
      <c r="E354">
        <f>[1]hwy_speed!C354</f>
        <v>43</v>
      </c>
      <c r="F354">
        <f>[1]hwy_speed!D354</f>
        <v>55</v>
      </c>
      <c r="G354">
        <f>[1]hwy_speed!E354</f>
        <v>56</v>
      </c>
      <c r="H354">
        <f>[1]hwy_speed!F354</f>
        <v>58</v>
      </c>
      <c r="K354" s="7">
        <v>27192</v>
      </c>
      <c r="L354">
        <f>VLOOKUP(Table_sql2014a8.sandag.org_ws_FreewaySpeed[[#This Row],[LinkID]],Table_socioeca8.sandag.org_abm2_spd[[hwycov_id]:[speed_ev]],2,FALSE)</f>
        <v>62</v>
      </c>
      <c r="M354">
        <f>VLOOKUP(Table_sql2014a8.sandag.org_ws_FreewaySpeed[[#This Row],[LinkID]],Table_socioeca8.sandag.org_abm2_spd[[hwycov_id]:[speed_ev]],3,FALSE)</f>
        <v>61</v>
      </c>
      <c r="N354">
        <f>VLOOKUP(Table_sql2014a8.sandag.org_ws_FreewaySpeed[[#This Row],[LinkID]],Table_socioeca8.sandag.org_abm2_spd[[hwycov_id]:[speed_ev]],4,FALSE)</f>
        <v>61</v>
      </c>
      <c r="O354">
        <f>VLOOKUP(Table_sql2014a8.sandag.org_ws_FreewaySpeed[[#This Row],[LinkID]],Table_socioeca8.sandag.org_abm2_spd[[hwycov_id]:[speed_ev]],5,FALSE)</f>
        <v>61</v>
      </c>
      <c r="P354">
        <f>VLOOKUP(Table_sql2014a8.sandag.org_ws_FreewaySpeed[[#This Row],[LinkID]],Table_socioeca8.sandag.org_abm2_spd[[hwycov_id]:[speed_ev]],6,FALSE)</f>
        <v>62</v>
      </c>
    </row>
    <row r="355" spans="3:16" x14ac:dyDescent="0.3">
      <c r="C355">
        <f>[1]hwy_speed!A355</f>
        <v>8902</v>
      </c>
      <c r="D355">
        <f>[1]hwy_speed!B355</f>
        <v>56</v>
      </c>
      <c r="E355">
        <f>[1]hwy_speed!C355</f>
        <v>24</v>
      </c>
      <c r="F355">
        <f>[1]hwy_speed!D355</f>
        <v>49</v>
      </c>
      <c r="G355">
        <f>[1]hwy_speed!E355</f>
        <v>37</v>
      </c>
      <c r="H355">
        <f>[1]hwy_speed!F355</f>
        <v>56</v>
      </c>
      <c r="K355" s="7">
        <v>27193</v>
      </c>
      <c r="L355">
        <f>VLOOKUP(Table_sql2014a8.sandag.org_ws_FreewaySpeed[[#This Row],[LinkID]],Table_socioeca8.sandag.org_abm2_spd[[hwycov_id]:[speed_ev]],2,FALSE)</f>
        <v>62</v>
      </c>
      <c r="M355">
        <f>VLOOKUP(Table_sql2014a8.sandag.org_ws_FreewaySpeed[[#This Row],[LinkID]],Table_socioeca8.sandag.org_abm2_spd[[hwycov_id]:[speed_ev]],3,FALSE)</f>
        <v>61</v>
      </c>
      <c r="N355">
        <f>VLOOKUP(Table_sql2014a8.sandag.org_ws_FreewaySpeed[[#This Row],[LinkID]],Table_socioeca8.sandag.org_abm2_spd[[hwycov_id]:[speed_ev]],4,FALSE)</f>
        <v>61</v>
      </c>
      <c r="O355">
        <f>VLOOKUP(Table_sql2014a8.sandag.org_ws_FreewaySpeed[[#This Row],[LinkID]],Table_socioeca8.sandag.org_abm2_spd[[hwycov_id]:[speed_ev]],5,FALSE)</f>
        <v>61</v>
      </c>
      <c r="P355">
        <f>VLOOKUP(Table_sql2014a8.sandag.org_ws_FreewaySpeed[[#This Row],[LinkID]],Table_socioeca8.sandag.org_abm2_spd[[hwycov_id]:[speed_ev]],6,FALSE)</f>
        <v>62</v>
      </c>
    </row>
    <row r="356" spans="3:16" x14ac:dyDescent="0.3">
      <c r="C356">
        <f>[1]hwy_speed!A356</f>
        <v>8921</v>
      </c>
      <c r="D356">
        <f>[1]hwy_speed!B356</f>
        <v>57</v>
      </c>
      <c r="E356">
        <f>[1]hwy_speed!C356</f>
        <v>40</v>
      </c>
      <c r="F356">
        <f>[1]hwy_speed!D356</f>
        <v>52</v>
      </c>
      <c r="G356">
        <f>[1]hwy_speed!E356</f>
        <v>46</v>
      </c>
      <c r="H356">
        <f>[1]hwy_speed!F356</f>
        <v>57</v>
      </c>
      <c r="K356" s="7">
        <v>27194</v>
      </c>
      <c r="L356">
        <f>VLOOKUP(Table_sql2014a8.sandag.org_ws_FreewaySpeed[[#This Row],[LinkID]],Table_socioeca8.sandag.org_abm2_spd[[hwycov_id]:[speed_ev]],2,FALSE)</f>
        <v>62</v>
      </c>
      <c r="M356">
        <f>VLOOKUP(Table_sql2014a8.sandag.org_ws_FreewaySpeed[[#This Row],[LinkID]],Table_socioeca8.sandag.org_abm2_spd[[hwycov_id]:[speed_ev]],3,FALSE)</f>
        <v>61</v>
      </c>
      <c r="N356">
        <f>VLOOKUP(Table_sql2014a8.sandag.org_ws_FreewaySpeed[[#This Row],[LinkID]],Table_socioeca8.sandag.org_abm2_spd[[hwycov_id]:[speed_ev]],4,FALSE)</f>
        <v>62</v>
      </c>
      <c r="O356">
        <f>VLOOKUP(Table_sql2014a8.sandag.org_ws_FreewaySpeed[[#This Row],[LinkID]],Table_socioeca8.sandag.org_abm2_spd[[hwycov_id]:[speed_ev]],5,FALSE)</f>
        <v>62</v>
      </c>
      <c r="P356">
        <f>VLOOKUP(Table_sql2014a8.sandag.org_ws_FreewaySpeed[[#This Row],[LinkID]],Table_socioeca8.sandag.org_abm2_spd[[hwycov_id]:[speed_ev]],6,FALSE)</f>
        <v>62</v>
      </c>
    </row>
    <row r="357" spans="3:16" x14ac:dyDescent="0.3">
      <c r="C357">
        <f>[1]hwy_speed!A357</f>
        <v>8930</v>
      </c>
      <c r="D357">
        <f>[1]hwy_speed!B357</f>
        <v>52</v>
      </c>
      <c r="E357">
        <f>[1]hwy_speed!C357</f>
        <v>34</v>
      </c>
      <c r="F357">
        <f>[1]hwy_speed!D357</f>
        <v>49</v>
      </c>
      <c r="G357">
        <f>[1]hwy_speed!E357</f>
        <v>37</v>
      </c>
      <c r="H357">
        <f>[1]hwy_speed!F357</f>
        <v>52</v>
      </c>
      <c r="K357" s="7">
        <v>27195</v>
      </c>
      <c r="L357">
        <f>VLOOKUP(Table_sql2014a8.sandag.org_ws_FreewaySpeed[[#This Row],[LinkID]],Table_socioeca8.sandag.org_abm2_spd[[hwycov_id]:[speed_ev]],2,FALSE)</f>
        <v>62</v>
      </c>
      <c r="M357">
        <f>VLOOKUP(Table_sql2014a8.sandag.org_ws_FreewaySpeed[[#This Row],[LinkID]],Table_socioeca8.sandag.org_abm2_spd[[hwycov_id]:[speed_ev]],3,FALSE)</f>
        <v>61</v>
      </c>
      <c r="N357">
        <f>VLOOKUP(Table_sql2014a8.sandag.org_ws_FreewaySpeed[[#This Row],[LinkID]],Table_socioeca8.sandag.org_abm2_spd[[hwycov_id]:[speed_ev]],4,FALSE)</f>
        <v>61</v>
      </c>
      <c r="O357">
        <f>VLOOKUP(Table_sql2014a8.sandag.org_ws_FreewaySpeed[[#This Row],[LinkID]],Table_socioeca8.sandag.org_abm2_spd[[hwycov_id]:[speed_ev]],5,FALSE)</f>
        <v>61</v>
      </c>
      <c r="P357">
        <f>VLOOKUP(Table_sql2014a8.sandag.org_ws_FreewaySpeed[[#This Row],[LinkID]],Table_socioeca8.sandag.org_abm2_spd[[hwycov_id]:[speed_ev]],6,FALSE)</f>
        <v>62</v>
      </c>
    </row>
    <row r="358" spans="3:16" x14ac:dyDescent="0.3">
      <c r="C358">
        <f>[1]hwy_speed!A358</f>
        <v>8933</v>
      </c>
      <c r="D358">
        <f>[1]hwy_speed!B358</f>
        <v>56</v>
      </c>
      <c r="E358">
        <f>[1]hwy_speed!C358</f>
        <v>55</v>
      </c>
      <c r="F358">
        <f>[1]hwy_speed!D358</f>
        <v>55</v>
      </c>
      <c r="G358">
        <f>[1]hwy_speed!E358</f>
        <v>49</v>
      </c>
      <c r="H358">
        <f>[1]hwy_speed!F358</f>
        <v>56</v>
      </c>
      <c r="K358" s="7">
        <v>27196</v>
      </c>
      <c r="L358">
        <f>VLOOKUP(Table_sql2014a8.sandag.org_ws_FreewaySpeed[[#This Row],[LinkID]],Table_socioeca8.sandag.org_abm2_spd[[hwycov_id]:[speed_ev]],2,FALSE)</f>
        <v>62</v>
      </c>
      <c r="M358">
        <f>VLOOKUP(Table_sql2014a8.sandag.org_ws_FreewaySpeed[[#This Row],[LinkID]],Table_socioeca8.sandag.org_abm2_spd[[hwycov_id]:[speed_ev]],3,FALSE)</f>
        <v>61</v>
      </c>
      <c r="N358">
        <f>VLOOKUP(Table_sql2014a8.sandag.org_ws_FreewaySpeed[[#This Row],[LinkID]],Table_socioeca8.sandag.org_abm2_spd[[hwycov_id]:[speed_ev]],4,FALSE)</f>
        <v>62</v>
      </c>
      <c r="O358">
        <f>VLOOKUP(Table_sql2014a8.sandag.org_ws_FreewaySpeed[[#This Row],[LinkID]],Table_socioeca8.sandag.org_abm2_spd[[hwycov_id]:[speed_ev]],5,FALSE)</f>
        <v>62</v>
      </c>
      <c r="P358">
        <f>VLOOKUP(Table_sql2014a8.sandag.org_ws_FreewaySpeed[[#This Row],[LinkID]],Table_socioeca8.sandag.org_abm2_spd[[hwycov_id]:[speed_ev]],6,FALSE)</f>
        <v>62</v>
      </c>
    </row>
    <row r="359" spans="3:16" x14ac:dyDescent="0.3">
      <c r="C359">
        <f>[1]hwy_speed!A359</f>
        <v>8938</v>
      </c>
      <c r="D359">
        <f>[1]hwy_speed!B359</f>
        <v>58</v>
      </c>
      <c r="E359">
        <f>[1]hwy_speed!C359</f>
        <v>57</v>
      </c>
      <c r="F359">
        <f>[1]hwy_speed!D359</f>
        <v>57</v>
      </c>
      <c r="G359">
        <f>[1]hwy_speed!E359</f>
        <v>56</v>
      </c>
      <c r="H359">
        <f>[1]hwy_speed!F359</f>
        <v>58</v>
      </c>
      <c r="K359" s="7">
        <v>27214</v>
      </c>
      <c r="L359">
        <f>VLOOKUP(Table_sql2014a8.sandag.org_ws_FreewaySpeed[[#This Row],[LinkID]],Table_socioeca8.sandag.org_abm2_spd[[hwycov_id]:[speed_ev]],2,FALSE)</f>
        <v>62</v>
      </c>
      <c r="M359">
        <f>VLOOKUP(Table_sql2014a8.sandag.org_ws_FreewaySpeed[[#This Row],[LinkID]],Table_socioeca8.sandag.org_abm2_spd[[hwycov_id]:[speed_ev]],3,FALSE)</f>
        <v>62</v>
      </c>
      <c r="N359">
        <f>VLOOKUP(Table_sql2014a8.sandag.org_ws_FreewaySpeed[[#This Row],[LinkID]],Table_socioeca8.sandag.org_abm2_spd[[hwycov_id]:[speed_ev]],4,FALSE)</f>
        <v>62</v>
      </c>
      <c r="O359">
        <f>VLOOKUP(Table_sql2014a8.sandag.org_ws_FreewaySpeed[[#This Row],[LinkID]],Table_socioeca8.sandag.org_abm2_spd[[hwycov_id]:[speed_ev]],5,FALSE)</f>
        <v>62</v>
      </c>
      <c r="P359">
        <f>VLOOKUP(Table_sql2014a8.sandag.org_ws_FreewaySpeed[[#This Row],[LinkID]],Table_socioeca8.sandag.org_abm2_spd[[hwycov_id]:[speed_ev]],6,FALSE)</f>
        <v>62</v>
      </c>
    </row>
    <row r="360" spans="3:16" x14ac:dyDescent="0.3">
      <c r="C360">
        <f>[1]hwy_speed!A360</f>
        <v>8939</v>
      </c>
      <c r="D360">
        <f>[1]hwy_speed!B360</f>
        <v>57</v>
      </c>
      <c r="E360">
        <f>[1]hwy_speed!C360</f>
        <v>47</v>
      </c>
      <c r="F360">
        <f>[1]hwy_speed!D360</f>
        <v>56</v>
      </c>
      <c r="G360">
        <f>[1]hwy_speed!E360</f>
        <v>53</v>
      </c>
      <c r="H360">
        <f>[1]hwy_speed!F360</f>
        <v>57</v>
      </c>
      <c r="K360" s="7">
        <v>27247</v>
      </c>
      <c r="L360">
        <f>VLOOKUP(Table_sql2014a8.sandag.org_ws_FreewaySpeed[[#This Row],[LinkID]],Table_socioeca8.sandag.org_abm2_spd[[hwycov_id]:[speed_ev]],2,FALSE)</f>
        <v>58</v>
      </c>
      <c r="M360">
        <f>VLOOKUP(Table_sql2014a8.sandag.org_ws_FreewaySpeed[[#This Row],[LinkID]],Table_socioeca8.sandag.org_abm2_spd[[hwycov_id]:[speed_ev]],3,FALSE)</f>
        <v>49</v>
      </c>
      <c r="N360">
        <f>VLOOKUP(Table_sql2014a8.sandag.org_ws_FreewaySpeed[[#This Row],[LinkID]],Table_socioeca8.sandag.org_abm2_spd[[hwycov_id]:[speed_ev]],4,FALSE)</f>
        <v>55</v>
      </c>
      <c r="O360">
        <f>VLOOKUP(Table_sql2014a8.sandag.org_ws_FreewaySpeed[[#This Row],[LinkID]],Table_socioeca8.sandag.org_abm2_spd[[hwycov_id]:[speed_ev]],5,FALSE)</f>
        <v>56</v>
      </c>
      <c r="P360">
        <f>VLOOKUP(Table_sql2014a8.sandag.org_ws_FreewaySpeed[[#This Row],[LinkID]],Table_socioeca8.sandag.org_abm2_spd[[hwycov_id]:[speed_ev]],6,FALSE)</f>
        <v>58</v>
      </c>
    </row>
    <row r="361" spans="3:16" x14ac:dyDescent="0.3">
      <c r="C361">
        <f>[1]hwy_speed!A361</f>
        <v>8944</v>
      </c>
      <c r="D361">
        <f>[1]hwy_speed!B361</f>
        <v>57</v>
      </c>
      <c r="E361">
        <f>[1]hwy_speed!C361</f>
        <v>56</v>
      </c>
      <c r="F361">
        <f>[1]hwy_speed!D361</f>
        <v>57</v>
      </c>
      <c r="G361">
        <f>[1]hwy_speed!E361</f>
        <v>56</v>
      </c>
      <c r="H361">
        <f>[1]hwy_speed!F361</f>
        <v>57</v>
      </c>
      <c r="K361" s="7">
        <v>27262</v>
      </c>
      <c r="L361">
        <f>VLOOKUP(Table_sql2014a8.sandag.org_ws_FreewaySpeed[[#This Row],[LinkID]],Table_socioeca8.sandag.org_abm2_spd[[hwycov_id]:[speed_ev]],2,FALSE)</f>
        <v>57</v>
      </c>
      <c r="M361">
        <f>VLOOKUP(Table_sql2014a8.sandag.org_ws_FreewaySpeed[[#This Row],[LinkID]],Table_socioeca8.sandag.org_abm2_spd[[hwycov_id]:[speed_ev]],3,FALSE)</f>
        <v>43</v>
      </c>
      <c r="N361">
        <f>VLOOKUP(Table_sql2014a8.sandag.org_ws_FreewaySpeed[[#This Row],[LinkID]],Table_socioeca8.sandag.org_abm2_spd[[hwycov_id]:[speed_ev]],4,FALSE)</f>
        <v>56</v>
      </c>
      <c r="O361">
        <f>VLOOKUP(Table_sql2014a8.sandag.org_ws_FreewaySpeed[[#This Row],[LinkID]],Table_socioeca8.sandag.org_abm2_spd[[hwycov_id]:[speed_ev]],5,FALSE)</f>
        <v>56</v>
      </c>
      <c r="P361">
        <f>VLOOKUP(Table_sql2014a8.sandag.org_ws_FreewaySpeed[[#This Row],[LinkID]],Table_socioeca8.sandag.org_abm2_spd[[hwycov_id]:[speed_ev]],6,FALSE)</f>
        <v>58</v>
      </c>
    </row>
    <row r="362" spans="3:16" x14ac:dyDescent="0.3">
      <c r="C362">
        <f>[1]hwy_speed!A362</f>
        <v>8954</v>
      </c>
      <c r="D362">
        <f>[1]hwy_speed!B362</f>
        <v>57</v>
      </c>
      <c r="E362">
        <f>[1]hwy_speed!C362</f>
        <v>49</v>
      </c>
      <c r="F362">
        <f>[1]hwy_speed!D362</f>
        <v>56</v>
      </c>
      <c r="G362">
        <f>[1]hwy_speed!E362</f>
        <v>54</v>
      </c>
      <c r="H362">
        <f>[1]hwy_speed!F362</f>
        <v>57</v>
      </c>
      <c r="K362" s="7">
        <v>27335</v>
      </c>
      <c r="L362">
        <f>VLOOKUP(Table_sql2014a8.sandag.org_ws_FreewaySpeed[[#This Row],[LinkID]],Table_socioeca8.sandag.org_abm2_spd[[hwycov_id]:[speed_ev]],2,FALSE)</f>
        <v>58</v>
      </c>
      <c r="M362">
        <f>VLOOKUP(Table_sql2014a8.sandag.org_ws_FreewaySpeed[[#This Row],[LinkID]],Table_socioeca8.sandag.org_abm2_spd[[hwycov_id]:[speed_ev]],3,FALSE)</f>
        <v>58</v>
      </c>
      <c r="N362">
        <f>VLOOKUP(Table_sql2014a8.sandag.org_ws_FreewaySpeed[[#This Row],[LinkID]],Table_socioeca8.sandag.org_abm2_spd[[hwycov_id]:[speed_ev]],4,FALSE)</f>
        <v>58</v>
      </c>
      <c r="O362">
        <f>VLOOKUP(Table_sql2014a8.sandag.org_ws_FreewaySpeed[[#This Row],[LinkID]],Table_socioeca8.sandag.org_abm2_spd[[hwycov_id]:[speed_ev]],5,FALSE)</f>
        <v>58</v>
      </c>
      <c r="P362">
        <f>VLOOKUP(Table_sql2014a8.sandag.org_ws_FreewaySpeed[[#This Row],[LinkID]],Table_socioeca8.sandag.org_abm2_spd[[hwycov_id]:[speed_ev]],6,FALSE)</f>
        <v>58</v>
      </c>
    </row>
    <row r="363" spans="3:16" x14ac:dyDescent="0.3">
      <c r="C363">
        <f>[1]hwy_speed!A363</f>
        <v>8955</v>
      </c>
      <c r="D363">
        <f>[1]hwy_speed!B363</f>
        <v>58</v>
      </c>
      <c r="E363">
        <f>[1]hwy_speed!C363</f>
        <v>54</v>
      </c>
      <c r="F363">
        <f>[1]hwy_speed!D363</f>
        <v>56</v>
      </c>
      <c r="G363">
        <f>[1]hwy_speed!E363</f>
        <v>52</v>
      </c>
      <c r="H363">
        <f>[1]hwy_speed!F363</f>
        <v>58</v>
      </c>
      <c r="K363" s="7">
        <v>27351</v>
      </c>
      <c r="L363">
        <f>VLOOKUP(Table_sql2014a8.sandag.org_ws_FreewaySpeed[[#This Row],[LinkID]],Table_socioeca8.sandag.org_abm2_spd[[hwycov_id]:[speed_ev]],2,FALSE)</f>
        <v>62</v>
      </c>
      <c r="M363">
        <f>VLOOKUP(Table_sql2014a8.sandag.org_ws_FreewaySpeed[[#This Row],[LinkID]],Table_socioeca8.sandag.org_abm2_spd[[hwycov_id]:[speed_ev]],3,FALSE)</f>
        <v>58</v>
      </c>
      <c r="N363">
        <f>VLOOKUP(Table_sql2014a8.sandag.org_ws_FreewaySpeed[[#This Row],[LinkID]],Table_socioeca8.sandag.org_abm2_spd[[hwycov_id]:[speed_ev]],4,FALSE)</f>
        <v>61</v>
      </c>
      <c r="O363">
        <f>VLOOKUP(Table_sql2014a8.sandag.org_ws_FreewaySpeed[[#This Row],[LinkID]],Table_socioeca8.sandag.org_abm2_spd[[hwycov_id]:[speed_ev]],5,FALSE)</f>
        <v>62</v>
      </c>
      <c r="P363">
        <f>VLOOKUP(Table_sql2014a8.sandag.org_ws_FreewaySpeed[[#This Row],[LinkID]],Table_socioeca8.sandag.org_abm2_spd[[hwycov_id]:[speed_ev]],6,FALSE)</f>
        <v>62</v>
      </c>
    </row>
    <row r="364" spans="3:16" x14ac:dyDescent="0.3">
      <c r="C364">
        <f>[1]hwy_speed!A364</f>
        <v>8966</v>
      </c>
      <c r="D364">
        <f>[1]hwy_speed!B364</f>
        <v>56</v>
      </c>
      <c r="E364">
        <f>[1]hwy_speed!C364</f>
        <v>50</v>
      </c>
      <c r="F364">
        <f>[1]hwy_speed!D364</f>
        <v>55</v>
      </c>
      <c r="G364">
        <f>[1]hwy_speed!E364</f>
        <v>54</v>
      </c>
      <c r="H364">
        <f>[1]hwy_speed!F364</f>
        <v>56</v>
      </c>
      <c r="K364" s="7">
        <v>27352</v>
      </c>
      <c r="L364">
        <f>VLOOKUP(Table_sql2014a8.sandag.org_ws_FreewaySpeed[[#This Row],[LinkID]],Table_socioeca8.sandag.org_abm2_spd[[hwycov_id]:[speed_ev]],2,FALSE)</f>
        <v>62</v>
      </c>
      <c r="M364">
        <f>VLOOKUP(Table_sql2014a8.sandag.org_ws_FreewaySpeed[[#This Row],[LinkID]],Table_socioeca8.sandag.org_abm2_spd[[hwycov_id]:[speed_ev]],3,FALSE)</f>
        <v>61</v>
      </c>
      <c r="N364">
        <f>VLOOKUP(Table_sql2014a8.sandag.org_ws_FreewaySpeed[[#This Row],[LinkID]],Table_socioeca8.sandag.org_abm2_spd[[hwycov_id]:[speed_ev]],4,FALSE)</f>
        <v>61</v>
      </c>
      <c r="O364">
        <f>VLOOKUP(Table_sql2014a8.sandag.org_ws_FreewaySpeed[[#This Row],[LinkID]],Table_socioeca8.sandag.org_abm2_spd[[hwycov_id]:[speed_ev]],5,FALSE)</f>
        <v>59</v>
      </c>
      <c r="P364">
        <f>VLOOKUP(Table_sql2014a8.sandag.org_ws_FreewaySpeed[[#This Row],[LinkID]],Table_socioeca8.sandag.org_abm2_spd[[hwycov_id]:[speed_ev]],6,FALSE)</f>
        <v>62</v>
      </c>
    </row>
    <row r="365" spans="3:16" x14ac:dyDescent="0.3">
      <c r="C365">
        <f>[1]hwy_speed!A365</f>
        <v>8968</v>
      </c>
      <c r="D365">
        <f>[1]hwy_speed!B365</f>
        <v>58</v>
      </c>
      <c r="E365">
        <f>[1]hwy_speed!C365</f>
        <v>57</v>
      </c>
      <c r="F365">
        <f>[1]hwy_speed!D365</f>
        <v>57</v>
      </c>
      <c r="G365">
        <f>[1]hwy_speed!E365</f>
        <v>55</v>
      </c>
      <c r="H365">
        <f>[1]hwy_speed!F365</f>
        <v>58</v>
      </c>
      <c r="K365" s="7">
        <v>27511</v>
      </c>
      <c r="L365">
        <f>VLOOKUP(Table_sql2014a8.sandag.org_ws_FreewaySpeed[[#This Row],[LinkID]],Table_socioeca8.sandag.org_abm2_spd[[hwycov_id]:[speed_ev]],2,FALSE)</f>
        <v>58</v>
      </c>
      <c r="M365">
        <f>VLOOKUP(Table_sql2014a8.sandag.org_ws_FreewaySpeed[[#This Row],[LinkID]],Table_socioeca8.sandag.org_abm2_spd[[hwycov_id]:[speed_ev]],3,FALSE)</f>
        <v>58</v>
      </c>
      <c r="N365">
        <f>VLOOKUP(Table_sql2014a8.sandag.org_ws_FreewaySpeed[[#This Row],[LinkID]],Table_socioeca8.sandag.org_abm2_spd[[hwycov_id]:[speed_ev]],4,FALSE)</f>
        <v>58</v>
      </c>
      <c r="O365">
        <f>VLOOKUP(Table_sql2014a8.sandag.org_ws_FreewaySpeed[[#This Row],[LinkID]],Table_socioeca8.sandag.org_abm2_spd[[hwycov_id]:[speed_ev]],5,FALSE)</f>
        <v>58</v>
      </c>
      <c r="P365">
        <f>VLOOKUP(Table_sql2014a8.sandag.org_ws_FreewaySpeed[[#This Row],[LinkID]],Table_socioeca8.sandag.org_abm2_spd[[hwycov_id]:[speed_ev]],6,FALSE)</f>
        <v>58</v>
      </c>
    </row>
    <row r="366" spans="3:16" x14ac:dyDescent="0.3">
      <c r="C366">
        <f>[1]hwy_speed!A366</f>
        <v>8972</v>
      </c>
      <c r="D366">
        <f>[1]hwy_speed!B366</f>
        <v>58</v>
      </c>
      <c r="E366">
        <f>[1]hwy_speed!C366</f>
        <v>43</v>
      </c>
      <c r="F366">
        <f>[1]hwy_speed!D366</f>
        <v>55</v>
      </c>
      <c r="G366">
        <f>[1]hwy_speed!E366</f>
        <v>53</v>
      </c>
      <c r="H366">
        <f>[1]hwy_speed!F366</f>
        <v>58</v>
      </c>
      <c r="K366" s="7">
        <v>27518</v>
      </c>
      <c r="L366">
        <f>VLOOKUP(Table_sql2014a8.sandag.org_ws_FreewaySpeed[[#This Row],[LinkID]],Table_socioeca8.sandag.org_abm2_spd[[hwycov_id]:[speed_ev]],2,FALSE)</f>
        <v>62</v>
      </c>
      <c r="M366">
        <f>VLOOKUP(Table_sql2014a8.sandag.org_ws_FreewaySpeed[[#This Row],[LinkID]],Table_socioeca8.sandag.org_abm2_spd[[hwycov_id]:[speed_ev]],3,FALSE)</f>
        <v>61</v>
      </c>
      <c r="N366">
        <f>VLOOKUP(Table_sql2014a8.sandag.org_ws_FreewaySpeed[[#This Row],[LinkID]],Table_socioeca8.sandag.org_abm2_spd[[hwycov_id]:[speed_ev]],4,FALSE)</f>
        <v>61</v>
      </c>
      <c r="O366">
        <f>VLOOKUP(Table_sql2014a8.sandag.org_ws_FreewaySpeed[[#This Row],[LinkID]],Table_socioeca8.sandag.org_abm2_spd[[hwycov_id]:[speed_ev]],5,FALSE)</f>
        <v>61</v>
      </c>
      <c r="P366">
        <f>VLOOKUP(Table_sql2014a8.sandag.org_ws_FreewaySpeed[[#This Row],[LinkID]],Table_socioeca8.sandag.org_abm2_spd[[hwycov_id]:[speed_ev]],6,FALSE)</f>
        <v>62</v>
      </c>
    </row>
    <row r="367" spans="3:16" x14ac:dyDescent="0.3">
      <c r="C367">
        <f>[1]hwy_speed!A367</f>
        <v>8973</v>
      </c>
      <c r="D367">
        <f>[1]hwy_speed!B367</f>
        <v>58</v>
      </c>
      <c r="E367">
        <f>[1]hwy_speed!C367</f>
        <v>57</v>
      </c>
      <c r="F367">
        <f>[1]hwy_speed!D367</f>
        <v>57</v>
      </c>
      <c r="G367">
        <f>[1]hwy_speed!E367</f>
        <v>55</v>
      </c>
      <c r="H367">
        <f>[1]hwy_speed!F367</f>
        <v>58</v>
      </c>
      <c r="K367" s="7">
        <v>27519</v>
      </c>
      <c r="L367">
        <f>VLOOKUP(Table_sql2014a8.sandag.org_ws_FreewaySpeed[[#This Row],[LinkID]],Table_socioeca8.sandag.org_abm2_spd[[hwycov_id]:[speed_ev]],2,FALSE)</f>
        <v>62</v>
      </c>
      <c r="M367">
        <f>VLOOKUP(Table_sql2014a8.sandag.org_ws_FreewaySpeed[[#This Row],[LinkID]],Table_socioeca8.sandag.org_abm2_spd[[hwycov_id]:[speed_ev]],3,FALSE)</f>
        <v>61</v>
      </c>
      <c r="N367">
        <f>VLOOKUP(Table_sql2014a8.sandag.org_ws_FreewaySpeed[[#This Row],[LinkID]],Table_socioeca8.sandag.org_abm2_spd[[hwycov_id]:[speed_ev]],4,FALSE)</f>
        <v>61</v>
      </c>
      <c r="O367">
        <f>VLOOKUP(Table_sql2014a8.sandag.org_ws_FreewaySpeed[[#This Row],[LinkID]],Table_socioeca8.sandag.org_abm2_spd[[hwycov_id]:[speed_ev]],5,FALSE)</f>
        <v>61</v>
      </c>
      <c r="P367">
        <f>VLOOKUP(Table_sql2014a8.sandag.org_ws_FreewaySpeed[[#This Row],[LinkID]],Table_socioeca8.sandag.org_abm2_spd[[hwycov_id]:[speed_ev]],6,FALSE)</f>
        <v>62</v>
      </c>
    </row>
    <row r="368" spans="3:16" x14ac:dyDescent="0.3">
      <c r="C368">
        <f>[1]hwy_speed!A368</f>
        <v>8976</v>
      </c>
      <c r="D368">
        <f>[1]hwy_speed!B368</f>
        <v>53</v>
      </c>
      <c r="E368">
        <f>[1]hwy_speed!C368</f>
        <v>35</v>
      </c>
      <c r="F368">
        <f>[1]hwy_speed!D368</f>
        <v>49</v>
      </c>
      <c r="G368">
        <f>[1]hwy_speed!E368</f>
        <v>48</v>
      </c>
      <c r="H368">
        <f>[1]hwy_speed!F368</f>
        <v>53</v>
      </c>
      <c r="K368" s="7">
        <v>27520</v>
      </c>
      <c r="L368">
        <f>VLOOKUP(Table_sql2014a8.sandag.org_ws_FreewaySpeed[[#This Row],[LinkID]],Table_socioeca8.sandag.org_abm2_spd[[hwycov_id]:[speed_ev]],2,FALSE)</f>
        <v>62</v>
      </c>
      <c r="M368">
        <f>VLOOKUP(Table_sql2014a8.sandag.org_ws_FreewaySpeed[[#This Row],[LinkID]],Table_socioeca8.sandag.org_abm2_spd[[hwycov_id]:[speed_ev]],3,FALSE)</f>
        <v>61</v>
      </c>
      <c r="N368">
        <f>VLOOKUP(Table_sql2014a8.sandag.org_ws_FreewaySpeed[[#This Row],[LinkID]],Table_socioeca8.sandag.org_abm2_spd[[hwycov_id]:[speed_ev]],4,FALSE)</f>
        <v>61</v>
      </c>
      <c r="O368">
        <f>VLOOKUP(Table_sql2014a8.sandag.org_ws_FreewaySpeed[[#This Row],[LinkID]],Table_socioeca8.sandag.org_abm2_spd[[hwycov_id]:[speed_ev]],5,FALSE)</f>
        <v>62</v>
      </c>
      <c r="P368">
        <f>VLOOKUP(Table_sql2014a8.sandag.org_ws_FreewaySpeed[[#This Row],[LinkID]],Table_socioeca8.sandag.org_abm2_spd[[hwycov_id]:[speed_ev]],6,FALSE)</f>
        <v>62</v>
      </c>
    </row>
    <row r="369" spans="3:16" x14ac:dyDescent="0.3">
      <c r="C369">
        <f>[1]hwy_speed!A369</f>
        <v>8977</v>
      </c>
      <c r="D369">
        <f>[1]hwy_speed!B369</f>
        <v>53</v>
      </c>
      <c r="E369">
        <f>[1]hwy_speed!C369</f>
        <v>37</v>
      </c>
      <c r="F369">
        <f>[1]hwy_speed!D369</f>
        <v>51</v>
      </c>
      <c r="G369">
        <f>[1]hwy_speed!E369</f>
        <v>49</v>
      </c>
      <c r="H369">
        <f>[1]hwy_speed!F369</f>
        <v>53</v>
      </c>
      <c r="K369" s="7">
        <v>27543</v>
      </c>
      <c r="L369">
        <f>VLOOKUP(Table_sql2014a8.sandag.org_ws_FreewaySpeed[[#This Row],[LinkID]],Table_socioeca8.sandag.org_abm2_spd[[hwycov_id]:[speed_ev]],2,FALSE)</f>
        <v>58</v>
      </c>
      <c r="M369">
        <f>VLOOKUP(Table_sql2014a8.sandag.org_ws_FreewaySpeed[[#This Row],[LinkID]],Table_socioeca8.sandag.org_abm2_spd[[hwycov_id]:[speed_ev]],3,FALSE)</f>
        <v>56</v>
      </c>
      <c r="N369">
        <f>VLOOKUP(Table_sql2014a8.sandag.org_ws_FreewaySpeed[[#This Row],[LinkID]],Table_socioeca8.sandag.org_abm2_spd[[hwycov_id]:[speed_ev]],4,FALSE)</f>
        <v>56</v>
      </c>
      <c r="O369">
        <f>VLOOKUP(Table_sql2014a8.sandag.org_ws_FreewaySpeed[[#This Row],[LinkID]],Table_socioeca8.sandag.org_abm2_spd[[hwycov_id]:[speed_ev]],5,FALSE)</f>
        <v>57</v>
      </c>
      <c r="P369">
        <f>VLOOKUP(Table_sql2014a8.sandag.org_ws_FreewaySpeed[[#This Row],[LinkID]],Table_socioeca8.sandag.org_abm2_spd[[hwycov_id]:[speed_ev]],6,FALSE)</f>
        <v>58</v>
      </c>
    </row>
    <row r="370" spans="3:16" x14ac:dyDescent="0.3">
      <c r="C370">
        <f>[1]hwy_speed!A370</f>
        <v>8982</v>
      </c>
      <c r="D370">
        <f>[1]hwy_speed!B370</f>
        <v>56</v>
      </c>
      <c r="E370">
        <f>[1]hwy_speed!C370</f>
        <v>18</v>
      </c>
      <c r="F370">
        <f>[1]hwy_speed!D370</f>
        <v>35</v>
      </c>
      <c r="G370">
        <f>[1]hwy_speed!E370</f>
        <v>28</v>
      </c>
      <c r="H370">
        <f>[1]hwy_speed!F370</f>
        <v>56</v>
      </c>
      <c r="K370" s="7">
        <v>27545</v>
      </c>
      <c r="L370">
        <f>VLOOKUP(Table_sql2014a8.sandag.org_ws_FreewaySpeed[[#This Row],[LinkID]],Table_socioeca8.sandag.org_abm2_spd[[hwycov_id]:[speed_ev]],2,FALSE)</f>
        <v>58</v>
      </c>
      <c r="M370">
        <f>VLOOKUP(Table_sql2014a8.sandag.org_ws_FreewaySpeed[[#This Row],[LinkID]],Table_socioeca8.sandag.org_abm2_spd[[hwycov_id]:[speed_ev]],3,FALSE)</f>
        <v>50</v>
      </c>
      <c r="N370">
        <f>VLOOKUP(Table_sql2014a8.sandag.org_ws_FreewaySpeed[[#This Row],[LinkID]],Table_socioeca8.sandag.org_abm2_spd[[hwycov_id]:[speed_ev]],4,FALSE)</f>
        <v>52</v>
      </c>
      <c r="O370">
        <f>VLOOKUP(Table_sql2014a8.sandag.org_ws_FreewaySpeed[[#This Row],[LinkID]],Table_socioeca8.sandag.org_abm2_spd[[hwycov_id]:[speed_ev]],5,FALSE)</f>
        <v>53</v>
      </c>
      <c r="P370">
        <f>VLOOKUP(Table_sql2014a8.sandag.org_ws_FreewaySpeed[[#This Row],[LinkID]],Table_socioeca8.sandag.org_abm2_spd[[hwycov_id]:[speed_ev]],6,FALSE)</f>
        <v>58</v>
      </c>
    </row>
    <row r="371" spans="3:16" x14ac:dyDescent="0.3">
      <c r="C371">
        <f>[1]hwy_speed!A371</f>
        <v>9012</v>
      </c>
      <c r="D371">
        <f>[1]hwy_speed!B371</f>
        <v>57</v>
      </c>
      <c r="E371">
        <f>[1]hwy_speed!C371</f>
        <v>57</v>
      </c>
      <c r="F371">
        <f>[1]hwy_speed!D371</f>
        <v>57</v>
      </c>
      <c r="G371">
        <f>[1]hwy_speed!E371</f>
        <v>55</v>
      </c>
      <c r="H371">
        <f>[1]hwy_speed!F371</f>
        <v>57</v>
      </c>
      <c r="K371" s="7">
        <v>27577</v>
      </c>
      <c r="L371">
        <f>VLOOKUP(Table_sql2014a8.sandag.org_ws_FreewaySpeed[[#This Row],[LinkID]],Table_socioeca8.sandag.org_abm2_spd[[hwycov_id]:[speed_ev]],2,FALSE)</f>
        <v>58</v>
      </c>
      <c r="M371">
        <f>VLOOKUP(Table_sql2014a8.sandag.org_ws_FreewaySpeed[[#This Row],[LinkID]],Table_socioeca8.sandag.org_abm2_spd[[hwycov_id]:[speed_ev]],3,FALSE)</f>
        <v>57</v>
      </c>
      <c r="N371">
        <f>VLOOKUP(Table_sql2014a8.sandag.org_ws_FreewaySpeed[[#This Row],[LinkID]],Table_socioeca8.sandag.org_abm2_spd[[hwycov_id]:[speed_ev]],4,FALSE)</f>
        <v>57</v>
      </c>
      <c r="O371">
        <f>VLOOKUP(Table_sql2014a8.sandag.org_ws_FreewaySpeed[[#This Row],[LinkID]],Table_socioeca8.sandag.org_abm2_spd[[hwycov_id]:[speed_ev]],5,FALSE)</f>
        <v>54</v>
      </c>
      <c r="P371">
        <f>VLOOKUP(Table_sql2014a8.sandag.org_ws_FreewaySpeed[[#This Row],[LinkID]],Table_socioeca8.sandag.org_abm2_spd[[hwycov_id]:[speed_ev]],6,FALSE)</f>
        <v>58</v>
      </c>
    </row>
    <row r="372" spans="3:16" x14ac:dyDescent="0.3">
      <c r="C372">
        <f>[1]hwy_speed!A372</f>
        <v>9022</v>
      </c>
      <c r="D372">
        <f>[1]hwy_speed!B372</f>
        <v>58</v>
      </c>
      <c r="E372">
        <f>[1]hwy_speed!C372</f>
        <v>43</v>
      </c>
      <c r="F372">
        <f>[1]hwy_speed!D372</f>
        <v>57</v>
      </c>
      <c r="G372">
        <f>[1]hwy_speed!E372</f>
        <v>57</v>
      </c>
      <c r="H372">
        <f>[1]hwy_speed!F372</f>
        <v>58</v>
      </c>
      <c r="K372" s="7">
        <v>27594</v>
      </c>
      <c r="L372">
        <f>VLOOKUP(Table_sql2014a8.sandag.org_ws_FreewaySpeed[[#This Row],[LinkID]],Table_socioeca8.sandag.org_abm2_spd[[hwycov_id]:[speed_ev]],2,FALSE)</f>
        <v>58</v>
      </c>
      <c r="M372">
        <f>VLOOKUP(Table_sql2014a8.sandag.org_ws_FreewaySpeed[[#This Row],[LinkID]],Table_socioeca8.sandag.org_abm2_spd[[hwycov_id]:[speed_ev]],3,FALSE)</f>
        <v>53</v>
      </c>
      <c r="N372">
        <f>VLOOKUP(Table_sql2014a8.sandag.org_ws_FreewaySpeed[[#This Row],[LinkID]],Table_socioeca8.sandag.org_abm2_spd[[hwycov_id]:[speed_ev]],4,FALSE)</f>
        <v>57</v>
      </c>
      <c r="O372">
        <f>VLOOKUP(Table_sql2014a8.sandag.org_ws_FreewaySpeed[[#This Row],[LinkID]],Table_socioeca8.sandag.org_abm2_spd[[hwycov_id]:[speed_ev]],5,FALSE)</f>
        <v>57</v>
      </c>
      <c r="P372">
        <f>VLOOKUP(Table_sql2014a8.sandag.org_ws_FreewaySpeed[[#This Row],[LinkID]],Table_socioeca8.sandag.org_abm2_spd[[hwycov_id]:[speed_ev]],6,FALSE)</f>
        <v>58</v>
      </c>
    </row>
    <row r="373" spans="3:16" x14ac:dyDescent="0.3">
      <c r="C373">
        <f>[1]hwy_speed!A373</f>
        <v>9025</v>
      </c>
      <c r="D373">
        <f>[1]hwy_speed!B373</f>
        <v>57</v>
      </c>
      <c r="E373">
        <f>[1]hwy_speed!C373</f>
        <v>44</v>
      </c>
      <c r="F373">
        <f>[1]hwy_speed!D373</f>
        <v>53</v>
      </c>
      <c r="G373">
        <f>[1]hwy_speed!E373</f>
        <v>56</v>
      </c>
      <c r="H373">
        <f>[1]hwy_speed!F373</f>
        <v>57</v>
      </c>
      <c r="K373" s="7">
        <v>27597</v>
      </c>
      <c r="L373">
        <f>VLOOKUP(Table_sql2014a8.sandag.org_ws_FreewaySpeed[[#This Row],[LinkID]],Table_socioeca8.sandag.org_abm2_spd[[hwycov_id]:[speed_ev]],2,FALSE)</f>
        <v>62</v>
      </c>
      <c r="M373">
        <f>VLOOKUP(Table_sql2014a8.sandag.org_ws_FreewaySpeed[[#This Row],[LinkID]],Table_socioeca8.sandag.org_abm2_spd[[hwycov_id]:[speed_ev]],3,FALSE)</f>
        <v>61</v>
      </c>
      <c r="N373">
        <f>VLOOKUP(Table_sql2014a8.sandag.org_ws_FreewaySpeed[[#This Row],[LinkID]],Table_socioeca8.sandag.org_abm2_spd[[hwycov_id]:[speed_ev]],4,FALSE)</f>
        <v>61</v>
      </c>
      <c r="O373">
        <f>VLOOKUP(Table_sql2014a8.sandag.org_ws_FreewaySpeed[[#This Row],[LinkID]],Table_socioeca8.sandag.org_abm2_spd[[hwycov_id]:[speed_ev]],5,FALSE)</f>
        <v>61</v>
      </c>
      <c r="P373">
        <f>VLOOKUP(Table_sql2014a8.sandag.org_ws_FreewaySpeed[[#This Row],[LinkID]],Table_socioeca8.sandag.org_abm2_spd[[hwycov_id]:[speed_ev]],6,FALSE)</f>
        <v>62</v>
      </c>
    </row>
    <row r="374" spans="3:16" x14ac:dyDescent="0.3">
      <c r="C374">
        <f>[1]hwy_speed!A374</f>
        <v>9027</v>
      </c>
      <c r="D374">
        <f>[1]hwy_speed!B374</f>
        <v>57</v>
      </c>
      <c r="E374">
        <f>[1]hwy_speed!C374</f>
        <v>43</v>
      </c>
      <c r="F374">
        <f>[1]hwy_speed!D374</f>
        <v>56</v>
      </c>
      <c r="G374">
        <f>[1]hwy_speed!E374</f>
        <v>51</v>
      </c>
      <c r="H374">
        <f>[1]hwy_speed!F374</f>
        <v>57</v>
      </c>
      <c r="K374" s="7">
        <v>27598</v>
      </c>
      <c r="L374">
        <f>VLOOKUP(Table_sql2014a8.sandag.org_ws_FreewaySpeed[[#This Row],[LinkID]],Table_socioeca8.sandag.org_abm2_spd[[hwycov_id]:[speed_ev]],2,FALSE)</f>
        <v>62</v>
      </c>
      <c r="M374">
        <f>VLOOKUP(Table_sql2014a8.sandag.org_ws_FreewaySpeed[[#This Row],[LinkID]],Table_socioeca8.sandag.org_abm2_spd[[hwycov_id]:[speed_ev]],3,FALSE)</f>
        <v>61</v>
      </c>
      <c r="N374">
        <f>VLOOKUP(Table_sql2014a8.sandag.org_ws_FreewaySpeed[[#This Row],[LinkID]],Table_socioeca8.sandag.org_abm2_spd[[hwycov_id]:[speed_ev]],4,FALSE)</f>
        <v>61</v>
      </c>
      <c r="O374">
        <f>VLOOKUP(Table_sql2014a8.sandag.org_ws_FreewaySpeed[[#This Row],[LinkID]],Table_socioeca8.sandag.org_abm2_spd[[hwycov_id]:[speed_ev]],5,FALSE)</f>
        <v>62</v>
      </c>
      <c r="P374">
        <f>VLOOKUP(Table_sql2014a8.sandag.org_ws_FreewaySpeed[[#This Row],[LinkID]],Table_socioeca8.sandag.org_abm2_spd[[hwycov_id]:[speed_ev]],6,FALSE)</f>
        <v>62</v>
      </c>
    </row>
    <row r="375" spans="3:16" x14ac:dyDescent="0.3">
      <c r="C375">
        <f>[1]hwy_speed!A375</f>
        <v>9028</v>
      </c>
      <c r="D375">
        <f>[1]hwy_speed!B375</f>
        <v>57</v>
      </c>
      <c r="E375">
        <f>[1]hwy_speed!C375</f>
        <v>56</v>
      </c>
      <c r="F375">
        <f>[1]hwy_speed!D375</f>
        <v>56</v>
      </c>
      <c r="G375">
        <f>[1]hwy_speed!E375</f>
        <v>40</v>
      </c>
      <c r="H375">
        <f>[1]hwy_speed!F375</f>
        <v>57</v>
      </c>
      <c r="K375" s="7">
        <v>27613</v>
      </c>
      <c r="L375">
        <f>VLOOKUP(Table_sql2014a8.sandag.org_ws_FreewaySpeed[[#This Row],[LinkID]],Table_socioeca8.sandag.org_abm2_spd[[hwycov_id]:[speed_ev]],2,FALSE)</f>
        <v>57</v>
      </c>
      <c r="M375">
        <f>VLOOKUP(Table_sql2014a8.sandag.org_ws_FreewaySpeed[[#This Row],[LinkID]],Table_socioeca8.sandag.org_abm2_spd[[hwycov_id]:[speed_ev]],3,FALSE)</f>
        <v>53</v>
      </c>
      <c r="N375">
        <f>VLOOKUP(Table_sql2014a8.sandag.org_ws_FreewaySpeed[[#This Row],[LinkID]],Table_socioeca8.sandag.org_abm2_spd[[hwycov_id]:[speed_ev]],4,FALSE)</f>
        <v>57</v>
      </c>
      <c r="O375">
        <f>VLOOKUP(Table_sql2014a8.sandag.org_ws_FreewaySpeed[[#This Row],[LinkID]],Table_socioeca8.sandag.org_abm2_spd[[hwycov_id]:[speed_ev]],5,FALSE)</f>
        <v>58</v>
      </c>
      <c r="P375">
        <f>VLOOKUP(Table_sql2014a8.sandag.org_ws_FreewaySpeed[[#This Row],[LinkID]],Table_socioeca8.sandag.org_abm2_spd[[hwycov_id]:[speed_ev]],6,FALSE)</f>
        <v>58</v>
      </c>
    </row>
    <row r="376" spans="3:16" x14ac:dyDescent="0.3">
      <c r="C376">
        <f>[1]hwy_speed!A376</f>
        <v>9029</v>
      </c>
      <c r="D376">
        <f>[1]hwy_speed!B376</f>
        <v>58</v>
      </c>
      <c r="E376">
        <f>[1]hwy_speed!C376</f>
        <v>42</v>
      </c>
      <c r="F376">
        <f>[1]hwy_speed!D376</f>
        <v>57</v>
      </c>
      <c r="G376">
        <f>[1]hwy_speed!E376</f>
        <v>57</v>
      </c>
      <c r="H376">
        <f>[1]hwy_speed!F376</f>
        <v>58</v>
      </c>
      <c r="K376" s="7">
        <v>27781</v>
      </c>
      <c r="L376">
        <f>VLOOKUP(Table_sql2014a8.sandag.org_ws_FreewaySpeed[[#This Row],[LinkID]],Table_socioeca8.sandag.org_abm2_spd[[hwycov_id]:[speed_ev]],2,FALSE)</f>
        <v>58</v>
      </c>
      <c r="M376">
        <f>VLOOKUP(Table_sql2014a8.sandag.org_ws_FreewaySpeed[[#This Row],[LinkID]],Table_socioeca8.sandag.org_abm2_spd[[hwycov_id]:[speed_ev]],3,FALSE)</f>
        <v>57</v>
      </c>
      <c r="N376">
        <f>VLOOKUP(Table_sql2014a8.sandag.org_ws_FreewaySpeed[[#This Row],[LinkID]],Table_socioeca8.sandag.org_abm2_spd[[hwycov_id]:[speed_ev]],4,FALSE)</f>
        <v>57</v>
      </c>
      <c r="O376">
        <f>VLOOKUP(Table_sql2014a8.sandag.org_ws_FreewaySpeed[[#This Row],[LinkID]],Table_socioeca8.sandag.org_abm2_spd[[hwycov_id]:[speed_ev]],5,FALSE)</f>
        <v>47</v>
      </c>
      <c r="P376">
        <f>VLOOKUP(Table_sql2014a8.sandag.org_ws_FreewaySpeed[[#This Row],[LinkID]],Table_socioeca8.sandag.org_abm2_spd[[hwycov_id]:[speed_ev]],6,FALSE)</f>
        <v>58</v>
      </c>
    </row>
    <row r="377" spans="3:16" x14ac:dyDescent="0.3">
      <c r="C377">
        <f>[1]hwy_speed!A377</f>
        <v>9031</v>
      </c>
      <c r="D377">
        <f>[1]hwy_speed!B377</f>
        <v>62</v>
      </c>
      <c r="E377">
        <f>[1]hwy_speed!C377</f>
        <v>62</v>
      </c>
      <c r="F377">
        <f>[1]hwy_speed!D377</f>
        <v>62</v>
      </c>
      <c r="G377">
        <f>[1]hwy_speed!E377</f>
        <v>62</v>
      </c>
      <c r="H377">
        <f>[1]hwy_speed!F377</f>
        <v>62</v>
      </c>
      <c r="K377" s="7">
        <v>27791</v>
      </c>
      <c r="L377">
        <f>VLOOKUP(Table_sql2014a8.sandag.org_ws_FreewaySpeed[[#This Row],[LinkID]],Table_socioeca8.sandag.org_abm2_spd[[hwycov_id]:[speed_ev]],2,FALSE)</f>
        <v>57</v>
      </c>
      <c r="M377">
        <f>VLOOKUP(Table_sql2014a8.sandag.org_ws_FreewaySpeed[[#This Row],[LinkID]],Table_socioeca8.sandag.org_abm2_spd[[hwycov_id]:[speed_ev]],3,FALSE)</f>
        <v>52</v>
      </c>
      <c r="N377">
        <f>VLOOKUP(Table_sql2014a8.sandag.org_ws_FreewaySpeed[[#This Row],[LinkID]],Table_socioeca8.sandag.org_abm2_spd[[hwycov_id]:[speed_ev]],4,FALSE)</f>
        <v>51</v>
      </c>
      <c r="O377">
        <f>VLOOKUP(Table_sql2014a8.sandag.org_ws_FreewaySpeed[[#This Row],[LinkID]],Table_socioeca8.sandag.org_abm2_spd[[hwycov_id]:[speed_ev]],5,FALSE)</f>
        <v>33</v>
      </c>
      <c r="P377">
        <f>VLOOKUP(Table_sql2014a8.sandag.org_ws_FreewaySpeed[[#This Row],[LinkID]],Table_socioeca8.sandag.org_abm2_spd[[hwycov_id]:[speed_ev]],6,FALSE)</f>
        <v>57</v>
      </c>
    </row>
    <row r="378" spans="3:16" x14ac:dyDescent="0.3">
      <c r="C378">
        <f>[1]hwy_speed!A378</f>
        <v>9032</v>
      </c>
      <c r="D378">
        <f>[1]hwy_speed!B378</f>
        <v>58</v>
      </c>
      <c r="E378">
        <f>[1]hwy_speed!C378</f>
        <v>58</v>
      </c>
      <c r="F378">
        <f>[1]hwy_speed!D378</f>
        <v>58</v>
      </c>
      <c r="G378">
        <f>[1]hwy_speed!E378</f>
        <v>58</v>
      </c>
      <c r="H378">
        <f>[1]hwy_speed!F378</f>
        <v>58</v>
      </c>
      <c r="K378" s="7">
        <v>27806</v>
      </c>
      <c r="L378">
        <f>VLOOKUP(Table_sql2014a8.sandag.org_ws_FreewaySpeed[[#This Row],[LinkID]],Table_socioeca8.sandag.org_abm2_spd[[hwycov_id]:[speed_ev]],2,FALSE)</f>
        <v>57</v>
      </c>
      <c r="M378">
        <f>VLOOKUP(Table_sql2014a8.sandag.org_ws_FreewaySpeed[[#This Row],[LinkID]],Table_socioeca8.sandag.org_abm2_spd[[hwycov_id]:[speed_ev]],3,FALSE)</f>
        <v>54</v>
      </c>
      <c r="N378">
        <f>VLOOKUP(Table_sql2014a8.sandag.org_ws_FreewaySpeed[[#This Row],[LinkID]],Table_socioeca8.sandag.org_abm2_spd[[hwycov_id]:[speed_ev]],4,FALSE)</f>
        <v>54</v>
      </c>
      <c r="O378">
        <f>VLOOKUP(Table_sql2014a8.sandag.org_ws_FreewaySpeed[[#This Row],[LinkID]],Table_socioeca8.sandag.org_abm2_spd[[hwycov_id]:[speed_ev]],5,FALSE)</f>
        <v>41</v>
      </c>
      <c r="P378">
        <f>VLOOKUP(Table_sql2014a8.sandag.org_ws_FreewaySpeed[[#This Row],[LinkID]],Table_socioeca8.sandag.org_abm2_spd[[hwycov_id]:[speed_ev]],6,FALSE)</f>
        <v>57</v>
      </c>
    </row>
    <row r="379" spans="3:16" x14ac:dyDescent="0.3">
      <c r="C379">
        <f>[1]hwy_speed!A379</f>
        <v>9033</v>
      </c>
      <c r="D379">
        <f>[1]hwy_speed!B379</f>
        <v>58</v>
      </c>
      <c r="E379">
        <f>[1]hwy_speed!C379</f>
        <v>51</v>
      </c>
      <c r="F379">
        <f>[1]hwy_speed!D379</f>
        <v>57</v>
      </c>
      <c r="G379">
        <f>[1]hwy_speed!E379</f>
        <v>57</v>
      </c>
      <c r="H379">
        <f>[1]hwy_speed!F379</f>
        <v>58</v>
      </c>
      <c r="K379" s="7">
        <v>27807</v>
      </c>
      <c r="L379">
        <f>VLOOKUP(Table_sql2014a8.sandag.org_ws_FreewaySpeed[[#This Row],[LinkID]],Table_socioeca8.sandag.org_abm2_spd[[hwycov_id]:[speed_ev]],2,FALSE)</f>
        <v>57</v>
      </c>
      <c r="M379">
        <f>VLOOKUP(Table_sql2014a8.sandag.org_ws_FreewaySpeed[[#This Row],[LinkID]],Table_socioeca8.sandag.org_abm2_spd[[hwycov_id]:[speed_ev]],3,FALSE)</f>
        <v>33</v>
      </c>
      <c r="N379">
        <f>VLOOKUP(Table_sql2014a8.sandag.org_ws_FreewaySpeed[[#This Row],[LinkID]],Table_socioeca8.sandag.org_abm2_spd[[hwycov_id]:[speed_ev]],4,FALSE)</f>
        <v>51</v>
      </c>
      <c r="O379">
        <f>VLOOKUP(Table_sql2014a8.sandag.org_ws_FreewaySpeed[[#This Row],[LinkID]],Table_socioeca8.sandag.org_abm2_spd[[hwycov_id]:[speed_ev]],5,FALSE)</f>
        <v>50</v>
      </c>
      <c r="P379">
        <f>VLOOKUP(Table_sql2014a8.sandag.org_ws_FreewaySpeed[[#This Row],[LinkID]],Table_socioeca8.sandag.org_abm2_spd[[hwycov_id]:[speed_ev]],6,FALSE)</f>
        <v>57</v>
      </c>
    </row>
    <row r="380" spans="3:16" x14ac:dyDescent="0.3">
      <c r="C380">
        <f>[1]hwy_speed!A380</f>
        <v>9034</v>
      </c>
      <c r="D380">
        <f>[1]hwy_speed!B380</f>
        <v>58</v>
      </c>
      <c r="E380">
        <f>[1]hwy_speed!C380</f>
        <v>57</v>
      </c>
      <c r="F380">
        <f>[1]hwy_speed!D380</f>
        <v>58</v>
      </c>
      <c r="G380">
        <f>[1]hwy_speed!E380</f>
        <v>58</v>
      </c>
      <c r="H380">
        <f>[1]hwy_speed!F380</f>
        <v>58</v>
      </c>
      <c r="K380" s="7">
        <v>27824</v>
      </c>
      <c r="L380">
        <f>VLOOKUP(Table_sql2014a8.sandag.org_ws_FreewaySpeed[[#This Row],[LinkID]],Table_socioeca8.sandag.org_abm2_spd[[hwycov_id]:[speed_ev]],2,FALSE)</f>
        <v>57</v>
      </c>
      <c r="M380">
        <f>VLOOKUP(Table_sql2014a8.sandag.org_ws_FreewaySpeed[[#This Row],[LinkID]],Table_socioeca8.sandag.org_abm2_spd[[hwycov_id]:[speed_ev]],3,FALSE)</f>
        <v>56</v>
      </c>
      <c r="N380">
        <f>VLOOKUP(Table_sql2014a8.sandag.org_ws_FreewaySpeed[[#This Row],[LinkID]],Table_socioeca8.sandag.org_abm2_spd[[hwycov_id]:[speed_ev]],4,FALSE)</f>
        <v>56</v>
      </c>
      <c r="O380">
        <f>VLOOKUP(Table_sql2014a8.sandag.org_ws_FreewaySpeed[[#This Row],[LinkID]],Table_socioeca8.sandag.org_abm2_spd[[hwycov_id]:[speed_ev]],5,FALSE)</f>
        <v>48</v>
      </c>
      <c r="P380">
        <f>VLOOKUP(Table_sql2014a8.sandag.org_ws_FreewaySpeed[[#This Row],[LinkID]],Table_socioeca8.sandag.org_abm2_spd[[hwycov_id]:[speed_ev]],6,FALSE)</f>
        <v>57</v>
      </c>
    </row>
    <row r="381" spans="3:16" x14ac:dyDescent="0.3">
      <c r="C381">
        <f>[1]hwy_speed!A381</f>
        <v>9035</v>
      </c>
      <c r="D381">
        <f>[1]hwy_speed!B381</f>
        <v>58</v>
      </c>
      <c r="E381">
        <f>[1]hwy_speed!C381</f>
        <v>58</v>
      </c>
      <c r="F381">
        <f>[1]hwy_speed!D381</f>
        <v>58</v>
      </c>
      <c r="G381">
        <f>[1]hwy_speed!E381</f>
        <v>57</v>
      </c>
      <c r="H381">
        <f>[1]hwy_speed!F381</f>
        <v>58</v>
      </c>
      <c r="K381" s="7">
        <v>27825</v>
      </c>
      <c r="L381">
        <f>VLOOKUP(Table_sql2014a8.sandag.org_ws_FreewaySpeed[[#This Row],[LinkID]],Table_socioeca8.sandag.org_abm2_spd[[hwycov_id]:[speed_ev]],2,FALSE)</f>
        <v>56</v>
      </c>
      <c r="M381">
        <f>VLOOKUP(Table_sql2014a8.sandag.org_ws_FreewaySpeed[[#This Row],[LinkID]],Table_socioeca8.sandag.org_abm2_spd[[hwycov_id]:[speed_ev]],3,FALSE)</f>
        <v>15</v>
      </c>
      <c r="N381">
        <f>VLOOKUP(Table_sql2014a8.sandag.org_ws_FreewaySpeed[[#This Row],[LinkID]],Table_socioeca8.sandag.org_abm2_spd[[hwycov_id]:[speed_ev]],4,FALSE)</f>
        <v>45</v>
      </c>
      <c r="O381">
        <f>VLOOKUP(Table_sql2014a8.sandag.org_ws_FreewaySpeed[[#This Row],[LinkID]],Table_socioeca8.sandag.org_abm2_spd[[hwycov_id]:[speed_ev]],5,FALSE)</f>
        <v>48</v>
      </c>
      <c r="P381">
        <f>VLOOKUP(Table_sql2014a8.sandag.org_ws_FreewaySpeed[[#This Row],[LinkID]],Table_socioeca8.sandag.org_abm2_spd[[hwycov_id]:[speed_ev]],6,FALSE)</f>
        <v>56</v>
      </c>
    </row>
    <row r="382" spans="3:16" x14ac:dyDescent="0.3">
      <c r="C382">
        <f>[1]hwy_speed!A382</f>
        <v>9036</v>
      </c>
      <c r="D382">
        <f>[1]hwy_speed!B382</f>
        <v>57</v>
      </c>
      <c r="E382">
        <f>[1]hwy_speed!C382</f>
        <v>56</v>
      </c>
      <c r="F382">
        <f>[1]hwy_speed!D382</f>
        <v>56</v>
      </c>
      <c r="G382">
        <f>[1]hwy_speed!E382</f>
        <v>48</v>
      </c>
      <c r="H382">
        <f>[1]hwy_speed!F382</f>
        <v>57</v>
      </c>
      <c r="K382" s="7">
        <v>27834</v>
      </c>
      <c r="L382">
        <f>VLOOKUP(Table_sql2014a8.sandag.org_ws_FreewaySpeed[[#This Row],[LinkID]],Table_socioeca8.sandag.org_abm2_spd[[hwycov_id]:[speed_ev]],2,FALSE)</f>
        <v>58</v>
      </c>
      <c r="M382">
        <f>VLOOKUP(Table_sql2014a8.sandag.org_ws_FreewaySpeed[[#This Row],[LinkID]],Table_socioeca8.sandag.org_abm2_spd[[hwycov_id]:[speed_ev]],3,FALSE)</f>
        <v>52</v>
      </c>
      <c r="N382">
        <f>VLOOKUP(Table_sql2014a8.sandag.org_ws_FreewaySpeed[[#This Row],[LinkID]],Table_socioeca8.sandag.org_abm2_spd[[hwycov_id]:[speed_ev]],4,FALSE)</f>
        <v>54</v>
      </c>
      <c r="O382">
        <f>VLOOKUP(Table_sql2014a8.sandag.org_ws_FreewaySpeed[[#This Row],[LinkID]],Table_socioeca8.sandag.org_abm2_spd[[hwycov_id]:[speed_ev]],5,FALSE)</f>
        <v>38</v>
      </c>
      <c r="P382">
        <f>VLOOKUP(Table_sql2014a8.sandag.org_ws_FreewaySpeed[[#This Row],[LinkID]],Table_socioeca8.sandag.org_abm2_spd[[hwycov_id]:[speed_ev]],6,FALSE)</f>
        <v>58</v>
      </c>
    </row>
    <row r="383" spans="3:16" x14ac:dyDescent="0.3">
      <c r="C383">
        <f>[1]hwy_speed!A383</f>
        <v>9037</v>
      </c>
      <c r="D383">
        <f>[1]hwy_speed!B383</f>
        <v>58</v>
      </c>
      <c r="E383">
        <f>[1]hwy_speed!C383</f>
        <v>56</v>
      </c>
      <c r="F383">
        <f>[1]hwy_speed!D383</f>
        <v>56</v>
      </c>
      <c r="G383">
        <f>[1]hwy_speed!E383</f>
        <v>47</v>
      </c>
      <c r="H383">
        <f>[1]hwy_speed!F383</f>
        <v>58</v>
      </c>
      <c r="K383" s="7">
        <v>27843</v>
      </c>
      <c r="L383">
        <f>VLOOKUP(Table_sql2014a8.sandag.org_ws_FreewaySpeed[[#This Row],[LinkID]],Table_socioeca8.sandag.org_abm2_spd[[hwycov_id]:[speed_ev]],2,FALSE)</f>
        <v>58</v>
      </c>
      <c r="M383">
        <f>VLOOKUP(Table_sql2014a8.sandag.org_ws_FreewaySpeed[[#This Row],[LinkID]],Table_socioeca8.sandag.org_abm2_spd[[hwycov_id]:[speed_ev]],3,FALSE)</f>
        <v>58</v>
      </c>
      <c r="N383">
        <f>VLOOKUP(Table_sql2014a8.sandag.org_ws_FreewaySpeed[[#This Row],[LinkID]],Table_socioeca8.sandag.org_abm2_spd[[hwycov_id]:[speed_ev]],4,FALSE)</f>
        <v>58</v>
      </c>
      <c r="O383">
        <f>VLOOKUP(Table_sql2014a8.sandag.org_ws_FreewaySpeed[[#This Row],[LinkID]],Table_socioeca8.sandag.org_abm2_spd[[hwycov_id]:[speed_ev]],5,FALSE)</f>
        <v>57</v>
      </c>
      <c r="P383">
        <f>VLOOKUP(Table_sql2014a8.sandag.org_ws_FreewaySpeed[[#This Row],[LinkID]],Table_socioeca8.sandag.org_abm2_spd[[hwycov_id]:[speed_ev]],6,FALSE)</f>
        <v>58</v>
      </c>
    </row>
    <row r="384" spans="3:16" x14ac:dyDescent="0.3">
      <c r="C384">
        <f>[1]hwy_speed!A384</f>
        <v>9039</v>
      </c>
      <c r="D384">
        <f>[1]hwy_speed!B384</f>
        <v>58</v>
      </c>
      <c r="E384">
        <f>[1]hwy_speed!C384</f>
        <v>41</v>
      </c>
      <c r="F384">
        <f>[1]hwy_speed!D384</f>
        <v>46</v>
      </c>
      <c r="G384">
        <f>[1]hwy_speed!E384</f>
        <v>49</v>
      </c>
      <c r="H384">
        <f>[1]hwy_speed!F384</f>
        <v>58</v>
      </c>
      <c r="K384" s="7">
        <v>27844</v>
      </c>
      <c r="L384">
        <f>VLOOKUP(Table_sql2014a8.sandag.org_ws_FreewaySpeed[[#This Row],[LinkID]],Table_socioeca8.sandag.org_abm2_spd[[hwycov_id]:[speed_ev]],2,FALSE)</f>
        <v>58</v>
      </c>
      <c r="M384">
        <f>VLOOKUP(Table_sql2014a8.sandag.org_ws_FreewaySpeed[[#This Row],[LinkID]],Table_socioeca8.sandag.org_abm2_spd[[hwycov_id]:[speed_ev]],3,FALSE)</f>
        <v>58</v>
      </c>
      <c r="N384">
        <f>VLOOKUP(Table_sql2014a8.sandag.org_ws_FreewaySpeed[[#This Row],[LinkID]],Table_socioeca8.sandag.org_abm2_spd[[hwycov_id]:[speed_ev]],4,FALSE)</f>
        <v>58</v>
      </c>
      <c r="O384">
        <f>VLOOKUP(Table_sql2014a8.sandag.org_ws_FreewaySpeed[[#This Row],[LinkID]],Table_socioeca8.sandag.org_abm2_spd[[hwycov_id]:[speed_ev]],5,FALSE)</f>
        <v>57</v>
      </c>
      <c r="P384">
        <f>VLOOKUP(Table_sql2014a8.sandag.org_ws_FreewaySpeed[[#This Row],[LinkID]],Table_socioeca8.sandag.org_abm2_spd[[hwycov_id]:[speed_ev]],6,FALSE)</f>
        <v>58</v>
      </c>
    </row>
    <row r="385" spans="3:16" x14ac:dyDescent="0.3">
      <c r="C385">
        <f>[1]hwy_speed!A385</f>
        <v>9041</v>
      </c>
      <c r="D385">
        <f>[1]hwy_speed!B385</f>
        <v>56</v>
      </c>
      <c r="E385">
        <f>[1]hwy_speed!C385</f>
        <v>54</v>
      </c>
      <c r="F385">
        <f>[1]hwy_speed!D385</f>
        <v>56</v>
      </c>
      <c r="G385">
        <f>[1]hwy_speed!E385</f>
        <v>56</v>
      </c>
      <c r="H385">
        <f>[1]hwy_speed!F385</f>
        <v>56</v>
      </c>
      <c r="K385" s="7">
        <v>27845</v>
      </c>
      <c r="L385">
        <f>VLOOKUP(Table_sql2014a8.sandag.org_ws_FreewaySpeed[[#This Row],[LinkID]],Table_socioeca8.sandag.org_abm2_spd[[hwycov_id]:[speed_ev]],2,FALSE)</f>
        <v>58</v>
      </c>
      <c r="M385">
        <f>VLOOKUP(Table_sql2014a8.sandag.org_ws_FreewaySpeed[[#This Row],[LinkID]],Table_socioeca8.sandag.org_abm2_spd[[hwycov_id]:[speed_ev]],3,FALSE)</f>
        <v>58</v>
      </c>
      <c r="N385">
        <f>VLOOKUP(Table_sql2014a8.sandag.org_ws_FreewaySpeed[[#This Row],[LinkID]],Table_socioeca8.sandag.org_abm2_spd[[hwycov_id]:[speed_ev]],4,FALSE)</f>
        <v>58</v>
      </c>
      <c r="O385">
        <f>VLOOKUP(Table_sql2014a8.sandag.org_ws_FreewaySpeed[[#This Row],[LinkID]],Table_socioeca8.sandag.org_abm2_spd[[hwycov_id]:[speed_ev]],5,FALSE)</f>
        <v>56</v>
      </c>
      <c r="P385">
        <f>VLOOKUP(Table_sql2014a8.sandag.org_ws_FreewaySpeed[[#This Row],[LinkID]],Table_socioeca8.sandag.org_abm2_spd[[hwycov_id]:[speed_ev]],6,FALSE)</f>
        <v>58</v>
      </c>
    </row>
    <row r="386" spans="3:16" x14ac:dyDescent="0.3">
      <c r="C386">
        <f>[1]hwy_speed!A386</f>
        <v>9042</v>
      </c>
      <c r="D386">
        <f>[1]hwy_speed!B386</f>
        <v>62</v>
      </c>
      <c r="E386">
        <f>[1]hwy_speed!C386</f>
        <v>32</v>
      </c>
      <c r="F386">
        <f>[1]hwy_speed!D386</f>
        <v>45</v>
      </c>
      <c r="G386">
        <f>[1]hwy_speed!E386</f>
        <v>31</v>
      </c>
      <c r="H386">
        <f>[1]hwy_speed!F386</f>
        <v>62</v>
      </c>
      <c r="K386" s="7">
        <v>27864</v>
      </c>
      <c r="L386">
        <f>VLOOKUP(Table_sql2014a8.sandag.org_ws_FreewaySpeed[[#This Row],[LinkID]],Table_socioeca8.sandag.org_abm2_spd[[hwycov_id]:[speed_ev]],2,FALSE)</f>
        <v>57</v>
      </c>
      <c r="M386">
        <f>VLOOKUP(Table_sql2014a8.sandag.org_ws_FreewaySpeed[[#This Row],[LinkID]],Table_socioeca8.sandag.org_abm2_spd[[hwycov_id]:[speed_ev]],3,FALSE)</f>
        <v>57</v>
      </c>
      <c r="N386">
        <f>VLOOKUP(Table_sql2014a8.sandag.org_ws_FreewaySpeed[[#This Row],[LinkID]],Table_socioeca8.sandag.org_abm2_spd[[hwycov_id]:[speed_ev]],4,FALSE)</f>
        <v>57</v>
      </c>
      <c r="O386">
        <f>VLOOKUP(Table_sql2014a8.sandag.org_ws_FreewaySpeed[[#This Row],[LinkID]],Table_socioeca8.sandag.org_abm2_spd[[hwycov_id]:[speed_ev]],5,FALSE)</f>
        <v>57</v>
      </c>
      <c r="P386">
        <f>VLOOKUP(Table_sql2014a8.sandag.org_ws_FreewaySpeed[[#This Row],[LinkID]],Table_socioeca8.sandag.org_abm2_spd[[hwycov_id]:[speed_ev]],6,FALSE)</f>
        <v>57</v>
      </c>
    </row>
    <row r="387" spans="3:16" x14ac:dyDescent="0.3">
      <c r="C387">
        <f>[1]hwy_speed!A387</f>
        <v>9043</v>
      </c>
      <c r="D387">
        <f>[1]hwy_speed!B387</f>
        <v>62</v>
      </c>
      <c r="E387">
        <f>[1]hwy_speed!C387</f>
        <v>49</v>
      </c>
      <c r="F387">
        <f>[1]hwy_speed!D387</f>
        <v>58</v>
      </c>
      <c r="G387">
        <f>[1]hwy_speed!E387</f>
        <v>50</v>
      </c>
      <c r="H387">
        <f>[1]hwy_speed!F387</f>
        <v>62</v>
      </c>
      <c r="K387" s="7">
        <v>27877</v>
      </c>
      <c r="L387">
        <f>VLOOKUP(Table_sql2014a8.sandag.org_ws_FreewaySpeed[[#This Row],[LinkID]],Table_socioeca8.sandag.org_abm2_spd[[hwycov_id]:[speed_ev]],2,FALSE)</f>
        <v>58</v>
      </c>
      <c r="M387">
        <f>VLOOKUP(Table_sql2014a8.sandag.org_ws_FreewaySpeed[[#This Row],[LinkID]],Table_socioeca8.sandag.org_abm2_spd[[hwycov_id]:[speed_ev]],3,FALSE)</f>
        <v>58</v>
      </c>
      <c r="N387">
        <f>VLOOKUP(Table_sql2014a8.sandag.org_ws_FreewaySpeed[[#This Row],[LinkID]],Table_socioeca8.sandag.org_abm2_spd[[hwycov_id]:[speed_ev]],4,FALSE)</f>
        <v>58</v>
      </c>
      <c r="O387">
        <f>VLOOKUP(Table_sql2014a8.sandag.org_ws_FreewaySpeed[[#This Row],[LinkID]],Table_socioeca8.sandag.org_abm2_spd[[hwycov_id]:[speed_ev]],5,FALSE)</f>
        <v>58</v>
      </c>
      <c r="P387">
        <f>VLOOKUP(Table_sql2014a8.sandag.org_ws_FreewaySpeed[[#This Row],[LinkID]],Table_socioeca8.sandag.org_abm2_spd[[hwycov_id]:[speed_ev]],6,FALSE)</f>
        <v>58</v>
      </c>
    </row>
    <row r="388" spans="3:16" x14ac:dyDescent="0.3">
      <c r="C388">
        <f>[1]hwy_speed!A388</f>
        <v>9054</v>
      </c>
      <c r="D388">
        <f>[1]hwy_speed!B388</f>
        <v>58</v>
      </c>
      <c r="E388">
        <f>[1]hwy_speed!C388</f>
        <v>41</v>
      </c>
      <c r="F388">
        <f>[1]hwy_speed!D388</f>
        <v>46</v>
      </c>
      <c r="G388">
        <f>[1]hwy_speed!E388</f>
        <v>49</v>
      </c>
      <c r="H388">
        <f>[1]hwy_speed!F388</f>
        <v>58</v>
      </c>
      <c r="K388" s="7">
        <v>27878</v>
      </c>
      <c r="L388">
        <f>VLOOKUP(Table_sql2014a8.sandag.org_ws_FreewaySpeed[[#This Row],[LinkID]],Table_socioeca8.sandag.org_abm2_spd[[hwycov_id]:[speed_ev]],2,FALSE)</f>
        <v>58</v>
      </c>
      <c r="M388">
        <f>VLOOKUP(Table_sql2014a8.sandag.org_ws_FreewaySpeed[[#This Row],[LinkID]],Table_socioeca8.sandag.org_abm2_spd[[hwycov_id]:[speed_ev]],3,FALSE)</f>
        <v>58</v>
      </c>
      <c r="N388">
        <f>VLOOKUP(Table_sql2014a8.sandag.org_ws_FreewaySpeed[[#This Row],[LinkID]],Table_socioeca8.sandag.org_abm2_spd[[hwycov_id]:[speed_ev]],4,FALSE)</f>
        <v>58</v>
      </c>
      <c r="O388">
        <f>VLOOKUP(Table_sql2014a8.sandag.org_ws_FreewaySpeed[[#This Row],[LinkID]],Table_socioeca8.sandag.org_abm2_spd[[hwycov_id]:[speed_ev]],5,FALSE)</f>
        <v>58</v>
      </c>
      <c r="P388">
        <f>VLOOKUP(Table_sql2014a8.sandag.org_ws_FreewaySpeed[[#This Row],[LinkID]],Table_socioeca8.sandag.org_abm2_spd[[hwycov_id]:[speed_ev]],6,FALSE)</f>
        <v>58</v>
      </c>
    </row>
    <row r="389" spans="3:16" x14ac:dyDescent="0.3">
      <c r="C389">
        <f>[1]hwy_speed!A389</f>
        <v>9132</v>
      </c>
      <c r="D389">
        <f>[1]hwy_speed!B389</f>
        <v>57</v>
      </c>
      <c r="E389">
        <f>[1]hwy_speed!C389</f>
        <v>57</v>
      </c>
      <c r="F389">
        <f>[1]hwy_speed!D389</f>
        <v>57</v>
      </c>
      <c r="G389">
        <f>[1]hwy_speed!E389</f>
        <v>57</v>
      </c>
      <c r="H389">
        <f>[1]hwy_speed!F389</f>
        <v>57</v>
      </c>
      <c r="K389" s="7">
        <v>27880</v>
      </c>
      <c r="L389">
        <f>VLOOKUP(Table_sql2014a8.sandag.org_ws_FreewaySpeed[[#This Row],[LinkID]],Table_socioeca8.sandag.org_abm2_spd[[hwycov_id]:[speed_ev]],2,FALSE)</f>
        <v>58</v>
      </c>
      <c r="M389">
        <f>VLOOKUP(Table_sql2014a8.sandag.org_ws_FreewaySpeed[[#This Row],[LinkID]],Table_socioeca8.sandag.org_abm2_spd[[hwycov_id]:[speed_ev]],3,FALSE)</f>
        <v>58</v>
      </c>
      <c r="N389">
        <f>VLOOKUP(Table_sql2014a8.sandag.org_ws_FreewaySpeed[[#This Row],[LinkID]],Table_socioeca8.sandag.org_abm2_spd[[hwycov_id]:[speed_ev]],4,FALSE)</f>
        <v>58</v>
      </c>
      <c r="O389">
        <f>VLOOKUP(Table_sql2014a8.sandag.org_ws_FreewaySpeed[[#This Row],[LinkID]],Table_socioeca8.sandag.org_abm2_spd[[hwycov_id]:[speed_ev]],5,FALSE)</f>
        <v>58</v>
      </c>
      <c r="P389">
        <f>VLOOKUP(Table_sql2014a8.sandag.org_ws_FreewaySpeed[[#This Row],[LinkID]],Table_socioeca8.sandag.org_abm2_spd[[hwycov_id]:[speed_ev]],6,FALSE)</f>
        <v>58</v>
      </c>
    </row>
    <row r="390" spans="3:16" x14ac:dyDescent="0.3">
      <c r="C390">
        <f>[1]hwy_speed!A390</f>
        <v>9134</v>
      </c>
      <c r="D390">
        <f>[1]hwy_speed!B390</f>
        <v>57</v>
      </c>
      <c r="E390">
        <f>[1]hwy_speed!C390</f>
        <v>50</v>
      </c>
      <c r="F390">
        <f>[1]hwy_speed!D390</f>
        <v>56</v>
      </c>
      <c r="G390">
        <f>[1]hwy_speed!E390</f>
        <v>57</v>
      </c>
      <c r="H390">
        <f>[1]hwy_speed!F390</f>
        <v>57</v>
      </c>
      <c r="K390" s="7">
        <v>27883</v>
      </c>
      <c r="L390">
        <f>VLOOKUP(Table_sql2014a8.sandag.org_ws_FreewaySpeed[[#This Row],[LinkID]],Table_socioeca8.sandag.org_abm2_spd[[hwycov_id]:[speed_ev]],2,FALSE)</f>
        <v>58</v>
      </c>
      <c r="M390">
        <f>VLOOKUP(Table_sql2014a8.sandag.org_ws_FreewaySpeed[[#This Row],[LinkID]],Table_socioeca8.sandag.org_abm2_spd[[hwycov_id]:[speed_ev]],3,FALSE)</f>
        <v>58</v>
      </c>
      <c r="N390">
        <f>VLOOKUP(Table_sql2014a8.sandag.org_ws_FreewaySpeed[[#This Row],[LinkID]],Table_socioeca8.sandag.org_abm2_spd[[hwycov_id]:[speed_ev]],4,FALSE)</f>
        <v>58</v>
      </c>
      <c r="O390">
        <f>VLOOKUP(Table_sql2014a8.sandag.org_ws_FreewaySpeed[[#This Row],[LinkID]],Table_socioeca8.sandag.org_abm2_spd[[hwycov_id]:[speed_ev]],5,FALSE)</f>
        <v>58</v>
      </c>
      <c r="P390">
        <f>VLOOKUP(Table_sql2014a8.sandag.org_ws_FreewaySpeed[[#This Row],[LinkID]],Table_socioeca8.sandag.org_abm2_spd[[hwycov_id]:[speed_ev]],6,FALSE)</f>
        <v>58</v>
      </c>
    </row>
    <row r="391" spans="3:16" x14ac:dyDescent="0.3">
      <c r="C391">
        <f>[1]hwy_speed!A391</f>
        <v>9136</v>
      </c>
      <c r="D391">
        <f>[1]hwy_speed!B391</f>
        <v>57</v>
      </c>
      <c r="E391">
        <f>[1]hwy_speed!C391</f>
        <v>57</v>
      </c>
      <c r="F391">
        <f>[1]hwy_speed!D391</f>
        <v>57</v>
      </c>
      <c r="G391">
        <f>[1]hwy_speed!E391</f>
        <v>57</v>
      </c>
      <c r="H391">
        <f>[1]hwy_speed!F391</f>
        <v>57</v>
      </c>
      <c r="K391" s="7">
        <v>27887</v>
      </c>
      <c r="L391">
        <f>VLOOKUP(Table_sql2014a8.sandag.org_ws_FreewaySpeed[[#This Row],[LinkID]],Table_socioeca8.sandag.org_abm2_spd[[hwycov_id]:[speed_ev]],2,FALSE)</f>
        <v>58</v>
      </c>
      <c r="M391">
        <f>VLOOKUP(Table_sql2014a8.sandag.org_ws_FreewaySpeed[[#This Row],[LinkID]],Table_socioeca8.sandag.org_abm2_spd[[hwycov_id]:[speed_ev]],3,FALSE)</f>
        <v>58</v>
      </c>
      <c r="N391">
        <f>VLOOKUP(Table_sql2014a8.sandag.org_ws_FreewaySpeed[[#This Row],[LinkID]],Table_socioeca8.sandag.org_abm2_spd[[hwycov_id]:[speed_ev]],4,FALSE)</f>
        <v>58</v>
      </c>
      <c r="O391">
        <f>VLOOKUP(Table_sql2014a8.sandag.org_ws_FreewaySpeed[[#This Row],[LinkID]],Table_socioeca8.sandag.org_abm2_spd[[hwycov_id]:[speed_ev]],5,FALSE)</f>
        <v>58</v>
      </c>
      <c r="P391">
        <f>VLOOKUP(Table_sql2014a8.sandag.org_ws_FreewaySpeed[[#This Row],[LinkID]],Table_socioeca8.sandag.org_abm2_spd[[hwycov_id]:[speed_ev]],6,FALSE)</f>
        <v>58</v>
      </c>
    </row>
    <row r="392" spans="3:16" x14ac:dyDescent="0.3">
      <c r="C392">
        <f>[1]hwy_speed!A392</f>
        <v>9142</v>
      </c>
      <c r="D392">
        <f>[1]hwy_speed!B392</f>
        <v>57</v>
      </c>
      <c r="E392">
        <f>[1]hwy_speed!C392</f>
        <v>57</v>
      </c>
      <c r="F392">
        <f>[1]hwy_speed!D392</f>
        <v>57</v>
      </c>
      <c r="G392">
        <f>[1]hwy_speed!E392</f>
        <v>57</v>
      </c>
      <c r="H392">
        <f>[1]hwy_speed!F392</f>
        <v>57</v>
      </c>
      <c r="K392" s="7">
        <v>27894</v>
      </c>
      <c r="L392">
        <f>VLOOKUP(Table_sql2014a8.sandag.org_ws_FreewaySpeed[[#This Row],[LinkID]],Table_socioeca8.sandag.org_abm2_spd[[hwycov_id]:[speed_ev]],2,FALSE)</f>
        <v>57</v>
      </c>
      <c r="M392">
        <f>VLOOKUP(Table_sql2014a8.sandag.org_ws_FreewaySpeed[[#This Row],[LinkID]],Table_socioeca8.sandag.org_abm2_spd[[hwycov_id]:[speed_ev]],3,FALSE)</f>
        <v>56</v>
      </c>
      <c r="N392">
        <f>VLOOKUP(Table_sql2014a8.sandag.org_ws_FreewaySpeed[[#This Row],[LinkID]],Table_socioeca8.sandag.org_abm2_spd[[hwycov_id]:[speed_ev]],4,FALSE)</f>
        <v>57</v>
      </c>
      <c r="O392">
        <f>VLOOKUP(Table_sql2014a8.sandag.org_ws_FreewaySpeed[[#This Row],[LinkID]],Table_socioeca8.sandag.org_abm2_spd[[hwycov_id]:[speed_ev]],5,FALSE)</f>
        <v>57</v>
      </c>
      <c r="P392">
        <f>VLOOKUP(Table_sql2014a8.sandag.org_ws_FreewaySpeed[[#This Row],[LinkID]],Table_socioeca8.sandag.org_abm2_spd[[hwycov_id]:[speed_ev]],6,FALSE)</f>
        <v>57</v>
      </c>
    </row>
    <row r="393" spans="3:16" x14ac:dyDescent="0.3">
      <c r="C393">
        <f>[1]hwy_speed!A393</f>
        <v>9143</v>
      </c>
      <c r="D393">
        <f>[1]hwy_speed!B393</f>
        <v>57</v>
      </c>
      <c r="E393">
        <f>[1]hwy_speed!C393</f>
        <v>56</v>
      </c>
      <c r="F393">
        <f>[1]hwy_speed!D393</f>
        <v>57</v>
      </c>
      <c r="G393">
        <f>[1]hwy_speed!E393</f>
        <v>57</v>
      </c>
      <c r="H393">
        <f>[1]hwy_speed!F393</f>
        <v>57</v>
      </c>
      <c r="K393" s="7">
        <v>27898</v>
      </c>
      <c r="L393">
        <f>VLOOKUP(Table_sql2014a8.sandag.org_ws_FreewaySpeed[[#This Row],[LinkID]],Table_socioeca8.sandag.org_abm2_spd[[hwycov_id]:[speed_ev]],2,FALSE)</f>
        <v>57</v>
      </c>
      <c r="M393">
        <f>VLOOKUP(Table_sql2014a8.sandag.org_ws_FreewaySpeed[[#This Row],[LinkID]],Table_socioeca8.sandag.org_abm2_spd[[hwycov_id]:[speed_ev]],3,FALSE)</f>
        <v>57</v>
      </c>
      <c r="N393">
        <f>VLOOKUP(Table_sql2014a8.sandag.org_ws_FreewaySpeed[[#This Row],[LinkID]],Table_socioeca8.sandag.org_abm2_spd[[hwycov_id]:[speed_ev]],4,FALSE)</f>
        <v>57</v>
      </c>
      <c r="O393">
        <f>VLOOKUP(Table_sql2014a8.sandag.org_ws_FreewaySpeed[[#This Row],[LinkID]],Table_socioeca8.sandag.org_abm2_spd[[hwycov_id]:[speed_ev]],5,FALSE)</f>
        <v>57</v>
      </c>
      <c r="P393">
        <f>VLOOKUP(Table_sql2014a8.sandag.org_ws_FreewaySpeed[[#This Row],[LinkID]],Table_socioeca8.sandag.org_abm2_spd[[hwycov_id]:[speed_ev]],6,FALSE)</f>
        <v>57</v>
      </c>
    </row>
    <row r="394" spans="3:16" x14ac:dyDescent="0.3">
      <c r="C394">
        <f>[1]hwy_speed!A394</f>
        <v>9144</v>
      </c>
      <c r="D394">
        <f>[1]hwy_speed!B394</f>
        <v>57</v>
      </c>
      <c r="E394">
        <f>[1]hwy_speed!C394</f>
        <v>56</v>
      </c>
      <c r="F394">
        <f>[1]hwy_speed!D394</f>
        <v>57</v>
      </c>
      <c r="G394">
        <f>[1]hwy_speed!E394</f>
        <v>57</v>
      </c>
      <c r="H394">
        <f>[1]hwy_speed!F394</f>
        <v>57</v>
      </c>
      <c r="K394" s="7">
        <v>27902</v>
      </c>
      <c r="L394">
        <f>VLOOKUP(Table_sql2014a8.sandag.org_ws_FreewaySpeed[[#This Row],[LinkID]],Table_socioeca8.sandag.org_abm2_spd[[hwycov_id]:[speed_ev]],2,FALSE)</f>
        <v>58</v>
      </c>
      <c r="M394">
        <f>VLOOKUP(Table_sql2014a8.sandag.org_ws_FreewaySpeed[[#This Row],[LinkID]],Table_socioeca8.sandag.org_abm2_spd[[hwycov_id]:[speed_ev]],3,FALSE)</f>
        <v>58</v>
      </c>
      <c r="N394">
        <f>VLOOKUP(Table_sql2014a8.sandag.org_ws_FreewaySpeed[[#This Row],[LinkID]],Table_socioeca8.sandag.org_abm2_spd[[hwycov_id]:[speed_ev]],4,FALSE)</f>
        <v>58</v>
      </c>
      <c r="O394">
        <f>VLOOKUP(Table_sql2014a8.sandag.org_ws_FreewaySpeed[[#This Row],[LinkID]],Table_socioeca8.sandag.org_abm2_spd[[hwycov_id]:[speed_ev]],5,FALSE)</f>
        <v>57</v>
      </c>
      <c r="P394">
        <f>VLOOKUP(Table_sql2014a8.sandag.org_ws_FreewaySpeed[[#This Row],[LinkID]],Table_socioeca8.sandag.org_abm2_spd[[hwycov_id]:[speed_ev]],6,FALSE)</f>
        <v>58</v>
      </c>
    </row>
    <row r="395" spans="3:16" x14ac:dyDescent="0.3">
      <c r="C395">
        <f>[1]hwy_speed!A395</f>
        <v>9146</v>
      </c>
      <c r="D395">
        <f>[1]hwy_speed!B395</f>
        <v>57</v>
      </c>
      <c r="E395">
        <f>[1]hwy_speed!C395</f>
        <v>53</v>
      </c>
      <c r="F395">
        <f>[1]hwy_speed!D395</f>
        <v>57</v>
      </c>
      <c r="G395">
        <f>[1]hwy_speed!E395</f>
        <v>57</v>
      </c>
      <c r="H395">
        <f>[1]hwy_speed!F395</f>
        <v>57</v>
      </c>
      <c r="K395" s="7">
        <v>27915</v>
      </c>
      <c r="L395">
        <f>VLOOKUP(Table_sql2014a8.sandag.org_ws_FreewaySpeed[[#This Row],[LinkID]],Table_socioeca8.sandag.org_abm2_spd[[hwycov_id]:[speed_ev]],2,FALSE)</f>
        <v>58</v>
      </c>
      <c r="M395">
        <f>VLOOKUP(Table_sql2014a8.sandag.org_ws_FreewaySpeed[[#This Row],[LinkID]],Table_socioeca8.sandag.org_abm2_spd[[hwycov_id]:[speed_ev]],3,FALSE)</f>
        <v>58</v>
      </c>
      <c r="N395">
        <f>VLOOKUP(Table_sql2014a8.sandag.org_ws_FreewaySpeed[[#This Row],[LinkID]],Table_socioeca8.sandag.org_abm2_spd[[hwycov_id]:[speed_ev]],4,FALSE)</f>
        <v>58</v>
      </c>
      <c r="O395">
        <f>VLOOKUP(Table_sql2014a8.sandag.org_ws_FreewaySpeed[[#This Row],[LinkID]],Table_socioeca8.sandag.org_abm2_spd[[hwycov_id]:[speed_ev]],5,FALSE)</f>
        <v>54</v>
      </c>
      <c r="P395">
        <f>VLOOKUP(Table_sql2014a8.sandag.org_ws_FreewaySpeed[[#This Row],[LinkID]],Table_socioeca8.sandag.org_abm2_spd[[hwycov_id]:[speed_ev]],6,FALSE)</f>
        <v>58</v>
      </c>
    </row>
    <row r="396" spans="3:16" x14ac:dyDescent="0.3">
      <c r="C396">
        <f>[1]hwy_speed!A396</f>
        <v>9224</v>
      </c>
      <c r="D396">
        <f>[1]hwy_speed!B396</f>
        <v>57</v>
      </c>
      <c r="E396">
        <f>[1]hwy_speed!C396</f>
        <v>57</v>
      </c>
      <c r="F396">
        <f>[1]hwy_speed!D396</f>
        <v>57</v>
      </c>
      <c r="G396">
        <f>[1]hwy_speed!E396</f>
        <v>54</v>
      </c>
      <c r="H396">
        <f>[1]hwy_speed!F396</f>
        <v>57</v>
      </c>
      <c r="K396" s="7">
        <v>27916</v>
      </c>
      <c r="L396">
        <f>VLOOKUP(Table_sql2014a8.sandag.org_ws_FreewaySpeed[[#This Row],[LinkID]],Table_socioeca8.sandag.org_abm2_spd[[hwycov_id]:[speed_ev]],2,FALSE)</f>
        <v>58</v>
      </c>
      <c r="M396">
        <f>VLOOKUP(Table_sql2014a8.sandag.org_ws_FreewaySpeed[[#This Row],[LinkID]],Table_socioeca8.sandag.org_abm2_spd[[hwycov_id]:[speed_ev]],3,FALSE)</f>
        <v>50</v>
      </c>
      <c r="N396">
        <f>VLOOKUP(Table_sql2014a8.sandag.org_ws_FreewaySpeed[[#This Row],[LinkID]],Table_socioeca8.sandag.org_abm2_spd[[hwycov_id]:[speed_ev]],4,FALSE)</f>
        <v>56</v>
      </c>
      <c r="O396">
        <f>VLOOKUP(Table_sql2014a8.sandag.org_ws_FreewaySpeed[[#This Row],[LinkID]],Table_socioeca8.sandag.org_abm2_spd[[hwycov_id]:[speed_ev]],5,FALSE)</f>
        <v>57</v>
      </c>
      <c r="P396">
        <f>VLOOKUP(Table_sql2014a8.sandag.org_ws_FreewaySpeed[[#This Row],[LinkID]],Table_socioeca8.sandag.org_abm2_spd[[hwycov_id]:[speed_ev]],6,FALSE)</f>
        <v>58</v>
      </c>
    </row>
    <row r="397" spans="3:16" x14ac:dyDescent="0.3">
      <c r="C397">
        <f>[1]hwy_speed!A397</f>
        <v>9241</v>
      </c>
      <c r="D397">
        <f>[1]hwy_speed!B397</f>
        <v>58</v>
      </c>
      <c r="E397">
        <f>[1]hwy_speed!C397</f>
        <v>50</v>
      </c>
      <c r="F397">
        <f>[1]hwy_speed!D397</f>
        <v>57</v>
      </c>
      <c r="G397">
        <f>[1]hwy_speed!E397</f>
        <v>50</v>
      </c>
      <c r="H397">
        <f>[1]hwy_speed!F397</f>
        <v>58</v>
      </c>
      <c r="K397" s="7">
        <v>27921</v>
      </c>
      <c r="L397">
        <f>VLOOKUP(Table_sql2014a8.sandag.org_ws_FreewaySpeed[[#This Row],[LinkID]],Table_socioeca8.sandag.org_abm2_spd[[hwycov_id]:[speed_ev]],2,FALSE)</f>
        <v>58</v>
      </c>
      <c r="M397">
        <f>VLOOKUP(Table_sql2014a8.sandag.org_ws_FreewaySpeed[[#This Row],[LinkID]],Table_socioeca8.sandag.org_abm2_spd[[hwycov_id]:[speed_ev]],3,FALSE)</f>
        <v>49</v>
      </c>
      <c r="N397">
        <f>VLOOKUP(Table_sql2014a8.sandag.org_ws_FreewaySpeed[[#This Row],[LinkID]],Table_socioeca8.sandag.org_abm2_spd[[hwycov_id]:[speed_ev]],4,FALSE)</f>
        <v>56</v>
      </c>
      <c r="O397">
        <f>VLOOKUP(Table_sql2014a8.sandag.org_ws_FreewaySpeed[[#This Row],[LinkID]],Table_socioeca8.sandag.org_abm2_spd[[hwycov_id]:[speed_ev]],5,FALSE)</f>
        <v>57</v>
      </c>
      <c r="P397">
        <f>VLOOKUP(Table_sql2014a8.sandag.org_ws_FreewaySpeed[[#This Row],[LinkID]],Table_socioeca8.sandag.org_abm2_spd[[hwycov_id]:[speed_ev]],6,FALSE)</f>
        <v>58</v>
      </c>
    </row>
    <row r="398" spans="3:16" x14ac:dyDescent="0.3">
      <c r="C398">
        <f>[1]hwy_speed!A398</f>
        <v>9249</v>
      </c>
      <c r="D398">
        <f>[1]hwy_speed!B398</f>
        <v>62</v>
      </c>
      <c r="E398">
        <f>[1]hwy_speed!C398</f>
        <v>52</v>
      </c>
      <c r="F398">
        <f>[1]hwy_speed!D398</f>
        <v>59</v>
      </c>
      <c r="G398">
        <f>[1]hwy_speed!E398</f>
        <v>55</v>
      </c>
      <c r="H398">
        <f>[1]hwy_speed!F398</f>
        <v>62</v>
      </c>
      <c r="K398" s="7">
        <v>27928</v>
      </c>
      <c r="L398">
        <f>VLOOKUP(Table_sql2014a8.sandag.org_ws_FreewaySpeed[[#This Row],[LinkID]],Table_socioeca8.sandag.org_abm2_spd[[hwycov_id]:[speed_ev]],2,FALSE)</f>
        <v>58</v>
      </c>
      <c r="M398">
        <f>VLOOKUP(Table_sql2014a8.sandag.org_ws_FreewaySpeed[[#This Row],[LinkID]],Table_socioeca8.sandag.org_abm2_spd[[hwycov_id]:[speed_ev]],3,FALSE)</f>
        <v>57</v>
      </c>
      <c r="N398">
        <f>VLOOKUP(Table_sql2014a8.sandag.org_ws_FreewaySpeed[[#This Row],[LinkID]],Table_socioeca8.sandag.org_abm2_spd[[hwycov_id]:[speed_ev]],4,FALSE)</f>
        <v>58</v>
      </c>
      <c r="O398">
        <f>VLOOKUP(Table_sql2014a8.sandag.org_ws_FreewaySpeed[[#This Row],[LinkID]],Table_socioeca8.sandag.org_abm2_spd[[hwycov_id]:[speed_ev]],5,FALSE)</f>
        <v>50</v>
      </c>
      <c r="P398">
        <f>VLOOKUP(Table_sql2014a8.sandag.org_ws_FreewaySpeed[[#This Row],[LinkID]],Table_socioeca8.sandag.org_abm2_spd[[hwycov_id]:[speed_ev]],6,FALSE)</f>
        <v>58</v>
      </c>
    </row>
    <row r="399" spans="3:16" x14ac:dyDescent="0.3">
      <c r="C399">
        <f>[1]hwy_speed!A399</f>
        <v>9250</v>
      </c>
      <c r="D399">
        <f>[1]hwy_speed!B399</f>
        <v>62</v>
      </c>
      <c r="E399">
        <f>[1]hwy_speed!C399</f>
        <v>55</v>
      </c>
      <c r="F399">
        <f>[1]hwy_speed!D399</f>
        <v>61</v>
      </c>
      <c r="G399">
        <f>[1]hwy_speed!E399</f>
        <v>59</v>
      </c>
      <c r="H399">
        <f>[1]hwy_speed!F399</f>
        <v>62</v>
      </c>
      <c r="K399" s="7">
        <v>27933</v>
      </c>
      <c r="L399">
        <f>VLOOKUP(Table_sql2014a8.sandag.org_ws_FreewaySpeed[[#This Row],[LinkID]],Table_socioeca8.sandag.org_abm2_spd[[hwycov_id]:[speed_ev]],2,FALSE)</f>
        <v>58</v>
      </c>
      <c r="M399">
        <f>VLOOKUP(Table_sql2014a8.sandag.org_ws_FreewaySpeed[[#This Row],[LinkID]],Table_socioeca8.sandag.org_abm2_spd[[hwycov_id]:[speed_ev]],3,FALSE)</f>
        <v>41</v>
      </c>
      <c r="N399">
        <f>VLOOKUP(Table_sql2014a8.sandag.org_ws_FreewaySpeed[[#This Row],[LinkID]],Table_socioeca8.sandag.org_abm2_spd[[hwycov_id]:[speed_ev]],4,FALSE)</f>
        <v>54</v>
      </c>
      <c r="O399">
        <f>VLOOKUP(Table_sql2014a8.sandag.org_ws_FreewaySpeed[[#This Row],[LinkID]],Table_socioeca8.sandag.org_abm2_spd[[hwycov_id]:[speed_ev]],5,FALSE)</f>
        <v>55</v>
      </c>
      <c r="P399">
        <f>VLOOKUP(Table_sql2014a8.sandag.org_ws_FreewaySpeed[[#This Row],[LinkID]],Table_socioeca8.sandag.org_abm2_spd[[hwycov_id]:[speed_ev]],6,FALSE)</f>
        <v>58</v>
      </c>
    </row>
    <row r="400" spans="3:16" x14ac:dyDescent="0.3">
      <c r="C400">
        <f>[1]hwy_speed!A400</f>
        <v>9251</v>
      </c>
      <c r="D400">
        <f>[1]hwy_speed!B400</f>
        <v>58</v>
      </c>
      <c r="E400">
        <f>[1]hwy_speed!C400</f>
        <v>50</v>
      </c>
      <c r="F400">
        <f>[1]hwy_speed!D400</f>
        <v>57</v>
      </c>
      <c r="G400">
        <f>[1]hwy_speed!E400</f>
        <v>50</v>
      </c>
      <c r="H400">
        <f>[1]hwy_speed!F400</f>
        <v>58</v>
      </c>
      <c r="K400" s="7">
        <v>27936</v>
      </c>
      <c r="L400">
        <f>VLOOKUP(Table_sql2014a8.sandag.org_ws_FreewaySpeed[[#This Row],[LinkID]],Table_socioeca8.sandag.org_abm2_spd[[hwycov_id]:[speed_ev]],2,FALSE)</f>
        <v>58</v>
      </c>
      <c r="M400">
        <f>VLOOKUP(Table_sql2014a8.sandag.org_ws_FreewaySpeed[[#This Row],[LinkID]],Table_socioeca8.sandag.org_abm2_spd[[hwycov_id]:[speed_ev]],3,FALSE)</f>
        <v>44</v>
      </c>
      <c r="N400">
        <f>VLOOKUP(Table_sql2014a8.sandag.org_ws_FreewaySpeed[[#This Row],[LinkID]],Table_socioeca8.sandag.org_abm2_spd[[hwycov_id]:[speed_ev]],4,FALSE)</f>
        <v>55</v>
      </c>
      <c r="O400">
        <f>VLOOKUP(Table_sql2014a8.sandag.org_ws_FreewaySpeed[[#This Row],[LinkID]],Table_socioeca8.sandag.org_abm2_spd[[hwycov_id]:[speed_ev]],5,FALSE)</f>
        <v>56</v>
      </c>
      <c r="P400">
        <f>VLOOKUP(Table_sql2014a8.sandag.org_ws_FreewaySpeed[[#This Row],[LinkID]],Table_socioeca8.sandag.org_abm2_spd[[hwycov_id]:[speed_ev]],6,FALSE)</f>
        <v>58</v>
      </c>
    </row>
    <row r="401" spans="3:16" x14ac:dyDescent="0.3">
      <c r="C401">
        <f>[1]hwy_speed!A401</f>
        <v>9252</v>
      </c>
      <c r="D401">
        <f>[1]hwy_speed!B401</f>
        <v>58</v>
      </c>
      <c r="E401">
        <f>[1]hwy_speed!C401</f>
        <v>56</v>
      </c>
      <c r="F401">
        <f>[1]hwy_speed!D401</f>
        <v>58</v>
      </c>
      <c r="G401">
        <f>[1]hwy_speed!E401</f>
        <v>55</v>
      </c>
      <c r="H401">
        <f>[1]hwy_speed!F401</f>
        <v>58</v>
      </c>
      <c r="K401" s="7">
        <v>27937</v>
      </c>
      <c r="L401">
        <f>VLOOKUP(Table_sql2014a8.sandag.org_ws_FreewaySpeed[[#This Row],[LinkID]],Table_socioeca8.sandag.org_abm2_spd[[hwycov_id]:[speed_ev]],2,FALSE)</f>
        <v>58</v>
      </c>
      <c r="M401">
        <f>VLOOKUP(Table_sql2014a8.sandag.org_ws_FreewaySpeed[[#This Row],[LinkID]],Table_socioeca8.sandag.org_abm2_spd[[hwycov_id]:[speed_ev]],3,FALSE)</f>
        <v>57</v>
      </c>
      <c r="N401">
        <f>VLOOKUP(Table_sql2014a8.sandag.org_ws_FreewaySpeed[[#This Row],[LinkID]],Table_socioeca8.sandag.org_abm2_spd[[hwycov_id]:[speed_ev]],4,FALSE)</f>
        <v>57</v>
      </c>
      <c r="O401">
        <f>VLOOKUP(Table_sql2014a8.sandag.org_ws_FreewaySpeed[[#This Row],[LinkID]],Table_socioeca8.sandag.org_abm2_spd[[hwycov_id]:[speed_ev]],5,FALSE)</f>
        <v>49</v>
      </c>
      <c r="P401">
        <f>VLOOKUP(Table_sql2014a8.sandag.org_ws_FreewaySpeed[[#This Row],[LinkID]],Table_socioeca8.sandag.org_abm2_spd[[hwycov_id]:[speed_ev]],6,FALSE)</f>
        <v>58</v>
      </c>
    </row>
    <row r="402" spans="3:16" x14ac:dyDescent="0.3">
      <c r="C402">
        <f>[1]hwy_speed!A402</f>
        <v>9300</v>
      </c>
      <c r="D402">
        <f>[1]hwy_speed!B402</f>
        <v>58</v>
      </c>
      <c r="E402">
        <f>[1]hwy_speed!C402</f>
        <v>39</v>
      </c>
      <c r="F402">
        <f>[1]hwy_speed!D402</f>
        <v>57</v>
      </c>
      <c r="G402">
        <f>[1]hwy_speed!E402</f>
        <v>57</v>
      </c>
      <c r="H402">
        <f>[1]hwy_speed!F402</f>
        <v>58</v>
      </c>
      <c r="K402" s="7">
        <v>27941</v>
      </c>
      <c r="L402">
        <f>VLOOKUP(Table_sql2014a8.sandag.org_ws_FreewaySpeed[[#This Row],[LinkID]],Table_socioeca8.sandag.org_abm2_spd[[hwycov_id]:[speed_ev]],2,FALSE)</f>
        <v>58</v>
      </c>
      <c r="M402">
        <f>VLOOKUP(Table_sql2014a8.sandag.org_ws_FreewaySpeed[[#This Row],[LinkID]],Table_socioeca8.sandag.org_abm2_spd[[hwycov_id]:[speed_ev]],3,FALSE)</f>
        <v>39</v>
      </c>
      <c r="N402">
        <f>VLOOKUP(Table_sql2014a8.sandag.org_ws_FreewaySpeed[[#This Row],[LinkID]],Table_socioeca8.sandag.org_abm2_spd[[hwycov_id]:[speed_ev]],4,FALSE)</f>
        <v>53</v>
      </c>
      <c r="O402">
        <f>VLOOKUP(Table_sql2014a8.sandag.org_ws_FreewaySpeed[[#This Row],[LinkID]],Table_socioeca8.sandag.org_abm2_spd[[hwycov_id]:[speed_ev]],5,FALSE)</f>
        <v>54</v>
      </c>
      <c r="P402">
        <f>VLOOKUP(Table_sql2014a8.sandag.org_ws_FreewaySpeed[[#This Row],[LinkID]],Table_socioeca8.sandag.org_abm2_spd[[hwycov_id]:[speed_ev]],6,FALSE)</f>
        <v>58</v>
      </c>
    </row>
    <row r="403" spans="3:16" x14ac:dyDescent="0.3">
      <c r="C403">
        <f>[1]hwy_speed!A403</f>
        <v>9328</v>
      </c>
      <c r="D403">
        <f>[1]hwy_speed!B403</f>
        <v>58</v>
      </c>
      <c r="E403">
        <f>[1]hwy_speed!C403</f>
        <v>37</v>
      </c>
      <c r="F403">
        <f>[1]hwy_speed!D403</f>
        <v>54</v>
      </c>
      <c r="G403">
        <f>[1]hwy_speed!E403</f>
        <v>52</v>
      </c>
      <c r="H403">
        <f>[1]hwy_speed!F403</f>
        <v>58</v>
      </c>
      <c r="K403" s="7">
        <v>27942</v>
      </c>
      <c r="L403">
        <f>VLOOKUP(Table_sql2014a8.sandag.org_ws_FreewaySpeed[[#This Row],[LinkID]],Table_socioeca8.sandag.org_abm2_spd[[hwycov_id]:[speed_ev]],2,FALSE)</f>
        <v>57</v>
      </c>
      <c r="M403">
        <f>VLOOKUP(Table_sql2014a8.sandag.org_ws_FreewaySpeed[[#This Row],[LinkID]],Table_socioeca8.sandag.org_abm2_spd[[hwycov_id]:[speed_ev]],3,FALSE)</f>
        <v>55</v>
      </c>
      <c r="N403">
        <f>VLOOKUP(Table_sql2014a8.sandag.org_ws_FreewaySpeed[[#This Row],[LinkID]],Table_socioeca8.sandag.org_abm2_spd[[hwycov_id]:[speed_ev]],4,FALSE)</f>
        <v>56</v>
      </c>
      <c r="O403">
        <f>VLOOKUP(Table_sql2014a8.sandag.org_ws_FreewaySpeed[[#This Row],[LinkID]],Table_socioeca8.sandag.org_abm2_spd[[hwycov_id]:[speed_ev]],5,FALSE)</f>
        <v>47</v>
      </c>
      <c r="P403">
        <f>VLOOKUP(Table_sql2014a8.sandag.org_ws_FreewaySpeed[[#This Row],[LinkID]],Table_socioeca8.sandag.org_abm2_spd[[hwycov_id]:[speed_ev]],6,FALSE)</f>
        <v>57</v>
      </c>
    </row>
    <row r="404" spans="3:16" x14ac:dyDescent="0.3">
      <c r="C404">
        <f>[1]hwy_speed!A404</f>
        <v>9330</v>
      </c>
      <c r="D404">
        <f>[1]hwy_speed!B404</f>
        <v>58</v>
      </c>
      <c r="E404">
        <f>[1]hwy_speed!C404</f>
        <v>52</v>
      </c>
      <c r="F404">
        <f>[1]hwy_speed!D404</f>
        <v>55</v>
      </c>
      <c r="G404">
        <f>[1]hwy_speed!E404</f>
        <v>46</v>
      </c>
      <c r="H404">
        <f>[1]hwy_speed!F404</f>
        <v>58</v>
      </c>
      <c r="K404" s="7">
        <v>27951</v>
      </c>
      <c r="L404">
        <f>VLOOKUP(Table_sql2014a8.sandag.org_ws_FreewaySpeed[[#This Row],[LinkID]],Table_socioeca8.sandag.org_abm2_spd[[hwycov_id]:[speed_ev]],2,FALSE)</f>
        <v>57</v>
      </c>
      <c r="M404">
        <f>VLOOKUP(Table_sql2014a8.sandag.org_ws_FreewaySpeed[[#This Row],[LinkID]],Table_socioeca8.sandag.org_abm2_spd[[hwycov_id]:[speed_ev]],3,FALSE)</f>
        <v>57</v>
      </c>
      <c r="N404">
        <f>VLOOKUP(Table_sql2014a8.sandag.org_ws_FreewaySpeed[[#This Row],[LinkID]],Table_socioeca8.sandag.org_abm2_spd[[hwycov_id]:[speed_ev]],4,FALSE)</f>
        <v>57</v>
      </c>
      <c r="O404">
        <f>VLOOKUP(Table_sql2014a8.sandag.org_ws_FreewaySpeed[[#This Row],[LinkID]],Table_socioeca8.sandag.org_abm2_spd[[hwycov_id]:[speed_ev]],5,FALSE)</f>
        <v>51</v>
      </c>
      <c r="P404">
        <f>VLOOKUP(Table_sql2014a8.sandag.org_ws_FreewaySpeed[[#This Row],[LinkID]],Table_socioeca8.sandag.org_abm2_spd[[hwycov_id]:[speed_ev]],6,FALSE)</f>
        <v>57</v>
      </c>
    </row>
    <row r="405" spans="3:16" x14ac:dyDescent="0.3">
      <c r="C405">
        <f>[1]hwy_speed!A405</f>
        <v>9333</v>
      </c>
      <c r="D405">
        <f>[1]hwy_speed!B405</f>
        <v>58</v>
      </c>
      <c r="E405">
        <f>[1]hwy_speed!C405</f>
        <v>36</v>
      </c>
      <c r="F405">
        <f>[1]hwy_speed!D405</f>
        <v>54</v>
      </c>
      <c r="G405">
        <f>[1]hwy_speed!E405</f>
        <v>52</v>
      </c>
      <c r="H405">
        <f>[1]hwy_speed!F405</f>
        <v>58</v>
      </c>
      <c r="K405" s="7">
        <v>28197</v>
      </c>
      <c r="L405">
        <f>VLOOKUP(Table_sql2014a8.sandag.org_ws_FreewaySpeed[[#This Row],[LinkID]],Table_socioeca8.sandag.org_abm2_spd[[hwycov_id]:[speed_ev]],2,FALSE)</f>
        <v>58</v>
      </c>
      <c r="M405">
        <f>VLOOKUP(Table_sql2014a8.sandag.org_ws_FreewaySpeed[[#This Row],[LinkID]],Table_socioeca8.sandag.org_abm2_spd[[hwycov_id]:[speed_ev]],3,FALSE)</f>
        <v>37</v>
      </c>
      <c r="N405">
        <f>VLOOKUP(Table_sql2014a8.sandag.org_ws_FreewaySpeed[[#This Row],[LinkID]],Table_socioeca8.sandag.org_abm2_spd[[hwycov_id]:[speed_ev]],4,FALSE)</f>
        <v>51</v>
      </c>
      <c r="O405">
        <f>VLOOKUP(Table_sql2014a8.sandag.org_ws_FreewaySpeed[[#This Row],[LinkID]],Table_socioeca8.sandag.org_abm2_spd[[hwycov_id]:[speed_ev]],5,FALSE)</f>
        <v>56</v>
      </c>
      <c r="P405">
        <f>VLOOKUP(Table_sql2014a8.sandag.org_ws_FreewaySpeed[[#This Row],[LinkID]],Table_socioeca8.sandag.org_abm2_spd[[hwycov_id]:[speed_ev]],6,FALSE)</f>
        <v>58</v>
      </c>
    </row>
    <row r="406" spans="3:16" x14ac:dyDescent="0.3">
      <c r="C406">
        <f>[1]hwy_speed!A406</f>
        <v>9335</v>
      </c>
      <c r="D406">
        <f>[1]hwy_speed!B406</f>
        <v>58</v>
      </c>
      <c r="E406">
        <f>[1]hwy_speed!C406</f>
        <v>47</v>
      </c>
      <c r="F406">
        <f>[1]hwy_speed!D406</f>
        <v>53</v>
      </c>
      <c r="G406">
        <f>[1]hwy_speed!E406</f>
        <v>41</v>
      </c>
      <c r="H406">
        <f>[1]hwy_speed!F406</f>
        <v>58</v>
      </c>
      <c r="K406" s="7">
        <v>28199</v>
      </c>
      <c r="L406">
        <f>VLOOKUP(Table_sql2014a8.sandag.org_ws_FreewaySpeed[[#This Row],[LinkID]],Table_socioeca8.sandag.org_abm2_spd[[hwycov_id]:[speed_ev]],2,FALSE)</f>
        <v>58</v>
      </c>
      <c r="M406">
        <f>VLOOKUP(Table_sql2014a8.sandag.org_ws_FreewaySpeed[[#This Row],[LinkID]],Table_socioeca8.sandag.org_abm2_spd[[hwycov_id]:[speed_ev]],3,FALSE)</f>
        <v>58</v>
      </c>
      <c r="N406">
        <f>VLOOKUP(Table_sql2014a8.sandag.org_ws_FreewaySpeed[[#This Row],[LinkID]],Table_socioeca8.sandag.org_abm2_spd[[hwycov_id]:[speed_ev]],4,FALSE)</f>
        <v>58</v>
      </c>
      <c r="O406">
        <f>VLOOKUP(Table_sql2014a8.sandag.org_ws_FreewaySpeed[[#This Row],[LinkID]],Table_socioeca8.sandag.org_abm2_spd[[hwycov_id]:[speed_ev]],5,FALSE)</f>
        <v>53</v>
      </c>
      <c r="P406">
        <f>VLOOKUP(Table_sql2014a8.sandag.org_ws_FreewaySpeed[[#This Row],[LinkID]],Table_socioeca8.sandag.org_abm2_spd[[hwycov_id]:[speed_ev]],6,FALSE)</f>
        <v>58</v>
      </c>
    </row>
    <row r="407" spans="3:16" x14ac:dyDescent="0.3">
      <c r="C407">
        <f>[1]hwy_speed!A407</f>
        <v>9336</v>
      </c>
      <c r="D407">
        <f>[1]hwy_speed!B407</f>
        <v>58</v>
      </c>
      <c r="E407">
        <f>[1]hwy_speed!C407</f>
        <v>41</v>
      </c>
      <c r="F407">
        <f>[1]hwy_speed!D407</f>
        <v>55</v>
      </c>
      <c r="G407">
        <f>[1]hwy_speed!E407</f>
        <v>54</v>
      </c>
      <c r="H407">
        <f>[1]hwy_speed!F407</f>
        <v>58</v>
      </c>
      <c r="K407" s="7">
        <v>28200</v>
      </c>
      <c r="L407">
        <f>VLOOKUP(Table_sql2014a8.sandag.org_ws_FreewaySpeed[[#This Row],[LinkID]],Table_socioeca8.sandag.org_abm2_spd[[hwycov_id]:[speed_ev]],2,FALSE)</f>
        <v>58</v>
      </c>
      <c r="M407">
        <f>VLOOKUP(Table_sql2014a8.sandag.org_ws_FreewaySpeed[[#This Row],[LinkID]],Table_socioeca8.sandag.org_abm2_spd[[hwycov_id]:[speed_ev]],3,FALSE)</f>
        <v>47</v>
      </c>
      <c r="N407">
        <f>VLOOKUP(Table_sql2014a8.sandag.org_ws_FreewaySpeed[[#This Row],[LinkID]],Table_socioeca8.sandag.org_abm2_spd[[hwycov_id]:[speed_ev]],4,FALSE)</f>
        <v>57</v>
      </c>
      <c r="O407">
        <f>VLOOKUP(Table_sql2014a8.sandag.org_ws_FreewaySpeed[[#This Row],[LinkID]],Table_socioeca8.sandag.org_abm2_spd[[hwycov_id]:[speed_ev]],5,FALSE)</f>
        <v>58</v>
      </c>
      <c r="P407">
        <f>VLOOKUP(Table_sql2014a8.sandag.org_ws_FreewaySpeed[[#This Row],[LinkID]],Table_socioeca8.sandag.org_abm2_spd[[hwycov_id]:[speed_ev]],6,FALSE)</f>
        <v>58</v>
      </c>
    </row>
    <row r="408" spans="3:16" x14ac:dyDescent="0.3">
      <c r="C408">
        <f>[1]hwy_speed!A408</f>
        <v>9337</v>
      </c>
      <c r="D408">
        <f>[1]hwy_speed!B408</f>
        <v>58</v>
      </c>
      <c r="E408">
        <f>[1]hwy_speed!C408</f>
        <v>50</v>
      </c>
      <c r="F408">
        <f>[1]hwy_speed!D408</f>
        <v>57</v>
      </c>
      <c r="G408">
        <f>[1]hwy_speed!E408</f>
        <v>55</v>
      </c>
      <c r="H408">
        <f>[1]hwy_speed!F408</f>
        <v>58</v>
      </c>
      <c r="K408" s="7">
        <v>28254</v>
      </c>
      <c r="L408">
        <f>VLOOKUP(Table_sql2014a8.sandag.org_ws_FreewaySpeed[[#This Row],[LinkID]],Table_socioeca8.sandag.org_abm2_spd[[hwycov_id]:[speed_ev]],2,FALSE)</f>
        <v>62</v>
      </c>
      <c r="M408">
        <f>VLOOKUP(Table_sql2014a8.sandag.org_ws_FreewaySpeed[[#This Row],[LinkID]],Table_socioeca8.sandag.org_abm2_spd[[hwycov_id]:[speed_ev]],3,FALSE)</f>
        <v>62</v>
      </c>
      <c r="N408">
        <f>VLOOKUP(Table_sql2014a8.sandag.org_ws_FreewaySpeed[[#This Row],[LinkID]],Table_socioeca8.sandag.org_abm2_spd[[hwycov_id]:[speed_ev]],4,FALSE)</f>
        <v>62</v>
      </c>
      <c r="O408">
        <f>VLOOKUP(Table_sql2014a8.sandag.org_ws_FreewaySpeed[[#This Row],[LinkID]],Table_socioeca8.sandag.org_abm2_spd[[hwycov_id]:[speed_ev]],5,FALSE)</f>
        <v>62</v>
      </c>
      <c r="P408">
        <f>VLOOKUP(Table_sql2014a8.sandag.org_ws_FreewaySpeed[[#This Row],[LinkID]],Table_socioeca8.sandag.org_abm2_spd[[hwycov_id]:[speed_ev]],6,FALSE)</f>
        <v>62</v>
      </c>
    </row>
    <row r="409" spans="3:16" x14ac:dyDescent="0.3">
      <c r="C409">
        <f>[1]hwy_speed!A409</f>
        <v>9338</v>
      </c>
      <c r="D409">
        <f>[1]hwy_speed!B409</f>
        <v>58</v>
      </c>
      <c r="E409">
        <f>[1]hwy_speed!C409</f>
        <v>48</v>
      </c>
      <c r="F409">
        <f>[1]hwy_speed!D409</f>
        <v>54</v>
      </c>
      <c r="G409">
        <f>[1]hwy_speed!E409</f>
        <v>44</v>
      </c>
      <c r="H409">
        <f>[1]hwy_speed!F409</f>
        <v>58</v>
      </c>
      <c r="K409" s="7">
        <v>28276</v>
      </c>
      <c r="L409">
        <f>VLOOKUP(Table_sql2014a8.sandag.org_ws_FreewaySpeed[[#This Row],[LinkID]],Table_socioeca8.sandag.org_abm2_spd[[hwycov_id]:[speed_ev]],2,FALSE)</f>
        <v>62</v>
      </c>
      <c r="M409">
        <f>VLOOKUP(Table_sql2014a8.sandag.org_ws_FreewaySpeed[[#This Row],[LinkID]],Table_socioeca8.sandag.org_abm2_spd[[hwycov_id]:[speed_ev]],3,FALSE)</f>
        <v>60</v>
      </c>
      <c r="N409">
        <f>VLOOKUP(Table_sql2014a8.sandag.org_ws_FreewaySpeed[[#This Row],[LinkID]],Table_socioeca8.sandag.org_abm2_spd[[hwycov_id]:[speed_ev]],4,FALSE)</f>
        <v>61</v>
      </c>
      <c r="O409">
        <f>VLOOKUP(Table_sql2014a8.sandag.org_ws_FreewaySpeed[[#This Row],[LinkID]],Table_socioeca8.sandag.org_abm2_spd[[hwycov_id]:[speed_ev]],5,FALSE)</f>
        <v>58</v>
      </c>
      <c r="P409">
        <f>VLOOKUP(Table_sql2014a8.sandag.org_ws_FreewaySpeed[[#This Row],[LinkID]],Table_socioeca8.sandag.org_abm2_spd[[hwycov_id]:[speed_ev]],6,FALSE)</f>
        <v>62</v>
      </c>
    </row>
    <row r="410" spans="3:16" x14ac:dyDescent="0.3">
      <c r="C410">
        <f>[1]hwy_speed!A410</f>
        <v>9339</v>
      </c>
      <c r="D410">
        <f>[1]hwy_speed!B410</f>
        <v>57</v>
      </c>
      <c r="E410">
        <f>[1]hwy_speed!C410</f>
        <v>45</v>
      </c>
      <c r="F410">
        <f>[1]hwy_speed!D410</f>
        <v>53</v>
      </c>
      <c r="G410">
        <f>[1]hwy_speed!E410</f>
        <v>42</v>
      </c>
      <c r="H410">
        <f>[1]hwy_speed!F410</f>
        <v>57</v>
      </c>
      <c r="K410" s="7">
        <v>28284</v>
      </c>
      <c r="L410">
        <f>VLOOKUP(Table_sql2014a8.sandag.org_ws_FreewaySpeed[[#This Row],[LinkID]],Table_socioeca8.sandag.org_abm2_spd[[hwycov_id]:[speed_ev]],2,FALSE)</f>
        <v>62</v>
      </c>
      <c r="M410">
        <f>VLOOKUP(Table_sql2014a8.sandag.org_ws_FreewaySpeed[[#This Row],[LinkID]],Table_socioeca8.sandag.org_abm2_spd[[hwycov_id]:[speed_ev]],3,FALSE)</f>
        <v>54</v>
      </c>
      <c r="N410">
        <f>VLOOKUP(Table_sql2014a8.sandag.org_ws_FreewaySpeed[[#This Row],[LinkID]],Table_socioeca8.sandag.org_abm2_spd[[hwycov_id]:[speed_ev]],4,FALSE)</f>
        <v>60</v>
      </c>
      <c r="O410">
        <f>VLOOKUP(Table_sql2014a8.sandag.org_ws_FreewaySpeed[[#This Row],[LinkID]],Table_socioeca8.sandag.org_abm2_spd[[hwycov_id]:[speed_ev]],5,FALSE)</f>
        <v>57</v>
      </c>
      <c r="P410">
        <f>VLOOKUP(Table_sql2014a8.sandag.org_ws_FreewaySpeed[[#This Row],[LinkID]],Table_socioeca8.sandag.org_abm2_spd[[hwycov_id]:[speed_ev]],6,FALSE)</f>
        <v>62</v>
      </c>
    </row>
    <row r="411" spans="3:16" x14ac:dyDescent="0.3">
      <c r="C411">
        <f>[1]hwy_speed!A411</f>
        <v>9342</v>
      </c>
      <c r="D411">
        <f>[1]hwy_speed!B411</f>
        <v>58</v>
      </c>
      <c r="E411">
        <f>[1]hwy_speed!C411</f>
        <v>52</v>
      </c>
      <c r="F411">
        <f>[1]hwy_speed!D411</f>
        <v>57</v>
      </c>
      <c r="G411">
        <f>[1]hwy_speed!E411</f>
        <v>55</v>
      </c>
      <c r="H411">
        <f>[1]hwy_speed!F411</f>
        <v>58</v>
      </c>
      <c r="K411" s="7">
        <v>28473</v>
      </c>
      <c r="L411">
        <f>VLOOKUP(Table_sql2014a8.sandag.org_ws_FreewaySpeed[[#This Row],[LinkID]],Table_socioeca8.sandag.org_abm2_spd[[hwycov_id]:[speed_ev]],2,FALSE)</f>
        <v>62</v>
      </c>
      <c r="M411">
        <f>VLOOKUP(Table_sql2014a8.sandag.org_ws_FreewaySpeed[[#This Row],[LinkID]],Table_socioeca8.sandag.org_abm2_spd[[hwycov_id]:[speed_ev]],3,FALSE)</f>
        <v>53</v>
      </c>
      <c r="N411">
        <f>VLOOKUP(Table_sql2014a8.sandag.org_ws_FreewaySpeed[[#This Row],[LinkID]],Table_socioeca8.sandag.org_abm2_spd[[hwycov_id]:[speed_ev]],4,FALSE)</f>
        <v>60</v>
      </c>
      <c r="O411">
        <f>VLOOKUP(Table_sql2014a8.sandag.org_ws_FreewaySpeed[[#This Row],[LinkID]],Table_socioeca8.sandag.org_abm2_spd[[hwycov_id]:[speed_ev]],5,FALSE)</f>
        <v>61</v>
      </c>
      <c r="P411">
        <f>VLOOKUP(Table_sql2014a8.sandag.org_ws_FreewaySpeed[[#This Row],[LinkID]],Table_socioeca8.sandag.org_abm2_spd[[hwycov_id]:[speed_ev]],6,FALSE)</f>
        <v>62</v>
      </c>
    </row>
    <row r="412" spans="3:16" x14ac:dyDescent="0.3">
      <c r="C412">
        <f>[1]hwy_speed!A412</f>
        <v>9343</v>
      </c>
      <c r="D412">
        <f>[1]hwy_speed!B412</f>
        <v>57</v>
      </c>
      <c r="E412">
        <f>[1]hwy_speed!C412</f>
        <v>48</v>
      </c>
      <c r="F412">
        <f>[1]hwy_speed!D412</f>
        <v>55</v>
      </c>
      <c r="G412">
        <f>[1]hwy_speed!E412</f>
        <v>47</v>
      </c>
      <c r="H412">
        <f>[1]hwy_speed!F412</f>
        <v>57</v>
      </c>
      <c r="K412" s="7">
        <v>28479</v>
      </c>
      <c r="L412">
        <f>VLOOKUP(Table_sql2014a8.sandag.org_ws_FreewaySpeed[[#This Row],[LinkID]],Table_socioeca8.sandag.org_abm2_spd[[hwycov_id]:[speed_ev]],2,FALSE)</f>
        <v>53</v>
      </c>
      <c r="M412">
        <f>VLOOKUP(Table_sql2014a8.sandag.org_ws_FreewaySpeed[[#This Row],[LinkID]],Table_socioeca8.sandag.org_abm2_spd[[hwycov_id]:[speed_ev]],3,FALSE)</f>
        <v>45</v>
      </c>
      <c r="N412">
        <f>VLOOKUP(Table_sql2014a8.sandag.org_ws_FreewaySpeed[[#This Row],[LinkID]],Table_socioeca8.sandag.org_abm2_spd[[hwycov_id]:[speed_ev]],4,FALSE)</f>
        <v>52</v>
      </c>
      <c r="O412">
        <f>VLOOKUP(Table_sql2014a8.sandag.org_ws_FreewaySpeed[[#This Row],[LinkID]],Table_socioeca8.sandag.org_abm2_spd[[hwycov_id]:[speed_ev]],5,FALSE)</f>
        <v>49</v>
      </c>
      <c r="P412">
        <f>VLOOKUP(Table_sql2014a8.sandag.org_ws_FreewaySpeed[[#This Row],[LinkID]],Table_socioeca8.sandag.org_abm2_spd[[hwycov_id]:[speed_ev]],6,FALSE)</f>
        <v>53</v>
      </c>
    </row>
    <row r="413" spans="3:16" x14ac:dyDescent="0.3">
      <c r="C413">
        <f>[1]hwy_speed!A413</f>
        <v>9468</v>
      </c>
      <c r="D413">
        <f>[1]hwy_speed!B413</f>
        <v>57</v>
      </c>
      <c r="E413">
        <f>[1]hwy_speed!C413</f>
        <v>57</v>
      </c>
      <c r="F413">
        <f>[1]hwy_speed!D413</f>
        <v>57</v>
      </c>
      <c r="G413">
        <f>[1]hwy_speed!E413</f>
        <v>57</v>
      </c>
      <c r="H413">
        <f>[1]hwy_speed!F413</f>
        <v>57</v>
      </c>
      <c r="K413" s="7">
        <v>28486</v>
      </c>
      <c r="L413">
        <f>VLOOKUP(Table_sql2014a8.sandag.org_ws_FreewaySpeed[[#This Row],[LinkID]],Table_socioeca8.sandag.org_abm2_spd[[hwycov_id]:[speed_ev]],2,FALSE)</f>
        <v>58</v>
      </c>
      <c r="M413">
        <f>VLOOKUP(Table_sql2014a8.sandag.org_ws_FreewaySpeed[[#This Row],[LinkID]],Table_socioeca8.sandag.org_abm2_spd[[hwycov_id]:[speed_ev]],3,FALSE)</f>
        <v>57</v>
      </c>
      <c r="N413">
        <f>VLOOKUP(Table_sql2014a8.sandag.org_ws_FreewaySpeed[[#This Row],[LinkID]],Table_socioeca8.sandag.org_abm2_spd[[hwycov_id]:[speed_ev]],4,FALSE)</f>
        <v>58</v>
      </c>
      <c r="O413">
        <f>VLOOKUP(Table_sql2014a8.sandag.org_ws_FreewaySpeed[[#This Row],[LinkID]],Table_socioeca8.sandag.org_abm2_spd[[hwycov_id]:[speed_ev]],5,FALSE)</f>
        <v>57</v>
      </c>
      <c r="P413">
        <f>VLOOKUP(Table_sql2014a8.sandag.org_ws_FreewaySpeed[[#This Row],[LinkID]],Table_socioeca8.sandag.org_abm2_spd[[hwycov_id]:[speed_ev]],6,FALSE)</f>
        <v>58</v>
      </c>
    </row>
    <row r="414" spans="3:16" x14ac:dyDescent="0.3">
      <c r="C414">
        <f>[1]hwy_speed!A414</f>
        <v>9472</v>
      </c>
      <c r="D414">
        <f>[1]hwy_speed!B414</f>
        <v>57</v>
      </c>
      <c r="E414">
        <f>[1]hwy_speed!C414</f>
        <v>57</v>
      </c>
      <c r="F414">
        <f>[1]hwy_speed!D414</f>
        <v>57</v>
      </c>
      <c r="G414">
        <f>[1]hwy_speed!E414</f>
        <v>57</v>
      </c>
      <c r="H414">
        <f>[1]hwy_speed!F414</f>
        <v>57</v>
      </c>
      <c r="K414" s="7">
        <v>28490</v>
      </c>
      <c r="L414">
        <f>VLOOKUP(Table_sql2014a8.sandag.org_ws_FreewaySpeed[[#This Row],[LinkID]],Table_socioeca8.sandag.org_abm2_spd[[hwycov_id]:[speed_ev]],2,FALSE)</f>
        <v>58</v>
      </c>
      <c r="M414">
        <f>VLOOKUP(Table_sql2014a8.sandag.org_ws_FreewaySpeed[[#This Row],[LinkID]],Table_socioeca8.sandag.org_abm2_spd[[hwycov_id]:[speed_ev]],3,FALSE)</f>
        <v>53</v>
      </c>
      <c r="N414">
        <f>VLOOKUP(Table_sql2014a8.sandag.org_ws_FreewaySpeed[[#This Row],[LinkID]],Table_socioeca8.sandag.org_abm2_spd[[hwycov_id]:[speed_ev]],4,FALSE)</f>
        <v>57</v>
      </c>
      <c r="O414">
        <f>VLOOKUP(Table_sql2014a8.sandag.org_ws_FreewaySpeed[[#This Row],[LinkID]],Table_socioeca8.sandag.org_abm2_spd[[hwycov_id]:[speed_ev]],5,FALSE)</f>
        <v>57</v>
      </c>
      <c r="P414">
        <f>VLOOKUP(Table_sql2014a8.sandag.org_ws_FreewaySpeed[[#This Row],[LinkID]],Table_socioeca8.sandag.org_abm2_spd[[hwycov_id]:[speed_ev]],6,FALSE)</f>
        <v>58</v>
      </c>
    </row>
    <row r="415" spans="3:16" x14ac:dyDescent="0.3">
      <c r="C415">
        <f>[1]hwy_speed!A415</f>
        <v>9473</v>
      </c>
      <c r="D415">
        <f>[1]hwy_speed!B415</f>
        <v>57</v>
      </c>
      <c r="E415">
        <f>[1]hwy_speed!C415</f>
        <v>57</v>
      </c>
      <c r="F415">
        <f>[1]hwy_speed!D415</f>
        <v>57</v>
      </c>
      <c r="G415">
        <f>[1]hwy_speed!E415</f>
        <v>57</v>
      </c>
      <c r="H415">
        <f>[1]hwy_speed!F415</f>
        <v>57</v>
      </c>
      <c r="K415" s="7">
        <v>28492</v>
      </c>
      <c r="L415">
        <f>VLOOKUP(Table_sql2014a8.sandag.org_ws_FreewaySpeed[[#This Row],[LinkID]],Table_socioeca8.sandag.org_abm2_spd[[hwycov_id]:[speed_ev]],2,FALSE)</f>
        <v>57</v>
      </c>
      <c r="M415">
        <f>VLOOKUP(Table_sql2014a8.sandag.org_ws_FreewaySpeed[[#This Row],[LinkID]],Table_socioeca8.sandag.org_abm2_spd[[hwycov_id]:[speed_ev]],3,FALSE)</f>
        <v>44</v>
      </c>
      <c r="N415">
        <f>VLOOKUP(Table_sql2014a8.sandag.org_ws_FreewaySpeed[[#This Row],[LinkID]],Table_socioeca8.sandag.org_abm2_spd[[hwycov_id]:[speed_ev]],4,FALSE)</f>
        <v>54</v>
      </c>
      <c r="O415">
        <f>VLOOKUP(Table_sql2014a8.sandag.org_ws_FreewaySpeed[[#This Row],[LinkID]],Table_socioeca8.sandag.org_abm2_spd[[hwycov_id]:[speed_ev]],5,FALSE)</f>
        <v>55</v>
      </c>
      <c r="P415">
        <f>VLOOKUP(Table_sql2014a8.sandag.org_ws_FreewaySpeed[[#This Row],[LinkID]],Table_socioeca8.sandag.org_abm2_spd[[hwycov_id]:[speed_ev]],6,FALSE)</f>
        <v>58</v>
      </c>
    </row>
    <row r="416" spans="3:16" x14ac:dyDescent="0.3">
      <c r="C416">
        <f>[1]hwy_speed!A416</f>
        <v>9474</v>
      </c>
      <c r="D416">
        <f>[1]hwy_speed!B416</f>
        <v>57</v>
      </c>
      <c r="E416">
        <f>[1]hwy_speed!C416</f>
        <v>57</v>
      </c>
      <c r="F416">
        <f>[1]hwy_speed!D416</f>
        <v>57</v>
      </c>
      <c r="G416">
        <f>[1]hwy_speed!E416</f>
        <v>57</v>
      </c>
      <c r="H416">
        <f>[1]hwy_speed!F416</f>
        <v>57</v>
      </c>
      <c r="K416" s="7">
        <v>28564</v>
      </c>
      <c r="L416">
        <f>VLOOKUP(Table_sql2014a8.sandag.org_ws_FreewaySpeed[[#This Row],[LinkID]],Table_socioeca8.sandag.org_abm2_spd[[hwycov_id]:[speed_ev]],2,FALSE)</f>
        <v>62</v>
      </c>
      <c r="M416">
        <f>VLOOKUP(Table_sql2014a8.sandag.org_ws_FreewaySpeed[[#This Row],[LinkID]],Table_socioeca8.sandag.org_abm2_spd[[hwycov_id]:[speed_ev]],3,FALSE)</f>
        <v>61</v>
      </c>
      <c r="N416">
        <f>VLOOKUP(Table_sql2014a8.sandag.org_ws_FreewaySpeed[[#This Row],[LinkID]],Table_socioeca8.sandag.org_abm2_spd[[hwycov_id]:[speed_ev]],4,FALSE)</f>
        <v>62</v>
      </c>
      <c r="O416">
        <f>VLOOKUP(Table_sql2014a8.sandag.org_ws_FreewaySpeed[[#This Row],[LinkID]],Table_socioeca8.sandag.org_abm2_spd[[hwycov_id]:[speed_ev]],5,FALSE)</f>
        <v>62</v>
      </c>
      <c r="P416">
        <f>VLOOKUP(Table_sql2014a8.sandag.org_ws_FreewaySpeed[[#This Row],[LinkID]],Table_socioeca8.sandag.org_abm2_spd[[hwycov_id]:[speed_ev]],6,FALSE)</f>
        <v>62</v>
      </c>
    </row>
    <row r="417" spans="3:16" x14ac:dyDescent="0.3">
      <c r="C417">
        <f>[1]hwy_speed!A417</f>
        <v>9477</v>
      </c>
      <c r="D417">
        <f>[1]hwy_speed!B417</f>
        <v>57</v>
      </c>
      <c r="E417">
        <f>[1]hwy_speed!C417</f>
        <v>57</v>
      </c>
      <c r="F417">
        <f>[1]hwy_speed!D417</f>
        <v>57</v>
      </c>
      <c r="G417">
        <f>[1]hwy_speed!E417</f>
        <v>57</v>
      </c>
      <c r="H417">
        <f>[1]hwy_speed!F417</f>
        <v>57</v>
      </c>
      <c r="K417" s="7">
        <v>28568</v>
      </c>
      <c r="L417">
        <f>VLOOKUP(Table_sql2014a8.sandag.org_ws_FreewaySpeed[[#This Row],[LinkID]],Table_socioeca8.sandag.org_abm2_spd[[hwycov_id]:[speed_ev]],2,FALSE)</f>
        <v>57</v>
      </c>
      <c r="M417">
        <f>VLOOKUP(Table_sql2014a8.sandag.org_ws_FreewaySpeed[[#This Row],[LinkID]],Table_socioeca8.sandag.org_abm2_spd[[hwycov_id]:[speed_ev]],3,FALSE)</f>
        <v>57</v>
      </c>
      <c r="N417">
        <f>VLOOKUP(Table_sql2014a8.sandag.org_ws_FreewaySpeed[[#This Row],[LinkID]],Table_socioeca8.sandag.org_abm2_spd[[hwycov_id]:[speed_ev]],4,FALSE)</f>
        <v>57</v>
      </c>
      <c r="O417">
        <f>VLOOKUP(Table_sql2014a8.sandag.org_ws_FreewaySpeed[[#This Row],[LinkID]],Table_socioeca8.sandag.org_abm2_spd[[hwycov_id]:[speed_ev]],5,FALSE)</f>
        <v>55</v>
      </c>
      <c r="P417">
        <f>VLOOKUP(Table_sql2014a8.sandag.org_ws_FreewaySpeed[[#This Row],[LinkID]],Table_socioeca8.sandag.org_abm2_spd[[hwycov_id]:[speed_ev]],6,FALSE)</f>
        <v>57</v>
      </c>
    </row>
    <row r="418" spans="3:16" x14ac:dyDescent="0.3">
      <c r="C418">
        <f>[1]hwy_speed!A418</f>
        <v>9483</v>
      </c>
      <c r="D418">
        <f>[1]hwy_speed!B418</f>
        <v>57</v>
      </c>
      <c r="E418">
        <f>[1]hwy_speed!C418</f>
        <v>57</v>
      </c>
      <c r="F418">
        <f>[1]hwy_speed!D418</f>
        <v>57</v>
      </c>
      <c r="G418">
        <f>[1]hwy_speed!E418</f>
        <v>57</v>
      </c>
      <c r="H418">
        <f>[1]hwy_speed!F418</f>
        <v>57</v>
      </c>
      <c r="K418" s="7">
        <v>28569</v>
      </c>
      <c r="L418">
        <f>VLOOKUP(Table_sql2014a8.sandag.org_ws_FreewaySpeed[[#This Row],[LinkID]],Table_socioeca8.sandag.org_abm2_spd[[hwycov_id]:[speed_ev]],2,FALSE)</f>
        <v>58</v>
      </c>
      <c r="M418">
        <f>VLOOKUP(Table_sql2014a8.sandag.org_ws_FreewaySpeed[[#This Row],[LinkID]],Table_socioeca8.sandag.org_abm2_spd[[hwycov_id]:[speed_ev]],3,FALSE)</f>
        <v>56</v>
      </c>
      <c r="N418">
        <f>VLOOKUP(Table_sql2014a8.sandag.org_ws_FreewaySpeed[[#This Row],[LinkID]],Table_socioeca8.sandag.org_abm2_spd[[hwycov_id]:[speed_ev]],4,FALSE)</f>
        <v>58</v>
      </c>
      <c r="O418">
        <f>VLOOKUP(Table_sql2014a8.sandag.org_ws_FreewaySpeed[[#This Row],[LinkID]],Table_socioeca8.sandag.org_abm2_spd[[hwycov_id]:[speed_ev]],5,FALSE)</f>
        <v>58</v>
      </c>
      <c r="P418">
        <f>VLOOKUP(Table_sql2014a8.sandag.org_ws_FreewaySpeed[[#This Row],[LinkID]],Table_socioeca8.sandag.org_abm2_spd[[hwycov_id]:[speed_ev]],6,FALSE)</f>
        <v>58</v>
      </c>
    </row>
    <row r="419" spans="3:16" x14ac:dyDescent="0.3">
      <c r="C419">
        <f>[1]hwy_speed!A419</f>
        <v>9484</v>
      </c>
      <c r="D419">
        <f>[1]hwy_speed!B419</f>
        <v>57</v>
      </c>
      <c r="E419">
        <f>[1]hwy_speed!C419</f>
        <v>57</v>
      </c>
      <c r="F419">
        <f>[1]hwy_speed!D419</f>
        <v>57</v>
      </c>
      <c r="G419">
        <f>[1]hwy_speed!E419</f>
        <v>57</v>
      </c>
      <c r="H419">
        <f>[1]hwy_speed!F419</f>
        <v>57</v>
      </c>
      <c r="K419" s="7">
        <v>28636</v>
      </c>
      <c r="L419">
        <f>VLOOKUP(Table_sql2014a8.sandag.org_ws_FreewaySpeed[[#This Row],[LinkID]],Table_socioeca8.sandag.org_abm2_spd[[hwycov_id]:[speed_ev]],2,FALSE)</f>
        <v>58</v>
      </c>
      <c r="M419">
        <f>VLOOKUP(Table_sql2014a8.sandag.org_ws_FreewaySpeed[[#This Row],[LinkID]],Table_socioeca8.sandag.org_abm2_spd[[hwycov_id]:[speed_ev]],3,FALSE)</f>
        <v>58</v>
      </c>
      <c r="N419">
        <f>VLOOKUP(Table_sql2014a8.sandag.org_ws_FreewaySpeed[[#This Row],[LinkID]],Table_socioeca8.sandag.org_abm2_spd[[hwycov_id]:[speed_ev]],4,FALSE)</f>
        <v>57</v>
      </c>
      <c r="O419">
        <f>VLOOKUP(Table_sql2014a8.sandag.org_ws_FreewaySpeed[[#This Row],[LinkID]],Table_socioeca8.sandag.org_abm2_spd[[hwycov_id]:[speed_ev]],5,FALSE)</f>
        <v>50</v>
      </c>
      <c r="P419">
        <f>VLOOKUP(Table_sql2014a8.sandag.org_ws_FreewaySpeed[[#This Row],[LinkID]],Table_socioeca8.sandag.org_abm2_spd[[hwycov_id]:[speed_ev]],6,FALSE)</f>
        <v>58</v>
      </c>
    </row>
    <row r="420" spans="3:16" x14ac:dyDescent="0.3">
      <c r="C420">
        <f>[1]hwy_speed!A420</f>
        <v>9485</v>
      </c>
      <c r="D420">
        <f>[1]hwy_speed!B420</f>
        <v>57</v>
      </c>
      <c r="E420">
        <f>[1]hwy_speed!C420</f>
        <v>57</v>
      </c>
      <c r="F420">
        <f>[1]hwy_speed!D420</f>
        <v>57</v>
      </c>
      <c r="G420">
        <f>[1]hwy_speed!E420</f>
        <v>57</v>
      </c>
      <c r="H420">
        <f>[1]hwy_speed!F420</f>
        <v>57</v>
      </c>
      <c r="K420" s="7">
        <v>28696</v>
      </c>
      <c r="L420">
        <f>VLOOKUP(Table_sql2014a8.sandag.org_ws_FreewaySpeed[[#This Row],[LinkID]],Table_socioeca8.sandag.org_abm2_spd[[hwycov_id]:[speed_ev]],2,FALSE)</f>
        <v>57</v>
      </c>
      <c r="M420">
        <f>VLOOKUP(Table_sql2014a8.sandag.org_ws_FreewaySpeed[[#This Row],[LinkID]],Table_socioeca8.sandag.org_abm2_spd[[hwycov_id]:[speed_ev]],3,FALSE)</f>
        <v>43</v>
      </c>
      <c r="N420">
        <f>VLOOKUP(Table_sql2014a8.sandag.org_ws_FreewaySpeed[[#This Row],[LinkID]],Table_socioeca8.sandag.org_abm2_spd[[hwycov_id]:[speed_ev]],4,FALSE)</f>
        <v>56</v>
      </c>
      <c r="O420">
        <f>VLOOKUP(Table_sql2014a8.sandag.org_ws_FreewaySpeed[[#This Row],[LinkID]],Table_socioeca8.sandag.org_abm2_spd[[hwycov_id]:[speed_ev]],5,FALSE)</f>
        <v>56</v>
      </c>
      <c r="P420">
        <f>VLOOKUP(Table_sql2014a8.sandag.org_ws_FreewaySpeed[[#This Row],[LinkID]],Table_socioeca8.sandag.org_abm2_spd[[hwycov_id]:[speed_ev]],6,FALSE)</f>
        <v>57</v>
      </c>
    </row>
    <row r="421" spans="3:16" x14ac:dyDescent="0.3">
      <c r="C421">
        <f>[1]hwy_speed!A421</f>
        <v>9488</v>
      </c>
      <c r="D421">
        <f>[1]hwy_speed!B421</f>
        <v>57</v>
      </c>
      <c r="E421">
        <f>[1]hwy_speed!C421</f>
        <v>57</v>
      </c>
      <c r="F421">
        <f>[1]hwy_speed!D421</f>
        <v>57</v>
      </c>
      <c r="G421">
        <f>[1]hwy_speed!E421</f>
        <v>57</v>
      </c>
      <c r="H421">
        <f>[1]hwy_speed!F421</f>
        <v>57</v>
      </c>
      <c r="K421" s="7">
        <v>28700</v>
      </c>
      <c r="L421">
        <f>VLOOKUP(Table_sql2014a8.sandag.org_ws_FreewaySpeed[[#This Row],[LinkID]],Table_socioeca8.sandag.org_abm2_spd[[hwycov_id]:[speed_ev]],2,FALSE)</f>
        <v>57</v>
      </c>
      <c r="M421">
        <f>VLOOKUP(Table_sql2014a8.sandag.org_ws_FreewaySpeed[[#This Row],[LinkID]],Table_socioeca8.sandag.org_abm2_spd[[hwycov_id]:[speed_ev]],3,FALSE)</f>
        <v>56</v>
      </c>
      <c r="N421">
        <f>VLOOKUP(Table_sql2014a8.sandag.org_ws_FreewaySpeed[[#This Row],[LinkID]],Table_socioeca8.sandag.org_abm2_spd[[hwycov_id]:[speed_ev]],4,FALSE)</f>
        <v>56</v>
      </c>
      <c r="O421">
        <f>VLOOKUP(Table_sql2014a8.sandag.org_ws_FreewaySpeed[[#This Row],[LinkID]],Table_socioeca8.sandag.org_abm2_spd[[hwycov_id]:[speed_ev]],5,FALSE)</f>
        <v>53</v>
      </c>
      <c r="P421">
        <f>VLOOKUP(Table_sql2014a8.sandag.org_ws_FreewaySpeed[[#This Row],[LinkID]],Table_socioeca8.sandag.org_abm2_spd[[hwycov_id]:[speed_ev]],6,FALSE)</f>
        <v>57</v>
      </c>
    </row>
    <row r="422" spans="3:16" x14ac:dyDescent="0.3">
      <c r="C422">
        <f>[1]hwy_speed!A422</f>
        <v>9489</v>
      </c>
      <c r="D422">
        <f>[1]hwy_speed!B422</f>
        <v>57</v>
      </c>
      <c r="E422">
        <f>[1]hwy_speed!C422</f>
        <v>57</v>
      </c>
      <c r="F422">
        <f>[1]hwy_speed!D422</f>
        <v>57</v>
      </c>
      <c r="G422">
        <f>[1]hwy_speed!E422</f>
        <v>57</v>
      </c>
      <c r="H422">
        <f>[1]hwy_speed!F422</f>
        <v>57</v>
      </c>
      <c r="K422" s="7">
        <v>28701</v>
      </c>
      <c r="L422">
        <f>VLOOKUP(Table_sql2014a8.sandag.org_ws_FreewaySpeed[[#This Row],[LinkID]],Table_socioeca8.sandag.org_abm2_spd[[hwycov_id]:[speed_ev]],2,FALSE)</f>
        <v>53</v>
      </c>
      <c r="M422">
        <f>VLOOKUP(Table_sql2014a8.sandag.org_ws_FreewaySpeed[[#This Row],[LinkID]],Table_socioeca8.sandag.org_abm2_spd[[hwycov_id]:[speed_ev]],3,FALSE)</f>
        <v>52</v>
      </c>
      <c r="N422">
        <f>VLOOKUP(Table_sql2014a8.sandag.org_ws_FreewaySpeed[[#This Row],[LinkID]],Table_socioeca8.sandag.org_abm2_spd[[hwycov_id]:[speed_ev]],4,FALSE)</f>
        <v>52</v>
      </c>
      <c r="O422">
        <f>VLOOKUP(Table_sql2014a8.sandag.org_ws_FreewaySpeed[[#This Row],[LinkID]],Table_socioeca8.sandag.org_abm2_spd[[hwycov_id]:[speed_ev]],5,FALSE)</f>
        <v>45</v>
      </c>
      <c r="P422">
        <f>VLOOKUP(Table_sql2014a8.sandag.org_ws_FreewaySpeed[[#This Row],[LinkID]],Table_socioeca8.sandag.org_abm2_spd[[hwycov_id]:[speed_ev]],6,FALSE)</f>
        <v>53</v>
      </c>
    </row>
    <row r="423" spans="3:16" x14ac:dyDescent="0.3">
      <c r="C423">
        <f>[1]hwy_speed!A423</f>
        <v>9490</v>
      </c>
      <c r="D423">
        <f>[1]hwy_speed!B423</f>
        <v>57</v>
      </c>
      <c r="E423">
        <f>[1]hwy_speed!C423</f>
        <v>57</v>
      </c>
      <c r="F423">
        <f>[1]hwy_speed!D423</f>
        <v>57</v>
      </c>
      <c r="G423">
        <f>[1]hwy_speed!E423</f>
        <v>57</v>
      </c>
      <c r="H423">
        <f>[1]hwy_speed!F423</f>
        <v>57</v>
      </c>
      <c r="K423" s="7">
        <v>28705</v>
      </c>
      <c r="L423">
        <f>VLOOKUP(Table_sql2014a8.sandag.org_ws_FreewaySpeed[[#This Row],[LinkID]],Table_socioeca8.sandag.org_abm2_spd[[hwycov_id]:[speed_ev]],2,FALSE)</f>
        <v>53</v>
      </c>
      <c r="M423">
        <f>VLOOKUP(Table_sql2014a8.sandag.org_ws_FreewaySpeed[[#This Row],[LinkID]],Table_socioeca8.sandag.org_abm2_spd[[hwycov_id]:[speed_ev]],3,FALSE)</f>
        <v>53</v>
      </c>
      <c r="N423">
        <f>VLOOKUP(Table_sql2014a8.sandag.org_ws_FreewaySpeed[[#This Row],[LinkID]],Table_socioeca8.sandag.org_abm2_spd[[hwycov_id]:[speed_ev]],4,FALSE)</f>
        <v>52</v>
      </c>
      <c r="O423">
        <f>VLOOKUP(Table_sql2014a8.sandag.org_ws_FreewaySpeed[[#This Row],[LinkID]],Table_socioeca8.sandag.org_abm2_spd[[hwycov_id]:[speed_ev]],5,FALSE)</f>
        <v>42</v>
      </c>
      <c r="P423">
        <f>VLOOKUP(Table_sql2014a8.sandag.org_ws_FreewaySpeed[[#This Row],[LinkID]],Table_socioeca8.sandag.org_abm2_spd[[hwycov_id]:[speed_ev]],6,FALSE)</f>
        <v>53</v>
      </c>
    </row>
    <row r="424" spans="3:16" x14ac:dyDescent="0.3">
      <c r="C424">
        <f>[1]hwy_speed!A424</f>
        <v>9509</v>
      </c>
      <c r="D424">
        <f>[1]hwy_speed!B424</f>
        <v>57</v>
      </c>
      <c r="E424">
        <f>[1]hwy_speed!C424</f>
        <v>57</v>
      </c>
      <c r="F424">
        <f>[1]hwy_speed!D424</f>
        <v>57</v>
      </c>
      <c r="G424">
        <f>[1]hwy_speed!E424</f>
        <v>57</v>
      </c>
      <c r="H424">
        <f>[1]hwy_speed!F424</f>
        <v>57</v>
      </c>
      <c r="K424" s="7">
        <v>28706</v>
      </c>
      <c r="L424">
        <f>VLOOKUP(Table_sql2014a8.sandag.org_ws_FreewaySpeed[[#This Row],[LinkID]],Table_socioeca8.sandag.org_abm2_spd[[hwycov_id]:[speed_ev]],2,FALSE)</f>
        <v>53</v>
      </c>
      <c r="M424">
        <f>VLOOKUP(Table_sql2014a8.sandag.org_ws_FreewaySpeed[[#This Row],[LinkID]],Table_socioeca8.sandag.org_abm2_spd[[hwycov_id]:[speed_ev]],3,FALSE)</f>
        <v>53</v>
      </c>
      <c r="N424">
        <f>VLOOKUP(Table_sql2014a8.sandag.org_ws_FreewaySpeed[[#This Row],[LinkID]],Table_socioeca8.sandag.org_abm2_spd[[hwycov_id]:[speed_ev]],4,FALSE)</f>
        <v>53</v>
      </c>
      <c r="O424">
        <f>VLOOKUP(Table_sql2014a8.sandag.org_ws_FreewaySpeed[[#This Row],[LinkID]],Table_socioeca8.sandag.org_abm2_spd[[hwycov_id]:[speed_ev]],5,FALSE)</f>
        <v>45</v>
      </c>
      <c r="P424">
        <f>VLOOKUP(Table_sql2014a8.sandag.org_ws_FreewaySpeed[[#This Row],[LinkID]],Table_socioeca8.sandag.org_abm2_spd[[hwycov_id]:[speed_ev]],6,FALSE)</f>
        <v>53</v>
      </c>
    </row>
    <row r="425" spans="3:16" x14ac:dyDescent="0.3">
      <c r="C425">
        <f>[1]hwy_speed!A425</f>
        <v>9510</v>
      </c>
      <c r="D425">
        <f>[1]hwy_speed!B425</f>
        <v>57</v>
      </c>
      <c r="E425">
        <f>[1]hwy_speed!C425</f>
        <v>57</v>
      </c>
      <c r="F425">
        <f>[1]hwy_speed!D425</f>
        <v>57</v>
      </c>
      <c r="G425">
        <f>[1]hwy_speed!E425</f>
        <v>57</v>
      </c>
      <c r="H425">
        <f>[1]hwy_speed!F425</f>
        <v>57</v>
      </c>
      <c r="K425" s="7">
        <v>28716</v>
      </c>
      <c r="L425">
        <f>VLOOKUP(Table_sql2014a8.sandag.org_ws_FreewaySpeed[[#This Row],[LinkID]],Table_socioeca8.sandag.org_abm2_spd[[hwycov_id]:[speed_ev]],2,FALSE)</f>
        <v>53</v>
      </c>
      <c r="M425">
        <f>VLOOKUP(Table_sql2014a8.sandag.org_ws_FreewaySpeed[[#This Row],[LinkID]],Table_socioeca8.sandag.org_abm2_spd[[hwycov_id]:[speed_ev]],3,FALSE)</f>
        <v>51</v>
      </c>
      <c r="N425">
        <f>VLOOKUP(Table_sql2014a8.sandag.org_ws_FreewaySpeed[[#This Row],[LinkID]],Table_socioeca8.sandag.org_abm2_spd[[hwycov_id]:[speed_ev]],4,FALSE)</f>
        <v>50</v>
      </c>
      <c r="O425">
        <f>VLOOKUP(Table_sql2014a8.sandag.org_ws_FreewaySpeed[[#This Row],[LinkID]],Table_socioeca8.sandag.org_abm2_spd[[hwycov_id]:[speed_ev]],5,FALSE)</f>
        <v>34</v>
      </c>
      <c r="P425">
        <f>VLOOKUP(Table_sql2014a8.sandag.org_ws_FreewaySpeed[[#This Row],[LinkID]],Table_socioeca8.sandag.org_abm2_spd[[hwycov_id]:[speed_ev]],6,FALSE)</f>
        <v>53</v>
      </c>
    </row>
    <row r="426" spans="3:16" x14ac:dyDescent="0.3">
      <c r="C426">
        <f>[1]hwy_speed!A426</f>
        <v>9512</v>
      </c>
      <c r="D426">
        <f>[1]hwy_speed!B426</f>
        <v>57</v>
      </c>
      <c r="E426">
        <f>[1]hwy_speed!C426</f>
        <v>57</v>
      </c>
      <c r="F426">
        <f>[1]hwy_speed!D426</f>
        <v>57</v>
      </c>
      <c r="G426">
        <f>[1]hwy_speed!E426</f>
        <v>57</v>
      </c>
      <c r="H426">
        <f>[1]hwy_speed!F426</f>
        <v>57</v>
      </c>
      <c r="K426" s="7">
        <v>28718</v>
      </c>
      <c r="L426">
        <f>VLOOKUP(Table_sql2014a8.sandag.org_ws_FreewaySpeed[[#This Row],[LinkID]],Table_socioeca8.sandag.org_abm2_spd[[hwycov_id]:[speed_ev]],2,FALSE)</f>
        <v>58</v>
      </c>
      <c r="M426">
        <f>VLOOKUP(Table_sql2014a8.sandag.org_ws_FreewaySpeed[[#This Row],[LinkID]],Table_socioeca8.sandag.org_abm2_spd[[hwycov_id]:[speed_ev]],3,FALSE)</f>
        <v>35</v>
      </c>
      <c r="N426">
        <f>VLOOKUP(Table_sql2014a8.sandag.org_ws_FreewaySpeed[[#This Row],[LinkID]],Table_socioeca8.sandag.org_abm2_spd[[hwycov_id]:[speed_ev]],4,FALSE)</f>
        <v>52</v>
      </c>
      <c r="O426">
        <f>VLOOKUP(Table_sql2014a8.sandag.org_ws_FreewaySpeed[[#This Row],[LinkID]],Table_socioeca8.sandag.org_abm2_spd[[hwycov_id]:[speed_ev]],5,FALSE)</f>
        <v>53</v>
      </c>
      <c r="P426">
        <f>VLOOKUP(Table_sql2014a8.sandag.org_ws_FreewaySpeed[[#This Row],[LinkID]],Table_socioeca8.sandag.org_abm2_spd[[hwycov_id]:[speed_ev]],6,FALSE)</f>
        <v>58</v>
      </c>
    </row>
    <row r="427" spans="3:16" x14ac:dyDescent="0.3">
      <c r="C427">
        <f>[1]hwy_speed!A427</f>
        <v>9513</v>
      </c>
      <c r="D427">
        <f>[1]hwy_speed!B427</f>
        <v>57</v>
      </c>
      <c r="E427">
        <f>[1]hwy_speed!C427</f>
        <v>57</v>
      </c>
      <c r="F427">
        <f>[1]hwy_speed!D427</f>
        <v>57</v>
      </c>
      <c r="G427">
        <f>[1]hwy_speed!E427</f>
        <v>57</v>
      </c>
      <c r="H427">
        <f>[1]hwy_speed!F427</f>
        <v>57</v>
      </c>
      <c r="K427" s="7">
        <v>28722</v>
      </c>
      <c r="L427">
        <f>VLOOKUP(Table_sql2014a8.sandag.org_ws_FreewaySpeed[[#This Row],[LinkID]],Table_socioeca8.sandag.org_abm2_spd[[hwycov_id]:[speed_ev]],2,FALSE)</f>
        <v>53</v>
      </c>
      <c r="M427">
        <f>VLOOKUP(Table_sql2014a8.sandag.org_ws_FreewaySpeed[[#This Row],[LinkID]],Table_socioeca8.sandag.org_abm2_spd[[hwycov_id]:[speed_ev]],3,FALSE)</f>
        <v>51</v>
      </c>
      <c r="N427">
        <f>VLOOKUP(Table_sql2014a8.sandag.org_ws_FreewaySpeed[[#This Row],[LinkID]],Table_socioeca8.sandag.org_abm2_spd[[hwycov_id]:[speed_ev]],4,FALSE)</f>
        <v>50</v>
      </c>
      <c r="O427">
        <f>VLOOKUP(Table_sql2014a8.sandag.org_ws_FreewaySpeed[[#This Row],[LinkID]],Table_socioeca8.sandag.org_abm2_spd[[hwycov_id]:[speed_ev]],5,FALSE)</f>
        <v>34</v>
      </c>
      <c r="P427">
        <f>VLOOKUP(Table_sql2014a8.sandag.org_ws_FreewaySpeed[[#This Row],[LinkID]],Table_socioeca8.sandag.org_abm2_spd[[hwycov_id]:[speed_ev]],6,FALSE)</f>
        <v>53</v>
      </c>
    </row>
    <row r="428" spans="3:16" x14ac:dyDescent="0.3">
      <c r="C428">
        <f>[1]hwy_speed!A428</f>
        <v>9516</v>
      </c>
      <c r="D428">
        <f>[1]hwy_speed!B428</f>
        <v>57</v>
      </c>
      <c r="E428">
        <f>[1]hwy_speed!C428</f>
        <v>57</v>
      </c>
      <c r="F428">
        <f>[1]hwy_speed!D428</f>
        <v>57</v>
      </c>
      <c r="G428">
        <f>[1]hwy_speed!E428</f>
        <v>57</v>
      </c>
      <c r="H428">
        <f>[1]hwy_speed!F428</f>
        <v>57</v>
      </c>
      <c r="K428" s="7">
        <v>28726</v>
      </c>
      <c r="L428">
        <f>VLOOKUP(Table_sql2014a8.sandag.org_ws_FreewaySpeed[[#This Row],[LinkID]],Table_socioeca8.sandag.org_abm2_spd[[hwycov_id]:[speed_ev]],2,FALSE)</f>
        <v>53</v>
      </c>
      <c r="M428">
        <f>VLOOKUP(Table_sql2014a8.sandag.org_ws_FreewaySpeed[[#This Row],[LinkID]],Table_socioeca8.sandag.org_abm2_spd[[hwycov_id]:[speed_ev]],3,FALSE)</f>
        <v>51</v>
      </c>
      <c r="N428">
        <f>VLOOKUP(Table_sql2014a8.sandag.org_ws_FreewaySpeed[[#This Row],[LinkID]],Table_socioeca8.sandag.org_abm2_spd[[hwycov_id]:[speed_ev]],4,FALSE)</f>
        <v>50</v>
      </c>
      <c r="O428">
        <f>VLOOKUP(Table_sql2014a8.sandag.org_ws_FreewaySpeed[[#This Row],[LinkID]],Table_socioeca8.sandag.org_abm2_spd[[hwycov_id]:[speed_ev]],5,FALSE)</f>
        <v>35</v>
      </c>
      <c r="P428">
        <f>VLOOKUP(Table_sql2014a8.sandag.org_ws_FreewaySpeed[[#This Row],[LinkID]],Table_socioeca8.sandag.org_abm2_spd[[hwycov_id]:[speed_ev]],6,FALSE)</f>
        <v>53</v>
      </c>
    </row>
    <row r="429" spans="3:16" x14ac:dyDescent="0.3">
      <c r="C429">
        <f>[1]hwy_speed!A429</f>
        <v>9517</v>
      </c>
      <c r="D429">
        <f>[1]hwy_speed!B429</f>
        <v>58</v>
      </c>
      <c r="E429">
        <f>[1]hwy_speed!C429</f>
        <v>47</v>
      </c>
      <c r="F429">
        <f>[1]hwy_speed!D429</f>
        <v>50</v>
      </c>
      <c r="G429">
        <f>[1]hwy_speed!E429</f>
        <v>44</v>
      </c>
      <c r="H429">
        <f>[1]hwy_speed!F429</f>
        <v>58</v>
      </c>
      <c r="K429" s="7">
        <v>28727</v>
      </c>
      <c r="L429">
        <f>VLOOKUP(Table_sql2014a8.sandag.org_ws_FreewaySpeed[[#This Row],[LinkID]],Table_socioeca8.sandag.org_abm2_spd[[hwycov_id]:[speed_ev]],2,FALSE)</f>
        <v>57</v>
      </c>
      <c r="M429">
        <f>VLOOKUP(Table_sql2014a8.sandag.org_ws_FreewaySpeed[[#This Row],[LinkID]],Table_socioeca8.sandag.org_abm2_spd[[hwycov_id]:[speed_ev]],3,FALSE)</f>
        <v>20</v>
      </c>
      <c r="N429">
        <f>VLOOKUP(Table_sql2014a8.sandag.org_ws_FreewaySpeed[[#This Row],[LinkID]],Table_socioeca8.sandag.org_abm2_spd[[hwycov_id]:[speed_ev]],4,FALSE)</f>
        <v>42</v>
      </c>
      <c r="O429">
        <f>VLOOKUP(Table_sql2014a8.sandag.org_ws_FreewaySpeed[[#This Row],[LinkID]],Table_socioeca8.sandag.org_abm2_spd[[hwycov_id]:[speed_ev]],5,FALSE)</f>
        <v>41</v>
      </c>
      <c r="P429">
        <f>VLOOKUP(Table_sql2014a8.sandag.org_ws_FreewaySpeed[[#This Row],[LinkID]],Table_socioeca8.sandag.org_abm2_spd[[hwycov_id]:[speed_ev]],6,FALSE)</f>
        <v>58</v>
      </c>
    </row>
    <row r="430" spans="3:16" x14ac:dyDescent="0.3">
      <c r="C430">
        <f>[1]hwy_speed!A430</f>
        <v>9518</v>
      </c>
      <c r="D430">
        <f>[1]hwy_speed!B430</f>
        <v>58</v>
      </c>
      <c r="E430">
        <f>[1]hwy_speed!C430</f>
        <v>47</v>
      </c>
      <c r="F430">
        <f>[1]hwy_speed!D430</f>
        <v>54</v>
      </c>
      <c r="G430">
        <f>[1]hwy_speed!E430</f>
        <v>44</v>
      </c>
      <c r="H430">
        <f>[1]hwy_speed!F430</f>
        <v>58</v>
      </c>
      <c r="K430" s="7">
        <v>28730</v>
      </c>
      <c r="L430">
        <f>VLOOKUP(Table_sql2014a8.sandag.org_ws_FreewaySpeed[[#This Row],[LinkID]],Table_socioeca8.sandag.org_abm2_spd[[hwycov_id]:[speed_ev]],2,FALSE)</f>
        <v>58</v>
      </c>
      <c r="M430">
        <f>VLOOKUP(Table_sql2014a8.sandag.org_ws_FreewaySpeed[[#This Row],[LinkID]],Table_socioeca8.sandag.org_abm2_spd[[hwycov_id]:[speed_ev]],3,FALSE)</f>
        <v>36</v>
      </c>
      <c r="N430">
        <f>VLOOKUP(Table_sql2014a8.sandag.org_ws_FreewaySpeed[[#This Row],[LinkID]],Table_socioeca8.sandag.org_abm2_spd[[hwycov_id]:[speed_ev]],4,FALSE)</f>
        <v>51</v>
      </c>
      <c r="O430">
        <f>VLOOKUP(Table_sql2014a8.sandag.org_ws_FreewaySpeed[[#This Row],[LinkID]],Table_socioeca8.sandag.org_abm2_spd[[hwycov_id]:[speed_ev]],5,FALSE)</f>
        <v>51</v>
      </c>
      <c r="P430">
        <f>VLOOKUP(Table_sql2014a8.sandag.org_ws_FreewaySpeed[[#This Row],[LinkID]],Table_socioeca8.sandag.org_abm2_spd[[hwycov_id]:[speed_ev]],6,FALSE)</f>
        <v>58</v>
      </c>
    </row>
    <row r="431" spans="3:16" x14ac:dyDescent="0.3">
      <c r="C431">
        <f>[1]hwy_speed!A431</f>
        <v>9519</v>
      </c>
      <c r="D431">
        <f>[1]hwy_speed!B431</f>
        <v>57</v>
      </c>
      <c r="E431">
        <f>[1]hwy_speed!C431</f>
        <v>57</v>
      </c>
      <c r="F431">
        <f>[1]hwy_speed!D431</f>
        <v>57</v>
      </c>
      <c r="G431">
        <f>[1]hwy_speed!E431</f>
        <v>57</v>
      </c>
      <c r="H431">
        <f>[1]hwy_speed!F431</f>
        <v>57</v>
      </c>
      <c r="K431" s="7">
        <v>28746</v>
      </c>
      <c r="L431">
        <f>VLOOKUP(Table_sql2014a8.sandag.org_ws_FreewaySpeed[[#This Row],[LinkID]],Table_socioeca8.sandag.org_abm2_spd[[hwycov_id]:[speed_ev]],2,FALSE)</f>
        <v>57</v>
      </c>
      <c r="M431">
        <f>VLOOKUP(Table_sql2014a8.sandag.org_ws_FreewaySpeed[[#This Row],[LinkID]],Table_socioeca8.sandag.org_abm2_spd[[hwycov_id]:[speed_ev]],3,FALSE)</f>
        <v>35</v>
      </c>
      <c r="N431">
        <f>VLOOKUP(Table_sql2014a8.sandag.org_ws_FreewaySpeed[[#This Row],[LinkID]],Table_socioeca8.sandag.org_abm2_spd[[hwycov_id]:[speed_ev]],4,FALSE)</f>
        <v>54</v>
      </c>
      <c r="O431">
        <f>VLOOKUP(Table_sql2014a8.sandag.org_ws_FreewaySpeed[[#This Row],[LinkID]],Table_socioeca8.sandag.org_abm2_spd[[hwycov_id]:[speed_ev]],5,FALSE)</f>
        <v>53</v>
      </c>
      <c r="P431">
        <f>VLOOKUP(Table_sql2014a8.sandag.org_ws_FreewaySpeed[[#This Row],[LinkID]],Table_socioeca8.sandag.org_abm2_spd[[hwycov_id]:[speed_ev]],6,FALSE)</f>
        <v>57</v>
      </c>
    </row>
    <row r="432" spans="3:16" x14ac:dyDescent="0.3">
      <c r="C432">
        <f>[1]hwy_speed!A432</f>
        <v>9540</v>
      </c>
      <c r="D432">
        <f>[1]hwy_speed!B432</f>
        <v>57</v>
      </c>
      <c r="E432">
        <f>[1]hwy_speed!C432</f>
        <v>57</v>
      </c>
      <c r="F432">
        <f>[1]hwy_speed!D432</f>
        <v>57</v>
      </c>
      <c r="G432">
        <f>[1]hwy_speed!E432</f>
        <v>57</v>
      </c>
      <c r="H432">
        <f>[1]hwy_speed!F432</f>
        <v>57</v>
      </c>
      <c r="K432" s="7">
        <v>28747</v>
      </c>
      <c r="L432">
        <f>VLOOKUP(Table_sql2014a8.sandag.org_ws_FreewaySpeed[[#This Row],[LinkID]],Table_socioeca8.sandag.org_abm2_spd[[hwycov_id]:[speed_ev]],2,FALSE)</f>
        <v>57</v>
      </c>
      <c r="M432">
        <f>VLOOKUP(Table_sql2014a8.sandag.org_ws_FreewaySpeed[[#This Row],[LinkID]],Table_socioeca8.sandag.org_abm2_spd[[hwycov_id]:[speed_ev]],3,FALSE)</f>
        <v>40</v>
      </c>
      <c r="N432">
        <f>VLOOKUP(Table_sql2014a8.sandag.org_ws_FreewaySpeed[[#This Row],[LinkID]],Table_socioeca8.sandag.org_abm2_spd[[hwycov_id]:[speed_ev]],4,FALSE)</f>
        <v>56</v>
      </c>
      <c r="O432">
        <f>VLOOKUP(Table_sql2014a8.sandag.org_ws_FreewaySpeed[[#This Row],[LinkID]],Table_socioeca8.sandag.org_abm2_spd[[hwycov_id]:[speed_ev]],5,FALSE)</f>
        <v>55</v>
      </c>
      <c r="P432">
        <f>VLOOKUP(Table_sql2014a8.sandag.org_ws_FreewaySpeed[[#This Row],[LinkID]],Table_socioeca8.sandag.org_abm2_spd[[hwycov_id]:[speed_ev]],6,FALSE)</f>
        <v>57</v>
      </c>
    </row>
    <row r="433" spans="3:16" x14ac:dyDescent="0.3">
      <c r="C433">
        <f>[1]hwy_speed!A433</f>
        <v>9808</v>
      </c>
      <c r="D433">
        <f>[1]hwy_speed!B433</f>
        <v>58</v>
      </c>
      <c r="E433">
        <f>[1]hwy_speed!C433</f>
        <v>58</v>
      </c>
      <c r="F433">
        <f>[1]hwy_speed!D433</f>
        <v>58</v>
      </c>
      <c r="G433">
        <f>[1]hwy_speed!E433</f>
        <v>54</v>
      </c>
      <c r="H433">
        <f>[1]hwy_speed!F433</f>
        <v>58</v>
      </c>
      <c r="K433" s="7">
        <v>28798</v>
      </c>
      <c r="L433">
        <f>VLOOKUP(Table_sql2014a8.sandag.org_ws_FreewaySpeed[[#This Row],[LinkID]],Table_socioeca8.sandag.org_abm2_spd[[hwycov_id]:[speed_ev]],2,FALSE)</f>
        <v>53</v>
      </c>
      <c r="M433">
        <f>VLOOKUP(Table_sql2014a8.sandag.org_ws_FreewaySpeed[[#This Row],[LinkID]],Table_socioeca8.sandag.org_abm2_spd[[hwycov_id]:[speed_ev]],3,FALSE)</f>
        <v>34</v>
      </c>
      <c r="N433">
        <f>VLOOKUP(Table_sql2014a8.sandag.org_ws_FreewaySpeed[[#This Row],[LinkID]],Table_socioeca8.sandag.org_abm2_spd[[hwycov_id]:[speed_ev]],4,FALSE)</f>
        <v>52</v>
      </c>
      <c r="O433">
        <f>VLOOKUP(Table_sql2014a8.sandag.org_ws_FreewaySpeed[[#This Row],[LinkID]],Table_socioeca8.sandag.org_abm2_spd[[hwycov_id]:[speed_ev]],5,FALSE)</f>
        <v>49</v>
      </c>
      <c r="P433">
        <f>VLOOKUP(Table_sql2014a8.sandag.org_ws_FreewaySpeed[[#This Row],[LinkID]],Table_socioeca8.sandag.org_abm2_spd[[hwycov_id]:[speed_ev]],6,FALSE)</f>
        <v>53</v>
      </c>
    </row>
    <row r="434" spans="3:16" x14ac:dyDescent="0.3">
      <c r="C434">
        <f>[1]hwy_speed!A434</f>
        <v>9872</v>
      </c>
      <c r="D434">
        <f>[1]hwy_speed!B434</f>
        <v>58</v>
      </c>
      <c r="E434">
        <f>[1]hwy_speed!C434</f>
        <v>53</v>
      </c>
      <c r="F434">
        <f>[1]hwy_speed!D434</f>
        <v>51</v>
      </c>
      <c r="G434">
        <f>[1]hwy_speed!E434</f>
        <v>27</v>
      </c>
      <c r="H434">
        <f>[1]hwy_speed!F434</f>
        <v>58</v>
      </c>
      <c r="K434" s="7">
        <v>28805</v>
      </c>
      <c r="L434">
        <f>VLOOKUP(Table_sql2014a8.sandag.org_ws_FreewaySpeed[[#This Row],[LinkID]],Table_socioeca8.sandag.org_abm2_spd[[hwycov_id]:[speed_ev]],2,FALSE)</f>
        <v>53</v>
      </c>
      <c r="M434">
        <f>VLOOKUP(Table_sql2014a8.sandag.org_ws_FreewaySpeed[[#This Row],[LinkID]],Table_socioeca8.sandag.org_abm2_spd[[hwycov_id]:[speed_ev]],3,FALSE)</f>
        <v>50</v>
      </c>
      <c r="N434">
        <f>VLOOKUP(Table_sql2014a8.sandag.org_ws_FreewaySpeed[[#This Row],[LinkID]],Table_socioeca8.sandag.org_abm2_spd[[hwycov_id]:[speed_ev]],4,FALSE)</f>
        <v>52</v>
      </c>
      <c r="O434">
        <f>VLOOKUP(Table_sql2014a8.sandag.org_ws_FreewaySpeed[[#This Row],[LinkID]],Table_socioeca8.sandag.org_abm2_spd[[hwycov_id]:[speed_ev]],5,FALSE)</f>
        <v>48</v>
      </c>
      <c r="P434">
        <f>VLOOKUP(Table_sql2014a8.sandag.org_ws_FreewaySpeed[[#This Row],[LinkID]],Table_socioeca8.sandag.org_abm2_spd[[hwycov_id]:[speed_ev]],6,FALSE)</f>
        <v>53</v>
      </c>
    </row>
    <row r="435" spans="3:16" x14ac:dyDescent="0.3">
      <c r="C435">
        <f>[1]hwy_speed!A435</f>
        <v>9873</v>
      </c>
      <c r="D435">
        <f>[1]hwy_speed!B435</f>
        <v>57</v>
      </c>
      <c r="E435">
        <f>[1]hwy_speed!C435</f>
        <v>29</v>
      </c>
      <c r="F435">
        <f>[1]hwy_speed!D435</f>
        <v>52</v>
      </c>
      <c r="G435">
        <f>[1]hwy_speed!E435</f>
        <v>54</v>
      </c>
      <c r="H435">
        <f>[1]hwy_speed!F435</f>
        <v>58</v>
      </c>
      <c r="K435" s="7">
        <v>28806</v>
      </c>
      <c r="L435">
        <f>VLOOKUP(Table_sql2014a8.sandag.org_ws_FreewaySpeed[[#This Row],[LinkID]],Table_socioeca8.sandag.org_abm2_spd[[hwycov_id]:[speed_ev]],2,FALSE)</f>
        <v>53</v>
      </c>
      <c r="M435">
        <f>VLOOKUP(Table_sql2014a8.sandag.org_ws_FreewaySpeed[[#This Row],[LinkID]],Table_socioeca8.sandag.org_abm2_spd[[hwycov_id]:[speed_ev]],3,FALSE)</f>
        <v>53</v>
      </c>
      <c r="N435">
        <f>VLOOKUP(Table_sql2014a8.sandag.org_ws_FreewaySpeed[[#This Row],[LinkID]],Table_socioeca8.sandag.org_abm2_spd[[hwycov_id]:[speed_ev]],4,FALSE)</f>
        <v>53</v>
      </c>
      <c r="O435">
        <f>VLOOKUP(Table_sql2014a8.sandag.org_ws_FreewaySpeed[[#This Row],[LinkID]],Table_socioeca8.sandag.org_abm2_spd[[hwycov_id]:[speed_ev]],5,FALSE)</f>
        <v>51</v>
      </c>
      <c r="P435">
        <f>VLOOKUP(Table_sql2014a8.sandag.org_ws_FreewaySpeed[[#This Row],[LinkID]],Table_socioeca8.sandag.org_abm2_spd[[hwycov_id]:[speed_ev]],6,FALSE)</f>
        <v>54</v>
      </c>
    </row>
    <row r="436" spans="3:16" x14ac:dyDescent="0.3">
      <c r="C436">
        <f>[1]hwy_speed!A436</f>
        <v>9903</v>
      </c>
      <c r="D436">
        <f>[1]hwy_speed!B436</f>
        <v>53</v>
      </c>
      <c r="E436">
        <f>[1]hwy_speed!C436</f>
        <v>53</v>
      </c>
      <c r="F436">
        <f>[1]hwy_speed!D436</f>
        <v>53</v>
      </c>
      <c r="G436">
        <f>[1]hwy_speed!E436</f>
        <v>53</v>
      </c>
      <c r="H436">
        <f>[1]hwy_speed!F436</f>
        <v>53</v>
      </c>
      <c r="K436" s="7">
        <v>28810</v>
      </c>
      <c r="L436">
        <f>VLOOKUP(Table_sql2014a8.sandag.org_ws_FreewaySpeed[[#This Row],[LinkID]],Table_socioeca8.sandag.org_abm2_spd[[hwycov_id]:[speed_ev]],2,FALSE)</f>
        <v>58</v>
      </c>
      <c r="M436">
        <f>VLOOKUP(Table_sql2014a8.sandag.org_ws_FreewaySpeed[[#This Row],[LinkID]],Table_socioeca8.sandag.org_abm2_spd[[hwycov_id]:[speed_ev]],3,FALSE)</f>
        <v>56</v>
      </c>
      <c r="N436">
        <f>VLOOKUP(Table_sql2014a8.sandag.org_ws_FreewaySpeed[[#This Row],[LinkID]],Table_socioeca8.sandag.org_abm2_spd[[hwycov_id]:[speed_ev]],4,FALSE)</f>
        <v>56</v>
      </c>
      <c r="O436">
        <f>VLOOKUP(Table_sql2014a8.sandag.org_ws_FreewaySpeed[[#This Row],[LinkID]],Table_socioeca8.sandag.org_abm2_spd[[hwycov_id]:[speed_ev]],5,FALSE)</f>
        <v>40</v>
      </c>
      <c r="P436">
        <f>VLOOKUP(Table_sql2014a8.sandag.org_ws_FreewaySpeed[[#This Row],[LinkID]],Table_socioeca8.sandag.org_abm2_spd[[hwycov_id]:[speed_ev]],6,FALSE)</f>
        <v>58</v>
      </c>
    </row>
    <row r="437" spans="3:16" x14ac:dyDescent="0.3">
      <c r="C437">
        <f>[1]hwy_speed!A437</f>
        <v>9904</v>
      </c>
      <c r="D437">
        <f>[1]hwy_speed!B437</f>
        <v>53</v>
      </c>
      <c r="E437">
        <f>[1]hwy_speed!C437</f>
        <v>53</v>
      </c>
      <c r="F437">
        <f>[1]hwy_speed!D437</f>
        <v>53</v>
      </c>
      <c r="G437">
        <f>[1]hwy_speed!E437</f>
        <v>53</v>
      </c>
      <c r="H437">
        <f>[1]hwy_speed!F437</f>
        <v>53</v>
      </c>
      <c r="K437" s="7">
        <v>28839</v>
      </c>
      <c r="L437">
        <f>VLOOKUP(Table_sql2014a8.sandag.org_ws_FreewaySpeed[[#This Row],[LinkID]],Table_socioeca8.sandag.org_abm2_spd[[hwycov_id]:[speed_ev]],2,FALSE)</f>
        <v>58</v>
      </c>
      <c r="M437">
        <f>VLOOKUP(Table_sql2014a8.sandag.org_ws_FreewaySpeed[[#This Row],[LinkID]],Table_socioeca8.sandag.org_abm2_spd[[hwycov_id]:[speed_ev]],3,FALSE)</f>
        <v>54</v>
      </c>
      <c r="N437">
        <f>VLOOKUP(Table_sql2014a8.sandag.org_ws_FreewaySpeed[[#This Row],[LinkID]],Table_socioeca8.sandag.org_abm2_spd[[hwycov_id]:[speed_ev]],4,FALSE)</f>
        <v>56</v>
      </c>
      <c r="O437">
        <f>VLOOKUP(Table_sql2014a8.sandag.org_ws_FreewaySpeed[[#This Row],[LinkID]],Table_socioeca8.sandag.org_abm2_spd[[hwycov_id]:[speed_ev]],5,FALSE)</f>
        <v>57</v>
      </c>
      <c r="P437">
        <f>VLOOKUP(Table_sql2014a8.sandag.org_ws_FreewaySpeed[[#This Row],[LinkID]],Table_socioeca8.sandag.org_abm2_spd[[hwycov_id]:[speed_ev]],6,FALSE)</f>
        <v>58</v>
      </c>
    </row>
    <row r="438" spans="3:16" x14ac:dyDescent="0.3">
      <c r="C438">
        <f>[1]hwy_speed!A438</f>
        <v>9910</v>
      </c>
      <c r="D438">
        <f>[1]hwy_speed!B438</f>
        <v>57</v>
      </c>
      <c r="E438">
        <f>[1]hwy_speed!C438</f>
        <v>57</v>
      </c>
      <c r="F438">
        <f>[1]hwy_speed!D438</f>
        <v>57</v>
      </c>
      <c r="G438">
        <f>[1]hwy_speed!E438</f>
        <v>57</v>
      </c>
      <c r="H438">
        <f>[1]hwy_speed!F438</f>
        <v>57</v>
      </c>
      <c r="K438" s="7">
        <v>28849</v>
      </c>
      <c r="L438">
        <f>VLOOKUP(Table_sql2014a8.sandag.org_ws_FreewaySpeed[[#This Row],[LinkID]],Table_socioeca8.sandag.org_abm2_spd[[hwycov_id]:[speed_ev]],2,FALSE)</f>
        <v>58</v>
      </c>
      <c r="M438">
        <f>VLOOKUP(Table_sql2014a8.sandag.org_ws_FreewaySpeed[[#This Row],[LinkID]],Table_socioeca8.sandag.org_abm2_spd[[hwycov_id]:[speed_ev]],3,FALSE)</f>
        <v>52</v>
      </c>
      <c r="N438">
        <f>VLOOKUP(Table_sql2014a8.sandag.org_ws_FreewaySpeed[[#This Row],[LinkID]],Table_socioeca8.sandag.org_abm2_spd[[hwycov_id]:[speed_ev]],4,FALSE)</f>
        <v>53</v>
      </c>
      <c r="O438">
        <f>VLOOKUP(Table_sql2014a8.sandag.org_ws_FreewaySpeed[[#This Row],[LinkID]],Table_socioeca8.sandag.org_abm2_spd[[hwycov_id]:[speed_ev]],5,FALSE)</f>
        <v>53</v>
      </c>
      <c r="P438">
        <f>VLOOKUP(Table_sql2014a8.sandag.org_ws_FreewaySpeed[[#This Row],[LinkID]],Table_socioeca8.sandag.org_abm2_spd[[hwycov_id]:[speed_ev]],6,FALSE)</f>
        <v>58</v>
      </c>
    </row>
    <row r="439" spans="3:16" x14ac:dyDescent="0.3">
      <c r="C439">
        <f>[1]hwy_speed!A439</f>
        <v>9914</v>
      </c>
      <c r="D439">
        <f>[1]hwy_speed!B439</f>
        <v>53</v>
      </c>
      <c r="E439">
        <f>[1]hwy_speed!C439</f>
        <v>53</v>
      </c>
      <c r="F439">
        <f>[1]hwy_speed!D439</f>
        <v>53</v>
      </c>
      <c r="G439">
        <f>[1]hwy_speed!E439</f>
        <v>53</v>
      </c>
      <c r="H439">
        <f>[1]hwy_speed!F439</f>
        <v>53</v>
      </c>
      <c r="K439" s="7">
        <v>28899</v>
      </c>
      <c r="L439">
        <f>VLOOKUP(Table_sql2014a8.sandag.org_ws_FreewaySpeed[[#This Row],[LinkID]],Table_socioeca8.sandag.org_abm2_spd[[hwycov_id]:[speed_ev]],2,FALSE)</f>
        <v>58</v>
      </c>
      <c r="M439">
        <f>VLOOKUP(Table_sql2014a8.sandag.org_ws_FreewaySpeed[[#This Row],[LinkID]],Table_socioeca8.sandag.org_abm2_spd[[hwycov_id]:[speed_ev]],3,FALSE)</f>
        <v>54</v>
      </c>
      <c r="N439">
        <f>VLOOKUP(Table_sql2014a8.sandag.org_ws_FreewaySpeed[[#This Row],[LinkID]],Table_socioeca8.sandag.org_abm2_spd[[hwycov_id]:[speed_ev]],4,FALSE)</f>
        <v>58</v>
      </c>
      <c r="O439">
        <f>VLOOKUP(Table_sql2014a8.sandag.org_ws_FreewaySpeed[[#This Row],[LinkID]],Table_socioeca8.sandag.org_abm2_spd[[hwycov_id]:[speed_ev]],5,FALSE)</f>
        <v>57</v>
      </c>
      <c r="P439">
        <f>VLOOKUP(Table_sql2014a8.sandag.org_ws_FreewaySpeed[[#This Row],[LinkID]],Table_socioeca8.sandag.org_abm2_spd[[hwycov_id]:[speed_ev]],6,FALSE)</f>
        <v>58</v>
      </c>
    </row>
    <row r="440" spans="3:16" x14ac:dyDescent="0.3">
      <c r="C440">
        <f>[1]hwy_speed!A440</f>
        <v>9915</v>
      </c>
      <c r="D440">
        <f>[1]hwy_speed!B440</f>
        <v>52</v>
      </c>
      <c r="E440">
        <f>[1]hwy_speed!C440</f>
        <v>52</v>
      </c>
      <c r="F440">
        <f>[1]hwy_speed!D440</f>
        <v>52</v>
      </c>
      <c r="G440">
        <f>[1]hwy_speed!E440</f>
        <v>52</v>
      </c>
      <c r="H440">
        <f>[1]hwy_speed!F440</f>
        <v>52</v>
      </c>
      <c r="K440" s="7">
        <v>28902</v>
      </c>
      <c r="L440">
        <f>VLOOKUP(Table_sql2014a8.sandag.org_ws_FreewaySpeed[[#This Row],[LinkID]],Table_socioeca8.sandag.org_abm2_spd[[hwycov_id]:[speed_ev]],2,FALSE)</f>
        <v>60</v>
      </c>
      <c r="M440">
        <f>VLOOKUP(Table_sql2014a8.sandag.org_ws_FreewaySpeed[[#This Row],[LinkID]],Table_socioeca8.sandag.org_abm2_spd[[hwycov_id]:[speed_ev]],3,FALSE)</f>
        <v>60</v>
      </c>
      <c r="N440">
        <f>VLOOKUP(Table_sql2014a8.sandag.org_ws_FreewaySpeed[[#This Row],[LinkID]],Table_socioeca8.sandag.org_abm2_spd[[hwycov_id]:[speed_ev]],4,FALSE)</f>
        <v>60</v>
      </c>
      <c r="O440">
        <f>VLOOKUP(Table_sql2014a8.sandag.org_ws_FreewaySpeed[[#This Row],[LinkID]],Table_socioeca8.sandag.org_abm2_spd[[hwycov_id]:[speed_ev]],5,FALSE)</f>
        <v>57</v>
      </c>
      <c r="P440">
        <f>VLOOKUP(Table_sql2014a8.sandag.org_ws_FreewaySpeed[[#This Row],[LinkID]],Table_socioeca8.sandag.org_abm2_spd[[hwycov_id]:[speed_ev]],6,FALSE)</f>
        <v>60</v>
      </c>
    </row>
    <row r="441" spans="3:16" x14ac:dyDescent="0.3">
      <c r="C441">
        <f>[1]hwy_speed!A441</f>
        <v>9919</v>
      </c>
      <c r="D441">
        <f>[1]hwy_speed!B441</f>
        <v>58</v>
      </c>
      <c r="E441">
        <f>[1]hwy_speed!C441</f>
        <v>58</v>
      </c>
      <c r="F441">
        <f>[1]hwy_speed!D441</f>
        <v>58</v>
      </c>
      <c r="G441">
        <f>[1]hwy_speed!E441</f>
        <v>58</v>
      </c>
      <c r="H441">
        <f>[1]hwy_speed!F441</f>
        <v>58</v>
      </c>
      <c r="K441" s="7">
        <v>28920</v>
      </c>
      <c r="L441">
        <f>VLOOKUP(Table_sql2014a8.sandag.org_ws_FreewaySpeed[[#This Row],[LinkID]],Table_socioeca8.sandag.org_abm2_spd[[hwycov_id]:[speed_ev]],2,FALSE)</f>
        <v>61</v>
      </c>
      <c r="M441">
        <f>VLOOKUP(Table_sql2014a8.sandag.org_ws_FreewaySpeed[[#This Row],[LinkID]],Table_socioeca8.sandag.org_abm2_spd[[hwycov_id]:[speed_ev]],3,FALSE)</f>
        <v>61</v>
      </c>
      <c r="N441">
        <f>VLOOKUP(Table_sql2014a8.sandag.org_ws_FreewaySpeed[[#This Row],[LinkID]],Table_socioeca8.sandag.org_abm2_spd[[hwycov_id]:[speed_ev]],4,FALSE)</f>
        <v>61</v>
      </c>
      <c r="O441">
        <f>VLOOKUP(Table_sql2014a8.sandag.org_ws_FreewaySpeed[[#This Row],[LinkID]],Table_socioeca8.sandag.org_abm2_spd[[hwycov_id]:[speed_ev]],5,FALSE)</f>
        <v>61</v>
      </c>
      <c r="P441">
        <f>VLOOKUP(Table_sql2014a8.sandag.org_ws_FreewaySpeed[[#This Row],[LinkID]],Table_socioeca8.sandag.org_abm2_spd[[hwycov_id]:[speed_ev]],6,FALSE)</f>
        <v>61</v>
      </c>
    </row>
    <row r="442" spans="3:16" x14ac:dyDescent="0.3">
      <c r="C442">
        <f>[1]hwy_speed!A442</f>
        <v>9930</v>
      </c>
      <c r="D442">
        <f>[1]hwy_speed!B442</f>
        <v>49</v>
      </c>
      <c r="E442">
        <f>[1]hwy_speed!C442</f>
        <v>49</v>
      </c>
      <c r="F442">
        <f>[1]hwy_speed!D442</f>
        <v>49</v>
      </c>
      <c r="G442">
        <f>[1]hwy_speed!E442</f>
        <v>49</v>
      </c>
      <c r="H442">
        <f>[1]hwy_speed!F442</f>
        <v>49</v>
      </c>
      <c r="K442" s="7">
        <v>28923</v>
      </c>
      <c r="L442">
        <f>VLOOKUP(Table_sql2014a8.sandag.org_ws_FreewaySpeed[[#This Row],[LinkID]],Table_socioeca8.sandag.org_abm2_spd[[hwycov_id]:[speed_ev]],2,FALSE)</f>
        <v>58</v>
      </c>
      <c r="M442">
        <f>VLOOKUP(Table_sql2014a8.sandag.org_ws_FreewaySpeed[[#This Row],[LinkID]],Table_socioeca8.sandag.org_abm2_spd[[hwycov_id]:[speed_ev]],3,FALSE)</f>
        <v>56</v>
      </c>
      <c r="N442">
        <f>VLOOKUP(Table_sql2014a8.sandag.org_ws_FreewaySpeed[[#This Row],[LinkID]],Table_socioeca8.sandag.org_abm2_spd[[hwycov_id]:[speed_ev]],4,FALSE)</f>
        <v>56</v>
      </c>
      <c r="O442">
        <f>VLOOKUP(Table_sql2014a8.sandag.org_ws_FreewaySpeed[[#This Row],[LinkID]],Table_socioeca8.sandag.org_abm2_spd[[hwycov_id]:[speed_ev]],5,FALSE)</f>
        <v>55</v>
      </c>
      <c r="P442">
        <f>VLOOKUP(Table_sql2014a8.sandag.org_ws_FreewaySpeed[[#This Row],[LinkID]],Table_socioeca8.sandag.org_abm2_spd[[hwycov_id]:[speed_ev]],6,FALSE)</f>
        <v>58</v>
      </c>
    </row>
    <row r="443" spans="3:16" x14ac:dyDescent="0.3">
      <c r="C443">
        <f>[1]hwy_speed!A443</f>
        <v>9931</v>
      </c>
      <c r="D443">
        <f>[1]hwy_speed!B443</f>
        <v>58</v>
      </c>
      <c r="E443">
        <f>[1]hwy_speed!C443</f>
        <v>58</v>
      </c>
      <c r="F443">
        <f>[1]hwy_speed!D443</f>
        <v>58</v>
      </c>
      <c r="G443">
        <f>[1]hwy_speed!E443</f>
        <v>58</v>
      </c>
      <c r="H443">
        <f>[1]hwy_speed!F443</f>
        <v>58</v>
      </c>
      <c r="K443" s="7">
        <v>28925</v>
      </c>
      <c r="L443">
        <f>VLOOKUP(Table_sql2014a8.sandag.org_ws_FreewaySpeed[[#This Row],[LinkID]],Table_socioeca8.sandag.org_abm2_spd[[hwycov_id]:[speed_ev]],2,FALSE)</f>
        <v>62</v>
      </c>
      <c r="M443">
        <f>VLOOKUP(Table_sql2014a8.sandag.org_ws_FreewaySpeed[[#This Row],[LinkID]],Table_socioeca8.sandag.org_abm2_spd[[hwycov_id]:[speed_ev]],3,FALSE)</f>
        <v>62</v>
      </c>
      <c r="N443">
        <f>VLOOKUP(Table_sql2014a8.sandag.org_ws_FreewaySpeed[[#This Row],[LinkID]],Table_socioeca8.sandag.org_abm2_spd[[hwycov_id]:[speed_ev]],4,FALSE)</f>
        <v>62</v>
      </c>
      <c r="O443">
        <f>VLOOKUP(Table_sql2014a8.sandag.org_ws_FreewaySpeed[[#This Row],[LinkID]],Table_socioeca8.sandag.org_abm2_spd[[hwycov_id]:[speed_ev]],5,FALSE)</f>
        <v>62</v>
      </c>
      <c r="P443">
        <f>VLOOKUP(Table_sql2014a8.sandag.org_ws_FreewaySpeed[[#This Row],[LinkID]],Table_socioeca8.sandag.org_abm2_spd[[hwycov_id]:[speed_ev]],6,FALSE)</f>
        <v>62</v>
      </c>
    </row>
    <row r="444" spans="3:16" x14ac:dyDescent="0.3">
      <c r="C444">
        <f>[1]hwy_speed!A444</f>
        <v>9953</v>
      </c>
      <c r="D444">
        <f>[1]hwy_speed!B444</f>
        <v>58</v>
      </c>
      <c r="E444">
        <f>[1]hwy_speed!C444</f>
        <v>58</v>
      </c>
      <c r="F444">
        <f>[1]hwy_speed!D444</f>
        <v>58</v>
      </c>
      <c r="G444">
        <f>[1]hwy_speed!E444</f>
        <v>58</v>
      </c>
      <c r="H444">
        <f>[1]hwy_speed!F444</f>
        <v>58</v>
      </c>
      <c r="K444" s="7">
        <v>28945</v>
      </c>
      <c r="L444">
        <f>VLOOKUP(Table_sql2014a8.sandag.org_ws_FreewaySpeed[[#This Row],[LinkID]],Table_socioeca8.sandag.org_abm2_spd[[hwycov_id]:[speed_ev]],2,FALSE)</f>
        <v>58</v>
      </c>
      <c r="M444">
        <f>VLOOKUP(Table_sql2014a8.sandag.org_ws_FreewaySpeed[[#This Row],[LinkID]],Table_socioeca8.sandag.org_abm2_spd[[hwycov_id]:[speed_ev]],3,FALSE)</f>
        <v>58</v>
      </c>
      <c r="N444">
        <f>VLOOKUP(Table_sql2014a8.sandag.org_ws_FreewaySpeed[[#This Row],[LinkID]],Table_socioeca8.sandag.org_abm2_spd[[hwycov_id]:[speed_ev]],4,FALSE)</f>
        <v>58</v>
      </c>
      <c r="O444">
        <f>VLOOKUP(Table_sql2014a8.sandag.org_ws_FreewaySpeed[[#This Row],[LinkID]],Table_socioeca8.sandag.org_abm2_spd[[hwycov_id]:[speed_ev]],5,FALSE)</f>
        <v>58</v>
      </c>
      <c r="P444">
        <f>VLOOKUP(Table_sql2014a8.sandag.org_ws_FreewaySpeed[[#This Row],[LinkID]],Table_socioeca8.sandag.org_abm2_spd[[hwycov_id]:[speed_ev]],6,FALSE)</f>
        <v>58</v>
      </c>
    </row>
    <row r="445" spans="3:16" x14ac:dyDescent="0.3">
      <c r="C445">
        <f>[1]hwy_speed!A445</f>
        <v>10002</v>
      </c>
      <c r="D445">
        <f>[1]hwy_speed!B445</f>
        <v>58</v>
      </c>
      <c r="E445">
        <f>[1]hwy_speed!C445</f>
        <v>58</v>
      </c>
      <c r="F445">
        <f>[1]hwy_speed!D445</f>
        <v>58</v>
      </c>
      <c r="G445">
        <f>[1]hwy_speed!E445</f>
        <v>58</v>
      </c>
      <c r="H445">
        <f>[1]hwy_speed!F445</f>
        <v>58</v>
      </c>
      <c r="K445" s="7">
        <v>28948</v>
      </c>
      <c r="L445">
        <f>VLOOKUP(Table_sql2014a8.sandag.org_ws_FreewaySpeed[[#This Row],[LinkID]],Table_socioeca8.sandag.org_abm2_spd[[hwycov_id]:[speed_ev]],2,FALSE)</f>
        <v>58</v>
      </c>
      <c r="M445">
        <f>VLOOKUP(Table_sql2014a8.sandag.org_ws_FreewaySpeed[[#This Row],[LinkID]],Table_socioeca8.sandag.org_abm2_spd[[hwycov_id]:[speed_ev]],3,FALSE)</f>
        <v>58</v>
      </c>
      <c r="N445">
        <f>VLOOKUP(Table_sql2014a8.sandag.org_ws_FreewaySpeed[[#This Row],[LinkID]],Table_socioeca8.sandag.org_abm2_spd[[hwycov_id]:[speed_ev]],4,FALSE)</f>
        <v>58</v>
      </c>
      <c r="O445">
        <f>VLOOKUP(Table_sql2014a8.sandag.org_ws_FreewaySpeed[[#This Row],[LinkID]],Table_socioeca8.sandag.org_abm2_spd[[hwycov_id]:[speed_ev]],5,FALSE)</f>
        <v>58</v>
      </c>
      <c r="P445">
        <f>VLOOKUP(Table_sql2014a8.sandag.org_ws_FreewaySpeed[[#This Row],[LinkID]],Table_socioeca8.sandag.org_abm2_spd[[hwycov_id]:[speed_ev]],6,FALSE)</f>
        <v>58</v>
      </c>
    </row>
    <row r="446" spans="3:16" x14ac:dyDescent="0.3">
      <c r="C446">
        <f>[1]hwy_speed!A446</f>
        <v>10003</v>
      </c>
      <c r="D446">
        <f>[1]hwy_speed!B446</f>
        <v>58</v>
      </c>
      <c r="E446">
        <f>[1]hwy_speed!C446</f>
        <v>58</v>
      </c>
      <c r="F446">
        <f>[1]hwy_speed!D446</f>
        <v>58</v>
      </c>
      <c r="G446">
        <f>[1]hwy_speed!E446</f>
        <v>58</v>
      </c>
      <c r="H446">
        <f>[1]hwy_speed!F446</f>
        <v>58</v>
      </c>
      <c r="K446" s="7">
        <v>29016</v>
      </c>
      <c r="L446">
        <f>VLOOKUP(Table_sql2014a8.sandag.org_ws_FreewaySpeed[[#This Row],[LinkID]],Table_socioeca8.sandag.org_abm2_spd[[hwycov_id]:[speed_ev]],2,FALSE)</f>
        <v>53</v>
      </c>
      <c r="M446">
        <f>VLOOKUP(Table_sql2014a8.sandag.org_ws_FreewaySpeed[[#This Row],[LinkID]],Table_socioeca8.sandag.org_abm2_spd[[hwycov_id]:[speed_ev]],3,FALSE)</f>
        <v>42</v>
      </c>
      <c r="N446">
        <f>VLOOKUP(Table_sql2014a8.sandag.org_ws_FreewaySpeed[[#This Row],[LinkID]],Table_socioeca8.sandag.org_abm2_spd[[hwycov_id]:[speed_ev]],4,FALSE)</f>
        <v>53</v>
      </c>
      <c r="O446">
        <f>VLOOKUP(Table_sql2014a8.sandag.org_ws_FreewaySpeed[[#This Row],[LinkID]],Table_socioeca8.sandag.org_abm2_spd[[hwycov_id]:[speed_ev]],5,FALSE)</f>
        <v>53</v>
      </c>
      <c r="P446">
        <f>VLOOKUP(Table_sql2014a8.sandag.org_ws_FreewaySpeed[[#This Row],[LinkID]],Table_socioeca8.sandag.org_abm2_spd[[hwycov_id]:[speed_ev]],6,FALSE)</f>
        <v>53</v>
      </c>
    </row>
    <row r="447" spans="3:16" x14ac:dyDescent="0.3">
      <c r="C447">
        <f>[1]hwy_speed!A447</f>
        <v>10013</v>
      </c>
      <c r="D447">
        <f>[1]hwy_speed!B447</f>
        <v>58</v>
      </c>
      <c r="E447">
        <f>[1]hwy_speed!C447</f>
        <v>58</v>
      </c>
      <c r="F447">
        <f>[1]hwy_speed!D447</f>
        <v>58</v>
      </c>
      <c r="G447">
        <f>[1]hwy_speed!E447</f>
        <v>58</v>
      </c>
      <c r="H447">
        <f>[1]hwy_speed!F447</f>
        <v>58</v>
      </c>
      <c r="K447" s="7">
        <v>29109</v>
      </c>
      <c r="L447">
        <f>VLOOKUP(Table_sql2014a8.sandag.org_ws_FreewaySpeed[[#This Row],[LinkID]],Table_socioeca8.sandag.org_abm2_spd[[hwycov_id]:[speed_ev]],2,FALSE)</f>
        <v>56</v>
      </c>
      <c r="M447">
        <f>VLOOKUP(Table_sql2014a8.sandag.org_ws_FreewaySpeed[[#This Row],[LinkID]],Table_socioeca8.sandag.org_abm2_spd[[hwycov_id]:[speed_ev]],3,FALSE)</f>
        <v>56</v>
      </c>
      <c r="N447">
        <f>VLOOKUP(Table_sql2014a8.sandag.org_ws_FreewaySpeed[[#This Row],[LinkID]],Table_socioeca8.sandag.org_abm2_spd[[hwycov_id]:[speed_ev]],4,FALSE)</f>
        <v>55</v>
      </c>
      <c r="O447">
        <f>VLOOKUP(Table_sql2014a8.sandag.org_ws_FreewaySpeed[[#This Row],[LinkID]],Table_socioeca8.sandag.org_abm2_spd[[hwycov_id]:[speed_ev]],5,FALSE)</f>
        <v>50</v>
      </c>
      <c r="P447">
        <f>VLOOKUP(Table_sql2014a8.sandag.org_ws_FreewaySpeed[[#This Row],[LinkID]],Table_socioeca8.sandag.org_abm2_spd[[hwycov_id]:[speed_ev]],6,FALSE)</f>
        <v>56</v>
      </c>
    </row>
    <row r="448" spans="3:16" x14ac:dyDescent="0.3">
      <c r="C448">
        <f>[1]hwy_speed!A448</f>
        <v>10015</v>
      </c>
      <c r="D448">
        <f>[1]hwy_speed!B448</f>
        <v>58</v>
      </c>
      <c r="E448">
        <f>[1]hwy_speed!C448</f>
        <v>58</v>
      </c>
      <c r="F448">
        <f>[1]hwy_speed!D448</f>
        <v>58</v>
      </c>
      <c r="G448">
        <f>[1]hwy_speed!E448</f>
        <v>58</v>
      </c>
      <c r="H448">
        <f>[1]hwy_speed!F448</f>
        <v>58</v>
      </c>
      <c r="K448" s="7">
        <v>29756</v>
      </c>
      <c r="L448">
        <f>VLOOKUP(Table_sql2014a8.sandag.org_ws_FreewaySpeed[[#This Row],[LinkID]],Table_socioeca8.sandag.org_abm2_spd[[hwycov_id]:[speed_ev]],2,FALSE)</f>
        <v>56</v>
      </c>
      <c r="M448">
        <f>VLOOKUP(Table_sql2014a8.sandag.org_ws_FreewaySpeed[[#This Row],[LinkID]],Table_socioeca8.sandag.org_abm2_spd[[hwycov_id]:[speed_ev]],3,FALSE)</f>
        <v>37</v>
      </c>
      <c r="N448">
        <f>VLOOKUP(Table_sql2014a8.sandag.org_ws_FreewaySpeed[[#This Row],[LinkID]],Table_socioeca8.sandag.org_abm2_spd[[hwycov_id]:[speed_ev]],4,FALSE)</f>
        <v>53</v>
      </c>
      <c r="O448">
        <f>VLOOKUP(Table_sql2014a8.sandag.org_ws_FreewaySpeed[[#This Row],[LinkID]],Table_socioeca8.sandag.org_abm2_spd[[hwycov_id]:[speed_ev]],5,FALSE)</f>
        <v>53</v>
      </c>
      <c r="P448">
        <f>VLOOKUP(Table_sql2014a8.sandag.org_ws_FreewaySpeed[[#This Row],[LinkID]],Table_socioeca8.sandag.org_abm2_spd[[hwycov_id]:[speed_ev]],6,FALSE)</f>
        <v>56</v>
      </c>
    </row>
    <row r="449" spans="3:16" x14ac:dyDescent="0.3">
      <c r="C449">
        <f>[1]hwy_speed!A449</f>
        <v>10016</v>
      </c>
      <c r="D449">
        <f>[1]hwy_speed!B449</f>
        <v>58</v>
      </c>
      <c r="E449">
        <f>[1]hwy_speed!C449</f>
        <v>58</v>
      </c>
      <c r="F449">
        <f>[1]hwy_speed!D449</f>
        <v>58</v>
      </c>
      <c r="G449">
        <f>[1]hwy_speed!E449</f>
        <v>58</v>
      </c>
      <c r="H449">
        <f>[1]hwy_speed!F449</f>
        <v>58</v>
      </c>
      <c r="K449" s="7">
        <v>29816</v>
      </c>
      <c r="L449">
        <f>VLOOKUP(Table_sql2014a8.sandag.org_ws_FreewaySpeed[[#This Row],[LinkID]],Table_socioeca8.sandag.org_abm2_spd[[hwycov_id]:[speed_ev]],2,FALSE)</f>
        <v>58</v>
      </c>
      <c r="M449">
        <f>VLOOKUP(Table_sql2014a8.sandag.org_ws_FreewaySpeed[[#This Row],[LinkID]],Table_socioeca8.sandag.org_abm2_spd[[hwycov_id]:[speed_ev]],3,FALSE)</f>
        <v>52</v>
      </c>
      <c r="N449">
        <f>VLOOKUP(Table_sql2014a8.sandag.org_ws_FreewaySpeed[[#This Row],[LinkID]],Table_socioeca8.sandag.org_abm2_spd[[hwycov_id]:[speed_ev]],4,FALSE)</f>
        <v>51</v>
      </c>
      <c r="O449">
        <f>VLOOKUP(Table_sql2014a8.sandag.org_ws_FreewaySpeed[[#This Row],[LinkID]],Table_socioeca8.sandag.org_abm2_spd[[hwycov_id]:[speed_ev]],5,FALSE)</f>
        <v>31</v>
      </c>
      <c r="P449">
        <f>VLOOKUP(Table_sql2014a8.sandag.org_ws_FreewaySpeed[[#This Row],[LinkID]],Table_socioeca8.sandag.org_abm2_spd[[hwycov_id]:[speed_ev]],6,FALSE)</f>
        <v>58</v>
      </c>
    </row>
    <row r="450" spans="3:16" x14ac:dyDescent="0.3">
      <c r="C450">
        <f>[1]hwy_speed!A450</f>
        <v>10044</v>
      </c>
      <c r="D450">
        <f>[1]hwy_speed!B450</f>
        <v>58</v>
      </c>
      <c r="E450">
        <f>[1]hwy_speed!C450</f>
        <v>58</v>
      </c>
      <c r="F450">
        <f>[1]hwy_speed!D450</f>
        <v>58</v>
      </c>
      <c r="G450">
        <f>[1]hwy_speed!E450</f>
        <v>58</v>
      </c>
      <c r="H450">
        <f>[1]hwy_speed!F450</f>
        <v>58</v>
      </c>
      <c r="K450" s="7">
        <v>30080</v>
      </c>
      <c r="L450">
        <f>VLOOKUP(Table_sql2014a8.sandag.org_ws_FreewaySpeed[[#This Row],[LinkID]],Table_socioeca8.sandag.org_abm2_spd[[hwycov_id]:[speed_ev]],2,FALSE)</f>
        <v>58</v>
      </c>
      <c r="M450">
        <f>VLOOKUP(Table_sql2014a8.sandag.org_ws_FreewaySpeed[[#This Row],[LinkID]],Table_socioeca8.sandag.org_abm2_spd[[hwycov_id]:[speed_ev]],3,FALSE)</f>
        <v>40</v>
      </c>
      <c r="N450">
        <f>VLOOKUP(Table_sql2014a8.sandag.org_ws_FreewaySpeed[[#This Row],[LinkID]],Table_socioeca8.sandag.org_abm2_spd[[hwycov_id]:[speed_ev]],4,FALSE)</f>
        <v>43</v>
      </c>
      <c r="O450">
        <f>VLOOKUP(Table_sql2014a8.sandag.org_ws_FreewaySpeed[[#This Row],[LinkID]],Table_socioeca8.sandag.org_abm2_spd[[hwycov_id]:[speed_ev]],5,FALSE)</f>
        <v>40</v>
      </c>
      <c r="P450">
        <f>VLOOKUP(Table_sql2014a8.sandag.org_ws_FreewaySpeed[[#This Row],[LinkID]],Table_socioeca8.sandag.org_abm2_spd[[hwycov_id]:[speed_ev]],6,FALSE)</f>
        <v>58</v>
      </c>
    </row>
    <row r="451" spans="3:16" x14ac:dyDescent="0.3">
      <c r="C451">
        <f>[1]hwy_speed!A451</f>
        <v>10056</v>
      </c>
      <c r="D451">
        <f>[1]hwy_speed!B451</f>
        <v>48</v>
      </c>
      <c r="E451">
        <f>[1]hwy_speed!C451</f>
        <v>48</v>
      </c>
      <c r="F451">
        <f>[1]hwy_speed!D451</f>
        <v>48</v>
      </c>
      <c r="G451">
        <f>[1]hwy_speed!E451</f>
        <v>48</v>
      </c>
      <c r="H451">
        <f>[1]hwy_speed!F451</f>
        <v>48</v>
      </c>
      <c r="K451" s="7">
        <v>30706</v>
      </c>
      <c r="L451">
        <f>VLOOKUP(Table_sql2014a8.sandag.org_ws_FreewaySpeed[[#This Row],[LinkID]],Table_socioeca8.sandag.org_abm2_spd[[hwycov_id]:[speed_ev]],2,FALSE)</f>
        <v>61</v>
      </c>
      <c r="M451">
        <f>VLOOKUP(Table_sql2014a8.sandag.org_ws_FreewaySpeed[[#This Row],[LinkID]],Table_socioeca8.sandag.org_abm2_spd[[hwycov_id]:[speed_ev]],3,FALSE)</f>
        <v>52</v>
      </c>
      <c r="N451">
        <f>VLOOKUP(Table_sql2014a8.sandag.org_ws_FreewaySpeed[[#This Row],[LinkID]],Table_socioeca8.sandag.org_abm2_spd[[hwycov_id]:[speed_ev]],4,FALSE)</f>
        <v>60</v>
      </c>
      <c r="O451">
        <f>VLOOKUP(Table_sql2014a8.sandag.org_ws_FreewaySpeed[[#This Row],[LinkID]],Table_socioeca8.sandag.org_abm2_spd[[hwycov_id]:[speed_ev]],5,FALSE)</f>
        <v>58</v>
      </c>
      <c r="P451">
        <f>VLOOKUP(Table_sql2014a8.sandag.org_ws_FreewaySpeed[[#This Row],[LinkID]],Table_socioeca8.sandag.org_abm2_spd[[hwycov_id]:[speed_ev]],6,FALSE)</f>
        <v>61</v>
      </c>
    </row>
    <row r="452" spans="3:16" x14ac:dyDescent="0.3">
      <c r="C452">
        <f>[1]hwy_speed!A452</f>
        <v>10057</v>
      </c>
      <c r="D452">
        <f>[1]hwy_speed!B452</f>
        <v>49</v>
      </c>
      <c r="E452">
        <f>[1]hwy_speed!C452</f>
        <v>49</v>
      </c>
      <c r="F452">
        <f>[1]hwy_speed!D452</f>
        <v>48</v>
      </c>
      <c r="G452">
        <f>[1]hwy_speed!E452</f>
        <v>49</v>
      </c>
      <c r="H452">
        <f>[1]hwy_speed!F452</f>
        <v>49</v>
      </c>
      <c r="K452" s="7">
        <v>30791</v>
      </c>
      <c r="L452">
        <f>VLOOKUP(Table_sql2014a8.sandag.org_ws_FreewaySpeed[[#This Row],[LinkID]],Table_socioeca8.sandag.org_abm2_spd[[hwycov_id]:[speed_ev]],2,FALSE)</f>
        <v>58</v>
      </c>
      <c r="M452">
        <f>VLOOKUP(Table_sql2014a8.sandag.org_ws_FreewaySpeed[[#This Row],[LinkID]],Table_socioeca8.sandag.org_abm2_spd[[hwycov_id]:[speed_ev]],3,FALSE)</f>
        <v>43</v>
      </c>
      <c r="N452">
        <f>VLOOKUP(Table_sql2014a8.sandag.org_ws_FreewaySpeed[[#This Row],[LinkID]],Table_socioeca8.sandag.org_abm2_spd[[hwycov_id]:[speed_ev]],4,FALSE)</f>
        <v>51</v>
      </c>
      <c r="O452">
        <f>VLOOKUP(Table_sql2014a8.sandag.org_ws_FreewaySpeed[[#This Row],[LinkID]],Table_socioeca8.sandag.org_abm2_spd[[hwycov_id]:[speed_ev]],5,FALSE)</f>
        <v>49</v>
      </c>
      <c r="P452">
        <f>VLOOKUP(Table_sql2014a8.sandag.org_ws_FreewaySpeed[[#This Row],[LinkID]],Table_socioeca8.sandag.org_abm2_spd[[hwycov_id]:[speed_ev]],6,FALSE)</f>
        <v>58</v>
      </c>
    </row>
    <row r="453" spans="3:16" x14ac:dyDescent="0.3">
      <c r="C453">
        <f>[1]hwy_speed!A453</f>
        <v>10067</v>
      </c>
      <c r="D453">
        <f>[1]hwy_speed!B453</f>
        <v>58</v>
      </c>
      <c r="E453">
        <f>[1]hwy_speed!C453</f>
        <v>58</v>
      </c>
      <c r="F453">
        <f>[1]hwy_speed!D453</f>
        <v>58</v>
      </c>
      <c r="G453">
        <f>[1]hwy_speed!E453</f>
        <v>58</v>
      </c>
      <c r="H453">
        <f>[1]hwy_speed!F453</f>
        <v>58</v>
      </c>
      <c r="K453" s="7">
        <v>30815</v>
      </c>
      <c r="L453">
        <f>VLOOKUP(Table_sql2014a8.sandag.org_ws_FreewaySpeed[[#This Row],[LinkID]],Table_socioeca8.sandag.org_abm2_spd[[hwycov_id]:[speed_ev]],2,FALSE)</f>
        <v>62</v>
      </c>
      <c r="M453">
        <f>VLOOKUP(Table_sql2014a8.sandag.org_ws_FreewaySpeed[[#This Row],[LinkID]],Table_socioeca8.sandag.org_abm2_spd[[hwycov_id]:[speed_ev]],3,FALSE)</f>
        <v>43</v>
      </c>
      <c r="N453">
        <f>VLOOKUP(Table_sql2014a8.sandag.org_ws_FreewaySpeed[[#This Row],[LinkID]],Table_socioeca8.sandag.org_abm2_spd[[hwycov_id]:[speed_ev]],4,FALSE)</f>
        <v>58</v>
      </c>
      <c r="O453">
        <f>VLOOKUP(Table_sql2014a8.sandag.org_ws_FreewaySpeed[[#This Row],[LinkID]],Table_socioeca8.sandag.org_abm2_spd[[hwycov_id]:[speed_ev]],5,FALSE)</f>
        <v>50</v>
      </c>
      <c r="P453">
        <f>VLOOKUP(Table_sql2014a8.sandag.org_ws_FreewaySpeed[[#This Row],[LinkID]],Table_socioeca8.sandag.org_abm2_spd[[hwycov_id]:[speed_ev]],6,FALSE)</f>
        <v>62</v>
      </c>
    </row>
    <row r="454" spans="3:16" x14ac:dyDescent="0.3">
      <c r="C454">
        <f>[1]hwy_speed!A454</f>
        <v>10158</v>
      </c>
      <c r="D454">
        <f>[1]hwy_speed!B454</f>
        <v>57</v>
      </c>
      <c r="E454">
        <f>[1]hwy_speed!C454</f>
        <v>45</v>
      </c>
      <c r="F454">
        <f>[1]hwy_speed!D454</f>
        <v>51</v>
      </c>
      <c r="G454">
        <f>[1]hwy_speed!E454</f>
        <v>46</v>
      </c>
      <c r="H454">
        <f>[1]hwy_speed!F454</f>
        <v>57</v>
      </c>
      <c r="K454" s="7">
        <v>30816</v>
      </c>
      <c r="L454">
        <f>VLOOKUP(Table_sql2014a8.sandag.org_ws_FreewaySpeed[[#This Row],[LinkID]],Table_socioeca8.sandag.org_abm2_spd[[hwycov_id]:[speed_ev]],2,FALSE)</f>
        <v>62</v>
      </c>
      <c r="M454">
        <f>VLOOKUP(Table_sql2014a8.sandag.org_ws_FreewaySpeed[[#This Row],[LinkID]],Table_socioeca8.sandag.org_abm2_spd[[hwycov_id]:[speed_ev]],3,FALSE)</f>
        <v>49</v>
      </c>
      <c r="N454">
        <f>VLOOKUP(Table_sql2014a8.sandag.org_ws_FreewaySpeed[[#This Row],[LinkID]],Table_socioeca8.sandag.org_abm2_spd[[hwycov_id]:[speed_ev]],4,FALSE)</f>
        <v>60</v>
      </c>
      <c r="O454">
        <f>VLOOKUP(Table_sql2014a8.sandag.org_ws_FreewaySpeed[[#This Row],[LinkID]],Table_socioeca8.sandag.org_abm2_spd[[hwycov_id]:[speed_ev]],5,FALSE)</f>
        <v>50</v>
      </c>
      <c r="P454">
        <f>VLOOKUP(Table_sql2014a8.sandag.org_ws_FreewaySpeed[[#This Row],[LinkID]],Table_socioeca8.sandag.org_abm2_spd[[hwycov_id]:[speed_ev]],6,FALSE)</f>
        <v>62</v>
      </c>
    </row>
    <row r="455" spans="3:16" x14ac:dyDescent="0.3">
      <c r="C455">
        <f>[1]hwy_speed!A455</f>
        <v>10159</v>
      </c>
      <c r="D455">
        <f>[1]hwy_speed!B455</f>
        <v>56</v>
      </c>
      <c r="E455">
        <f>[1]hwy_speed!C455</f>
        <v>56</v>
      </c>
      <c r="F455">
        <f>[1]hwy_speed!D455</f>
        <v>56</v>
      </c>
      <c r="G455">
        <f>[1]hwy_speed!E455</f>
        <v>56</v>
      </c>
      <c r="H455">
        <f>[1]hwy_speed!F455</f>
        <v>56</v>
      </c>
      <c r="K455" s="7">
        <v>30862</v>
      </c>
      <c r="L455">
        <f>VLOOKUP(Table_sql2014a8.sandag.org_ws_FreewaySpeed[[#This Row],[LinkID]],Table_socioeca8.sandag.org_abm2_spd[[hwycov_id]:[speed_ev]],2,FALSE)</f>
        <v>57</v>
      </c>
      <c r="M455">
        <f>VLOOKUP(Table_sql2014a8.sandag.org_ws_FreewaySpeed[[#This Row],[LinkID]],Table_socioeca8.sandag.org_abm2_spd[[hwycov_id]:[speed_ev]],3,FALSE)</f>
        <v>24</v>
      </c>
      <c r="N455">
        <f>VLOOKUP(Table_sql2014a8.sandag.org_ws_FreewaySpeed[[#This Row],[LinkID]],Table_socioeca8.sandag.org_abm2_spd[[hwycov_id]:[speed_ev]],4,FALSE)</f>
        <v>50</v>
      </c>
      <c r="O455">
        <f>VLOOKUP(Table_sql2014a8.sandag.org_ws_FreewaySpeed[[#This Row],[LinkID]],Table_socioeca8.sandag.org_abm2_spd[[hwycov_id]:[speed_ev]],5,FALSE)</f>
        <v>53</v>
      </c>
      <c r="P455">
        <f>VLOOKUP(Table_sql2014a8.sandag.org_ws_FreewaySpeed[[#This Row],[LinkID]],Table_socioeca8.sandag.org_abm2_spd[[hwycov_id]:[speed_ev]],6,FALSE)</f>
        <v>57</v>
      </c>
    </row>
    <row r="456" spans="3:16" x14ac:dyDescent="0.3">
      <c r="C456">
        <f>[1]hwy_speed!A456</f>
        <v>10177</v>
      </c>
      <c r="D456">
        <f>[1]hwy_speed!B456</f>
        <v>62</v>
      </c>
      <c r="E456">
        <f>[1]hwy_speed!C456</f>
        <v>56</v>
      </c>
      <c r="F456">
        <f>[1]hwy_speed!D456</f>
        <v>61</v>
      </c>
      <c r="G456">
        <f>[1]hwy_speed!E456</f>
        <v>57</v>
      </c>
      <c r="H456">
        <f>[1]hwy_speed!F456</f>
        <v>62</v>
      </c>
      <c r="K456" s="7">
        <v>30863</v>
      </c>
      <c r="L456">
        <f>VLOOKUP(Table_sql2014a8.sandag.org_ws_FreewaySpeed[[#This Row],[LinkID]],Table_socioeca8.sandag.org_abm2_spd[[hwycov_id]:[speed_ev]],2,FALSE)</f>
        <v>56</v>
      </c>
      <c r="M456">
        <f>VLOOKUP(Table_sql2014a8.sandag.org_ws_FreewaySpeed[[#This Row],[LinkID]],Table_socioeca8.sandag.org_abm2_spd[[hwycov_id]:[speed_ev]],3,FALSE)</f>
        <v>15</v>
      </c>
      <c r="N456">
        <f>VLOOKUP(Table_sql2014a8.sandag.org_ws_FreewaySpeed[[#This Row],[LinkID]],Table_socioeca8.sandag.org_abm2_spd[[hwycov_id]:[speed_ev]],4,FALSE)</f>
        <v>44</v>
      </c>
      <c r="O456">
        <f>VLOOKUP(Table_sql2014a8.sandag.org_ws_FreewaySpeed[[#This Row],[LinkID]],Table_socioeca8.sandag.org_abm2_spd[[hwycov_id]:[speed_ev]],5,FALSE)</f>
        <v>48</v>
      </c>
      <c r="P456">
        <f>VLOOKUP(Table_sql2014a8.sandag.org_ws_FreewaySpeed[[#This Row],[LinkID]],Table_socioeca8.sandag.org_abm2_spd[[hwycov_id]:[speed_ev]],6,FALSE)</f>
        <v>56</v>
      </c>
    </row>
    <row r="457" spans="3:16" x14ac:dyDescent="0.3">
      <c r="C457">
        <f>[1]hwy_speed!A457</f>
        <v>10238</v>
      </c>
      <c r="D457">
        <f>[1]hwy_speed!B457</f>
        <v>57</v>
      </c>
      <c r="E457">
        <f>[1]hwy_speed!C457</f>
        <v>57</v>
      </c>
      <c r="F457">
        <f>[1]hwy_speed!D457</f>
        <v>57</v>
      </c>
      <c r="G457">
        <f>[1]hwy_speed!E457</f>
        <v>57</v>
      </c>
      <c r="H457">
        <f>[1]hwy_speed!F457</f>
        <v>57</v>
      </c>
      <c r="K457" s="7">
        <v>30865</v>
      </c>
      <c r="L457">
        <f>VLOOKUP(Table_sql2014a8.sandag.org_ws_FreewaySpeed[[#This Row],[LinkID]],Table_socioeca8.sandag.org_abm2_spd[[hwycov_id]:[speed_ev]],2,FALSE)</f>
        <v>57</v>
      </c>
      <c r="M457">
        <f>VLOOKUP(Table_sql2014a8.sandag.org_ws_FreewaySpeed[[#This Row],[LinkID]],Table_socioeca8.sandag.org_abm2_spd[[hwycov_id]:[speed_ev]],3,FALSE)</f>
        <v>57</v>
      </c>
      <c r="N457">
        <f>VLOOKUP(Table_sql2014a8.sandag.org_ws_FreewaySpeed[[#This Row],[LinkID]],Table_socioeca8.sandag.org_abm2_spd[[hwycov_id]:[speed_ev]],4,FALSE)</f>
        <v>57</v>
      </c>
      <c r="O457">
        <f>VLOOKUP(Table_sql2014a8.sandag.org_ws_FreewaySpeed[[#This Row],[LinkID]],Table_socioeca8.sandag.org_abm2_spd[[hwycov_id]:[speed_ev]],5,FALSE)</f>
        <v>45</v>
      </c>
      <c r="P457">
        <f>VLOOKUP(Table_sql2014a8.sandag.org_ws_FreewaySpeed[[#This Row],[LinkID]],Table_socioeca8.sandag.org_abm2_spd[[hwycov_id]:[speed_ev]],6,FALSE)</f>
        <v>57</v>
      </c>
    </row>
    <row r="458" spans="3:16" x14ac:dyDescent="0.3">
      <c r="C458">
        <f>[1]hwy_speed!A458</f>
        <v>10241</v>
      </c>
      <c r="D458">
        <f>[1]hwy_speed!B458</f>
        <v>57</v>
      </c>
      <c r="E458">
        <f>[1]hwy_speed!C458</f>
        <v>57</v>
      </c>
      <c r="F458">
        <f>[1]hwy_speed!D458</f>
        <v>57</v>
      </c>
      <c r="G458">
        <f>[1]hwy_speed!E458</f>
        <v>57</v>
      </c>
      <c r="H458">
        <f>[1]hwy_speed!F458</f>
        <v>57</v>
      </c>
      <c r="K458" s="7">
        <v>31183</v>
      </c>
      <c r="L458">
        <f>VLOOKUP(Table_sql2014a8.sandag.org_ws_FreewaySpeed[[#This Row],[LinkID]],Table_socioeca8.sandag.org_abm2_spd[[hwycov_id]:[speed_ev]],2,FALSE)</f>
        <v>53</v>
      </c>
      <c r="M458">
        <f>VLOOKUP(Table_sql2014a8.sandag.org_ws_FreewaySpeed[[#This Row],[LinkID]],Table_socioeca8.sandag.org_abm2_spd[[hwycov_id]:[speed_ev]],3,FALSE)</f>
        <v>46</v>
      </c>
      <c r="N458">
        <f>VLOOKUP(Table_sql2014a8.sandag.org_ws_FreewaySpeed[[#This Row],[LinkID]],Table_socioeca8.sandag.org_abm2_spd[[hwycov_id]:[speed_ev]],4,FALSE)</f>
        <v>52</v>
      </c>
      <c r="O458">
        <f>VLOOKUP(Table_sql2014a8.sandag.org_ws_FreewaySpeed[[#This Row],[LinkID]],Table_socioeca8.sandag.org_abm2_spd[[hwycov_id]:[speed_ev]],5,FALSE)</f>
        <v>45</v>
      </c>
      <c r="P458">
        <f>VLOOKUP(Table_sql2014a8.sandag.org_ws_FreewaySpeed[[#This Row],[LinkID]],Table_socioeca8.sandag.org_abm2_spd[[hwycov_id]:[speed_ev]],6,FALSE)</f>
        <v>53</v>
      </c>
    </row>
    <row r="459" spans="3:16" x14ac:dyDescent="0.3">
      <c r="C459">
        <f>[1]hwy_speed!A459</f>
        <v>10243</v>
      </c>
      <c r="D459">
        <f>[1]hwy_speed!B459</f>
        <v>57</v>
      </c>
      <c r="E459">
        <f>[1]hwy_speed!C459</f>
        <v>57</v>
      </c>
      <c r="F459">
        <f>[1]hwy_speed!D459</f>
        <v>57</v>
      </c>
      <c r="G459">
        <f>[1]hwy_speed!E459</f>
        <v>57</v>
      </c>
      <c r="H459">
        <f>[1]hwy_speed!F459</f>
        <v>57</v>
      </c>
      <c r="K459" s="7">
        <v>31184</v>
      </c>
      <c r="L459">
        <f>VLOOKUP(Table_sql2014a8.sandag.org_ws_FreewaySpeed[[#This Row],[LinkID]],Table_socioeca8.sandag.org_abm2_spd[[hwycov_id]:[speed_ev]],2,FALSE)</f>
        <v>53</v>
      </c>
      <c r="M459">
        <f>VLOOKUP(Table_sql2014a8.sandag.org_ws_FreewaySpeed[[#This Row],[LinkID]],Table_socioeca8.sandag.org_abm2_spd[[hwycov_id]:[speed_ev]],3,FALSE)</f>
        <v>48</v>
      </c>
      <c r="N459">
        <f>VLOOKUP(Table_sql2014a8.sandag.org_ws_FreewaySpeed[[#This Row],[LinkID]],Table_socioeca8.sandag.org_abm2_spd[[hwycov_id]:[speed_ev]],4,FALSE)</f>
        <v>52</v>
      </c>
      <c r="O459">
        <f>VLOOKUP(Table_sql2014a8.sandag.org_ws_FreewaySpeed[[#This Row],[LinkID]],Table_socioeca8.sandag.org_abm2_spd[[hwycov_id]:[speed_ev]],5,FALSE)</f>
        <v>51</v>
      </c>
      <c r="P459">
        <f>VLOOKUP(Table_sql2014a8.sandag.org_ws_FreewaySpeed[[#This Row],[LinkID]],Table_socioeca8.sandag.org_abm2_spd[[hwycov_id]:[speed_ev]],6,FALSE)</f>
        <v>53</v>
      </c>
    </row>
    <row r="460" spans="3:16" x14ac:dyDescent="0.3">
      <c r="C460">
        <f>[1]hwy_speed!A460</f>
        <v>10248</v>
      </c>
      <c r="D460">
        <f>[1]hwy_speed!B460</f>
        <v>57</v>
      </c>
      <c r="E460">
        <f>[1]hwy_speed!C460</f>
        <v>57</v>
      </c>
      <c r="F460">
        <f>[1]hwy_speed!D460</f>
        <v>57</v>
      </c>
      <c r="G460">
        <f>[1]hwy_speed!E460</f>
        <v>57</v>
      </c>
      <c r="H460">
        <f>[1]hwy_speed!F460</f>
        <v>57</v>
      </c>
      <c r="K460" s="7">
        <v>31193</v>
      </c>
      <c r="L460">
        <f>VLOOKUP(Table_sql2014a8.sandag.org_ws_FreewaySpeed[[#This Row],[LinkID]],Table_socioeca8.sandag.org_abm2_spd[[hwycov_id]:[speed_ev]],2,FALSE)</f>
        <v>57</v>
      </c>
      <c r="M460">
        <f>VLOOKUP(Table_sql2014a8.sandag.org_ws_FreewaySpeed[[#This Row],[LinkID]],Table_socioeca8.sandag.org_abm2_spd[[hwycov_id]:[speed_ev]],3,FALSE)</f>
        <v>50</v>
      </c>
      <c r="N460">
        <f>VLOOKUP(Table_sql2014a8.sandag.org_ws_FreewaySpeed[[#This Row],[LinkID]],Table_socioeca8.sandag.org_abm2_spd[[hwycov_id]:[speed_ev]],4,FALSE)</f>
        <v>57</v>
      </c>
      <c r="O460">
        <f>VLOOKUP(Table_sql2014a8.sandag.org_ws_FreewaySpeed[[#This Row],[LinkID]],Table_socioeca8.sandag.org_abm2_spd[[hwycov_id]:[speed_ev]],5,FALSE)</f>
        <v>57</v>
      </c>
      <c r="P460">
        <f>VLOOKUP(Table_sql2014a8.sandag.org_ws_FreewaySpeed[[#This Row],[LinkID]],Table_socioeca8.sandag.org_abm2_spd[[hwycov_id]:[speed_ev]],6,FALSE)</f>
        <v>57</v>
      </c>
    </row>
    <row r="461" spans="3:16" x14ac:dyDescent="0.3">
      <c r="C461">
        <f>[1]hwy_speed!A461</f>
        <v>10252</v>
      </c>
      <c r="D461">
        <f>[1]hwy_speed!B461</f>
        <v>53</v>
      </c>
      <c r="E461">
        <f>[1]hwy_speed!C461</f>
        <v>53</v>
      </c>
      <c r="F461">
        <f>[1]hwy_speed!D461</f>
        <v>53</v>
      </c>
      <c r="G461">
        <f>[1]hwy_speed!E461</f>
        <v>48</v>
      </c>
      <c r="H461">
        <f>[1]hwy_speed!F461</f>
        <v>53</v>
      </c>
      <c r="K461" s="7">
        <v>31206</v>
      </c>
      <c r="L461">
        <f>VLOOKUP(Table_sql2014a8.sandag.org_ws_FreewaySpeed[[#This Row],[LinkID]],Table_socioeca8.sandag.org_abm2_spd[[hwycov_id]:[speed_ev]],2,FALSE)</f>
        <v>58</v>
      </c>
      <c r="M461">
        <f>VLOOKUP(Table_sql2014a8.sandag.org_ws_FreewaySpeed[[#This Row],[LinkID]],Table_socioeca8.sandag.org_abm2_spd[[hwycov_id]:[speed_ev]],3,FALSE)</f>
        <v>56</v>
      </c>
      <c r="N461">
        <f>VLOOKUP(Table_sql2014a8.sandag.org_ws_FreewaySpeed[[#This Row],[LinkID]],Table_socioeca8.sandag.org_abm2_spd[[hwycov_id]:[speed_ev]],4,FALSE)</f>
        <v>57</v>
      </c>
      <c r="O461">
        <f>VLOOKUP(Table_sql2014a8.sandag.org_ws_FreewaySpeed[[#This Row],[LinkID]],Table_socioeca8.sandag.org_abm2_spd[[hwycov_id]:[speed_ev]],5,FALSE)</f>
        <v>43</v>
      </c>
      <c r="P461">
        <f>VLOOKUP(Table_sql2014a8.sandag.org_ws_FreewaySpeed[[#This Row],[LinkID]],Table_socioeca8.sandag.org_abm2_spd[[hwycov_id]:[speed_ev]],6,FALSE)</f>
        <v>58</v>
      </c>
    </row>
    <row r="462" spans="3:16" x14ac:dyDescent="0.3">
      <c r="C462">
        <f>[1]hwy_speed!A462</f>
        <v>10255</v>
      </c>
      <c r="D462">
        <f>[1]hwy_speed!B462</f>
        <v>57</v>
      </c>
      <c r="E462">
        <f>[1]hwy_speed!C462</f>
        <v>53</v>
      </c>
      <c r="F462">
        <f>[1]hwy_speed!D462</f>
        <v>57</v>
      </c>
      <c r="G462">
        <f>[1]hwy_speed!E462</f>
        <v>57</v>
      </c>
      <c r="H462">
        <f>[1]hwy_speed!F462</f>
        <v>57</v>
      </c>
      <c r="K462" s="7">
        <v>31207</v>
      </c>
      <c r="L462">
        <f>VLOOKUP(Table_sql2014a8.sandag.org_ws_FreewaySpeed[[#This Row],[LinkID]],Table_socioeca8.sandag.org_abm2_spd[[hwycov_id]:[speed_ev]],2,FALSE)</f>
        <v>57</v>
      </c>
      <c r="M462">
        <f>VLOOKUP(Table_sql2014a8.sandag.org_ws_FreewaySpeed[[#This Row],[LinkID]],Table_socioeca8.sandag.org_abm2_spd[[hwycov_id]:[speed_ev]],3,FALSE)</f>
        <v>44</v>
      </c>
      <c r="N462">
        <f>VLOOKUP(Table_sql2014a8.sandag.org_ws_FreewaySpeed[[#This Row],[LinkID]],Table_socioeca8.sandag.org_abm2_spd[[hwycov_id]:[speed_ev]],4,FALSE)</f>
        <v>56</v>
      </c>
      <c r="O462">
        <f>VLOOKUP(Table_sql2014a8.sandag.org_ws_FreewaySpeed[[#This Row],[LinkID]],Table_socioeca8.sandag.org_abm2_spd[[hwycov_id]:[speed_ev]],5,FALSE)</f>
        <v>57</v>
      </c>
      <c r="P462">
        <f>VLOOKUP(Table_sql2014a8.sandag.org_ws_FreewaySpeed[[#This Row],[LinkID]],Table_socioeca8.sandag.org_abm2_spd[[hwycov_id]:[speed_ev]],6,FALSE)</f>
        <v>58</v>
      </c>
    </row>
    <row r="463" spans="3:16" x14ac:dyDescent="0.3">
      <c r="C463">
        <f>[1]hwy_speed!A463</f>
        <v>10257</v>
      </c>
      <c r="D463">
        <f>[1]hwy_speed!B463</f>
        <v>57</v>
      </c>
      <c r="E463">
        <f>[1]hwy_speed!C463</f>
        <v>46</v>
      </c>
      <c r="F463">
        <f>[1]hwy_speed!D463</f>
        <v>57</v>
      </c>
      <c r="G463">
        <f>[1]hwy_speed!E463</f>
        <v>57</v>
      </c>
      <c r="H463">
        <f>[1]hwy_speed!F463</f>
        <v>57</v>
      </c>
      <c r="K463" s="7">
        <v>31208</v>
      </c>
      <c r="L463">
        <f>VLOOKUP(Table_sql2014a8.sandag.org_ws_FreewaySpeed[[#This Row],[LinkID]],Table_socioeca8.sandag.org_abm2_spd[[hwycov_id]:[speed_ev]],2,FALSE)</f>
        <v>58</v>
      </c>
      <c r="M463">
        <f>VLOOKUP(Table_sql2014a8.sandag.org_ws_FreewaySpeed[[#This Row],[LinkID]],Table_socioeca8.sandag.org_abm2_spd[[hwycov_id]:[speed_ev]],3,FALSE)</f>
        <v>47</v>
      </c>
      <c r="N463">
        <f>VLOOKUP(Table_sql2014a8.sandag.org_ws_FreewaySpeed[[#This Row],[LinkID]],Table_socioeca8.sandag.org_abm2_spd[[hwycov_id]:[speed_ev]],4,FALSE)</f>
        <v>57</v>
      </c>
      <c r="O463">
        <f>VLOOKUP(Table_sql2014a8.sandag.org_ws_FreewaySpeed[[#This Row],[LinkID]],Table_socioeca8.sandag.org_abm2_spd[[hwycov_id]:[speed_ev]],5,FALSE)</f>
        <v>57</v>
      </c>
      <c r="P463">
        <f>VLOOKUP(Table_sql2014a8.sandag.org_ws_FreewaySpeed[[#This Row],[LinkID]],Table_socioeca8.sandag.org_abm2_spd[[hwycov_id]:[speed_ev]],6,FALSE)</f>
        <v>58</v>
      </c>
    </row>
    <row r="464" spans="3:16" x14ac:dyDescent="0.3">
      <c r="C464">
        <f>[1]hwy_speed!A464</f>
        <v>10389</v>
      </c>
      <c r="D464">
        <f>[1]hwy_speed!B464</f>
        <v>44</v>
      </c>
      <c r="E464">
        <f>[1]hwy_speed!C464</f>
        <v>44</v>
      </c>
      <c r="F464">
        <f>[1]hwy_speed!D464</f>
        <v>44</v>
      </c>
      <c r="G464">
        <f>[1]hwy_speed!E464</f>
        <v>41</v>
      </c>
      <c r="H464">
        <f>[1]hwy_speed!F464</f>
        <v>44</v>
      </c>
      <c r="K464" s="7">
        <v>31311</v>
      </c>
      <c r="L464" t="e">
        <f>VLOOKUP(Table_sql2014a8.sandag.org_ws_FreewaySpeed[[#This Row],[LinkID]],Table_socioeca8.sandag.org_abm2_spd[[hwycov_id]:[speed_ev]],2,FALSE)</f>
        <v>#N/A</v>
      </c>
      <c r="M464" t="e">
        <f>VLOOKUP(Table_sql2014a8.sandag.org_ws_FreewaySpeed[[#This Row],[LinkID]],Table_socioeca8.sandag.org_abm2_spd[[hwycov_id]:[speed_ev]],3,FALSE)</f>
        <v>#N/A</v>
      </c>
      <c r="N464" t="e">
        <f>VLOOKUP(Table_sql2014a8.sandag.org_ws_FreewaySpeed[[#This Row],[LinkID]],Table_socioeca8.sandag.org_abm2_spd[[hwycov_id]:[speed_ev]],4,FALSE)</f>
        <v>#N/A</v>
      </c>
      <c r="O464" t="e">
        <f>VLOOKUP(Table_sql2014a8.sandag.org_ws_FreewaySpeed[[#This Row],[LinkID]],Table_socioeca8.sandag.org_abm2_spd[[hwycov_id]:[speed_ev]],5,FALSE)</f>
        <v>#N/A</v>
      </c>
      <c r="P464" t="e">
        <f>VLOOKUP(Table_sql2014a8.sandag.org_ws_FreewaySpeed[[#This Row],[LinkID]],Table_socioeca8.sandag.org_abm2_spd[[hwycov_id]:[speed_ev]],6,FALSE)</f>
        <v>#N/A</v>
      </c>
    </row>
    <row r="465" spans="3:8" x14ac:dyDescent="0.3">
      <c r="C465">
        <f>[1]hwy_speed!A465</f>
        <v>10390</v>
      </c>
      <c r="D465">
        <f>[1]hwy_speed!B465</f>
        <v>53</v>
      </c>
      <c r="E465">
        <f>[1]hwy_speed!C465</f>
        <v>53</v>
      </c>
      <c r="F465">
        <f>[1]hwy_speed!D465</f>
        <v>53</v>
      </c>
      <c r="G465">
        <f>[1]hwy_speed!E465</f>
        <v>52</v>
      </c>
      <c r="H465">
        <f>[1]hwy_speed!F465</f>
        <v>53</v>
      </c>
    </row>
    <row r="466" spans="3:8" x14ac:dyDescent="0.3">
      <c r="C466">
        <f>[1]hwy_speed!A466</f>
        <v>10486</v>
      </c>
      <c r="D466">
        <f>[1]hwy_speed!B466</f>
        <v>58</v>
      </c>
      <c r="E466">
        <f>[1]hwy_speed!C466</f>
        <v>57</v>
      </c>
      <c r="F466">
        <f>[1]hwy_speed!D466</f>
        <v>57</v>
      </c>
      <c r="G466">
        <f>[1]hwy_speed!E466</f>
        <v>55</v>
      </c>
      <c r="H466">
        <f>[1]hwy_speed!F466</f>
        <v>58</v>
      </c>
    </row>
    <row r="467" spans="3:8" x14ac:dyDescent="0.3">
      <c r="C467">
        <f>[1]hwy_speed!A467</f>
        <v>10572</v>
      </c>
      <c r="D467">
        <f>[1]hwy_speed!B467</f>
        <v>58</v>
      </c>
      <c r="E467">
        <f>[1]hwy_speed!C467</f>
        <v>57</v>
      </c>
      <c r="F467">
        <f>[1]hwy_speed!D467</f>
        <v>58</v>
      </c>
      <c r="G467">
        <f>[1]hwy_speed!E467</f>
        <v>57</v>
      </c>
      <c r="H467">
        <f>[1]hwy_speed!F467</f>
        <v>58</v>
      </c>
    </row>
    <row r="468" spans="3:8" x14ac:dyDescent="0.3">
      <c r="C468">
        <f>[1]hwy_speed!A468</f>
        <v>10575</v>
      </c>
      <c r="D468">
        <f>[1]hwy_speed!B468</f>
        <v>58</v>
      </c>
      <c r="E468">
        <f>[1]hwy_speed!C468</f>
        <v>58</v>
      </c>
      <c r="F468">
        <f>[1]hwy_speed!D468</f>
        <v>58</v>
      </c>
      <c r="G468">
        <f>[1]hwy_speed!E468</f>
        <v>58</v>
      </c>
      <c r="H468">
        <f>[1]hwy_speed!F468</f>
        <v>58</v>
      </c>
    </row>
    <row r="469" spans="3:8" x14ac:dyDescent="0.3">
      <c r="C469">
        <f>[1]hwy_speed!A469</f>
        <v>10633</v>
      </c>
      <c r="D469">
        <f>[1]hwy_speed!B469</f>
        <v>58</v>
      </c>
      <c r="E469">
        <f>[1]hwy_speed!C469</f>
        <v>57</v>
      </c>
      <c r="F469">
        <f>[1]hwy_speed!D469</f>
        <v>58</v>
      </c>
      <c r="G469">
        <f>[1]hwy_speed!E469</f>
        <v>57</v>
      </c>
      <c r="H469">
        <f>[1]hwy_speed!F469</f>
        <v>58</v>
      </c>
    </row>
    <row r="470" spans="3:8" x14ac:dyDescent="0.3">
      <c r="C470">
        <f>[1]hwy_speed!A470</f>
        <v>10658</v>
      </c>
      <c r="D470">
        <f>[1]hwy_speed!B470</f>
        <v>58</v>
      </c>
      <c r="E470">
        <f>[1]hwy_speed!C470</f>
        <v>58</v>
      </c>
      <c r="F470">
        <f>[1]hwy_speed!D470</f>
        <v>58</v>
      </c>
      <c r="G470">
        <f>[1]hwy_speed!E470</f>
        <v>58</v>
      </c>
      <c r="H470">
        <f>[1]hwy_speed!F470</f>
        <v>58</v>
      </c>
    </row>
    <row r="471" spans="3:8" x14ac:dyDescent="0.3">
      <c r="C471">
        <f>[1]hwy_speed!A471</f>
        <v>10790</v>
      </c>
      <c r="D471">
        <f>[1]hwy_speed!B471</f>
        <v>57</v>
      </c>
      <c r="E471">
        <f>[1]hwy_speed!C471</f>
        <v>55</v>
      </c>
      <c r="F471">
        <f>[1]hwy_speed!D471</f>
        <v>56</v>
      </c>
      <c r="G471">
        <f>[1]hwy_speed!E471</f>
        <v>48</v>
      </c>
      <c r="H471">
        <f>[1]hwy_speed!F471</f>
        <v>57</v>
      </c>
    </row>
    <row r="472" spans="3:8" x14ac:dyDescent="0.3">
      <c r="C472">
        <f>[1]hwy_speed!A472</f>
        <v>10791</v>
      </c>
      <c r="D472">
        <f>[1]hwy_speed!B472</f>
        <v>57</v>
      </c>
      <c r="E472">
        <f>[1]hwy_speed!C472</f>
        <v>55</v>
      </c>
      <c r="F472">
        <f>[1]hwy_speed!D472</f>
        <v>56</v>
      </c>
      <c r="G472">
        <f>[1]hwy_speed!E472</f>
        <v>48</v>
      </c>
      <c r="H472">
        <f>[1]hwy_speed!F472</f>
        <v>57</v>
      </c>
    </row>
    <row r="473" spans="3:8" x14ac:dyDescent="0.3">
      <c r="C473">
        <f>[1]hwy_speed!A473</f>
        <v>10792</v>
      </c>
      <c r="D473">
        <f>[1]hwy_speed!B473</f>
        <v>58</v>
      </c>
      <c r="E473">
        <f>[1]hwy_speed!C473</f>
        <v>56</v>
      </c>
      <c r="F473">
        <f>[1]hwy_speed!D473</f>
        <v>58</v>
      </c>
      <c r="G473">
        <f>[1]hwy_speed!E473</f>
        <v>58</v>
      </c>
      <c r="H473">
        <f>[1]hwy_speed!F473</f>
        <v>58</v>
      </c>
    </row>
    <row r="474" spans="3:8" x14ac:dyDescent="0.3">
      <c r="C474">
        <f>[1]hwy_speed!A474</f>
        <v>10793</v>
      </c>
      <c r="D474">
        <f>[1]hwy_speed!B474</f>
        <v>58</v>
      </c>
      <c r="E474">
        <f>[1]hwy_speed!C474</f>
        <v>47</v>
      </c>
      <c r="F474">
        <f>[1]hwy_speed!D474</f>
        <v>57</v>
      </c>
      <c r="G474">
        <f>[1]hwy_speed!E474</f>
        <v>57</v>
      </c>
      <c r="H474">
        <f>[1]hwy_speed!F474</f>
        <v>58</v>
      </c>
    </row>
    <row r="475" spans="3:8" x14ac:dyDescent="0.3">
      <c r="C475">
        <f>[1]hwy_speed!A475</f>
        <v>10859</v>
      </c>
      <c r="D475">
        <f>[1]hwy_speed!B475</f>
        <v>58</v>
      </c>
      <c r="E475">
        <f>[1]hwy_speed!C475</f>
        <v>57</v>
      </c>
      <c r="F475">
        <f>[1]hwy_speed!D475</f>
        <v>57</v>
      </c>
      <c r="G475">
        <f>[1]hwy_speed!E475</f>
        <v>45</v>
      </c>
      <c r="H475">
        <f>[1]hwy_speed!F475</f>
        <v>58</v>
      </c>
    </row>
    <row r="476" spans="3:8" x14ac:dyDescent="0.3">
      <c r="C476">
        <f>[1]hwy_speed!A476</f>
        <v>10913</v>
      </c>
      <c r="D476">
        <f>[1]hwy_speed!B476</f>
        <v>53</v>
      </c>
      <c r="E476">
        <f>[1]hwy_speed!C476</f>
        <v>48</v>
      </c>
      <c r="F476">
        <f>[1]hwy_speed!D476</f>
        <v>52</v>
      </c>
      <c r="G476">
        <f>[1]hwy_speed!E476</f>
        <v>46</v>
      </c>
      <c r="H476">
        <f>[1]hwy_speed!F476</f>
        <v>53</v>
      </c>
    </row>
    <row r="477" spans="3:8" x14ac:dyDescent="0.3">
      <c r="C477">
        <f>[1]hwy_speed!A477</f>
        <v>10963</v>
      </c>
      <c r="D477">
        <f>[1]hwy_speed!B477</f>
        <v>62</v>
      </c>
      <c r="E477">
        <f>[1]hwy_speed!C477</f>
        <v>60</v>
      </c>
      <c r="F477">
        <f>[1]hwy_speed!D477</f>
        <v>61</v>
      </c>
      <c r="G477">
        <f>[1]hwy_speed!E477</f>
        <v>53</v>
      </c>
      <c r="H477">
        <f>[1]hwy_speed!F477</f>
        <v>62</v>
      </c>
    </row>
    <row r="478" spans="3:8" x14ac:dyDescent="0.3">
      <c r="C478">
        <f>[1]hwy_speed!A478</f>
        <v>10965</v>
      </c>
      <c r="D478">
        <f>[1]hwy_speed!B478</f>
        <v>57</v>
      </c>
      <c r="E478">
        <f>[1]hwy_speed!C478</f>
        <v>49</v>
      </c>
      <c r="F478">
        <f>[1]hwy_speed!D478</f>
        <v>56</v>
      </c>
      <c r="G478">
        <f>[1]hwy_speed!E478</f>
        <v>52</v>
      </c>
      <c r="H478">
        <f>[1]hwy_speed!F478</f>
        <v>57</v>
      </c>
    </row>
    <row r="479" spans="3:8" x14ac:dyDescent="0.3">
      <c r="C479">
        <f>[1]hwy_speed!A479</f>
        <v>10966</v>
      </c>
      <c r="D479">
        <f>[1]hwy_speed!B479</f>
        <v>62</v>
      </c>
      <c r="E479">
        <f>[1]hwy_speed!C479</f>
        <v>50</v>
      </c>
      <c r="F479">
        <f>[1]hwy_speed!D479</f>
        <v>60</v>
      </c>
      <c r="G479">
        <f>[1]hwy_speed!E479</f>
        <v>56</v>
      </c>
      <c r="H479">
        <f>[1]hwy_speed!F479</f>
        <v>62</v>
      </c>
    </row>
    <row r="480" spans="3:8" x14ac:dyDescent="0.3">
      <c r="C480">
        <f>[1]hwy_speed!A480</f>
        <v>10967</v>
      </c>
      <c r="D480">
        <f>[1]hwy_speed!B480</f>
        <v>57</v>
      </c>
      <c r="E480">
        <f>[1]hwy_speed!C480</f>
        <v>48</v>
      </c>
      <c r="F480">
        <f>[1]hwy_speed!D480</f>
        <v>56</v>
      </c>
      <c r="G480">
        <f>[1]hwy_speed!E480</f>
        <v>50</v>
      </c>
      <c r="H480">
        <f>[1]hwy_speed!F480</f>
        <v>57</v>
      </c>
    </row>
    <row r="481" spans="3:8" x14ac:dyDescent="0.3">
      <c r="C481">
        <f>[1]hwy_speed!A481</f>
        <v>10968</v>
      </c>
      <c r="D481">
        <f>[1]hwy_speed!B481</f>
        <v>57</v>
      </c>
      <c r="E481">
        <f>[1]hwy_speed!C481</f>
        <v>51</v>
      </c>
      <c r="F481">
        <f>[1]hwy_speed!D481</f>
        <v>56</v>
      </c>
      <c r="G481">
        <f>[1]hwy_speed!E481</f>
        <v>52</v>
      </c>
      <c r="H481">
        <f>[1]hwy_speed!F481</f>
        <v>57</v>
      </c>
    </row>
    <row r="482" spans="3:8" x14ac:dyDescent="0.3">
      <c r="C482">
        <f>[1]hwy_speed!A482</f>
        <v>10969</v>
      </c>
      <c r="D482">
        <f>[1]hwy_speed!B482</f>
        <v>62</v>
      </c>
      <c r="E482">
        <f>[1]hwy_speed!C482</f>
        <v>50</v>
      </c>
      <c r="F482">
        <f>[1]hwy_speed!D482</f>
        <v>61</v>
      </c>
      <c r="G482">
        <f>[1]hwy_speed!E482</f>
        <v>57</v>
      </c>
      <c r="H482">
        <f>[1]hwy_speed!F482</f>
        <v>62</v>
      </c>
    </row>
    <row r="483" spans="3:8" x14ac:dyDescent="0.3">
      <c r="C483">
        <f>[1]hwy_speed!A483</f>
        <v>10970</v>
      </c>
      <c r="D483">
        <f>[1]hwy_speed!B483</f>
        <v>62</v>
      </c>
      <c r="E483">
        <f>[1]hwy_speed!C483</f>
        <v>53</v>
      </c>
      <c r="F483">
        <f>[1]hwy_speed!D483</f>
        <v>61</v>
      </c>
      <c r="G483">
        <f>[1]hwy_speed!E483</f>
        <v>58</v>
      </c>
      <c r="H483">
        <f>[1]hwy_speed!F483</f>
        <v>62</v>
      </c>
    </row>
    <row r="484" spans="3:8" x14ac:dyDescent="0.3">
      <c r="C484">
        <f>[1]hwy_speed!A484</f>
        <v>10979</v>
      </c>
      <c r="D484">
        <f>[1]hwy_speed!B484</f>
        <v>58</v>
      </c>
      <c r="E484">
        <f>[1]hwy_speed!C484</f>
        <v>39</v>
      </c>
      <c r="F484">
        <f>[1]hwy_speed!D484</f>
        <v>53</v>
      </c>
      <c r="G484">
        <f>[1]hwy_speed!E484</f>
        <v>54</v>
      </c>
      <c r="H484">
        <f>[1]hwy_speed!F484</f>
        <v>58</v>
      </c>
    </row>
    <row r="485" spans="3:8" x14ac:dyDescent="0.3">
      <c r="C485">
        <f>[1]hwy_speed!A485</f>
        <v>10981</v>
      </c>
      <c r="D485">
        <f>[1]hwy_speed!B485</f>
        <v>62</v>
      </c>
      <c r="E485">
        <f>[1]hwy_speed!C485</f>
        <v>39</v>
      </c>
      <c r="F485">
        <f>[1]hwy_speed!D485</f>
        <v>56</v>
      </c>
      <c r="G485">
        <f>[1]hwy_speed!E485</f>
        <v>58</v>
      </c>
      <c r="H485">
        <f>[1]hwy_speed!F485</f>
        <v>62</v>
      </c>
    </row>
    <row r="486" spans="3:8" x14ac:dyDescent="0.3">
      <c r="C486">
        <f>[1]hwy_speed!A486</f>
        <v>10982</v>
      </c>
      <c r="D486">
        <f>[1]hwy_speed!B486</f>
        <v>62</v>
      </c>
      <c r="E486">
        <f>[1]hwy_speed!C486</f>
        <v>32</v>
      </c>
      <c r="F486">
        <f>[1]hwy_speed!D486</f>
        <v>56</v>
      </c>
      <c r="G486">
        <f>[1]hwy_speed!E486</f>
        <v>59</v>
      </c>
      <c r="H486">
        <f>[1]hwy_speed!F486</f>
        <v>62</v>
      </c>
    </row>
    <row r="487" spans="3:8" x14ac:dyDescent="0.3">
      <c r="C487">
        <f>[1]hwy_speed!A487</f>
        <v>10991</v>
      </c>
      <c r="D487">
        <f>[1]hwy_speed!B487</f>
        <v>61</v>
      </c>
      <c r="E487">
        <f>[1]hwy_speed!C487</f>
        <v>49</v>
      </c>
      <c r="F487">
        <f>[1]hwy_speed!D487</f>
        <v>60</v>
      </c>
      <c r="G487">
        <f>[1]hwy_speed!E487</f>
        <v>61</v>
      </c>
      <c r="H487">
        <f>[1]hwy_speed!F487</f>
        <v>61</v>
      </c>
    </row>
    <row r="488" spans="3:8" x14ac:dyDescent="0.3">
      <c r="C488">
        <f>[1]hwy_speed!A488</f>
        <v>10994</v>
      </c>
      <c r="D488">
        <f>[1]hwy_speed!B488</f>
        <v>62</v>
      </c>
      <c r="E488">
        <f>[1]hwy_speed!C488</f>
        <v>42</v>
      </c>
      <c r="F488">
        <f>[1]hwy_speed!D488</f>
        <v>60</v>
      </c>
      <c r="G488">
        <f>[1]hwy_speed!E488</f>
        <v>61</v>
      </c>
      <c r="H488">
        <f>[1]hwy_speed!F488</f>
        <v>62</v>
      </c>
    </row>
    <row r="489" spans="3:8" x14ac:dyDescent="0.3">
      <c r="C489">
        <f>[1]hwy_speed!A489</f>
        <v>10996</v>
      </c>
      <c r="D489">
        <f>[1]hwy_speed!B489</f>
        <v>62</v>
      </c>
      <c r="E489">
        <f>[1]hwy_speed!C489</f>
        <v>59</v>
      </c>
      <c r="F489">
        <f>[1]hwy_speed!D489</f>
        <v>60</v>
      </c>
      <c r="G489">
        <f>[1]hwy_speed!E489</f>
        <v>46</v>
      </c>
      <c r="H489">
        <f>[1]hwy_speed!F489</f>
        <v>62</v>
      </c>
    </row>
    <row r="490" spans="3:8" x14ac:dyDescent="0.3">
      <c r="C490">
        <f>[1]hwy_speed!A490</f>
        <v>10998</v>
      </c>
      <c r="D490">
        <f>[1]hwy_speed!B490</f>
        <v>62</v>
      </c>
      <c r="E490">
        <f>[1]hwy_speed!C490</f>
        <v>36</v>
      </c>
      <c r="F490">
        <f>[1]hwy_speed!D490</f>
        <v>55</v>
      </c>
      <c r="G490">
        <f>[1]hwy_speed!E490</f>
        <v>58</v>
      </c>
      <c r="H490">
        <f>[1]hwy_speed!F490</f>
        <v>62</v>
      </c>
    </row>
    <row r="491" spans="3:8" x14ac:dyDescent="0.3">
      <c r="C491">
        <f>[1]hwy_speed!A491</f>
        <v>11035</v>
      </c>
      <c r="D491">
        <f>[1]hwy_speed!B491</f>
        <v>58</v>
      </c>
      <c r="E491">
        <f>[1]hwy_speed!C491</f>
        <v>54</v>
      </c>
      <c r="F491">
        <f>[1]hwy_speed!D491</f>
        <v>54</v>
      </c>
      <c r="G491">
        <f>[1]hwy_speed!E491</f>
        <v>39</v>
      </c>
      <c r="H491">
        <f>[1]hwy_speed!F491</f>
        <v>58</v>
      </c>
    </row>
    <row r="492" spans="3:8" x14ac:dyDescent="0.3">
      <c r="C492">
        <f>[1]hwy_speed!A492</f>
        <v>11050</v>
      </c>
      <c r="D492">
        <f>[1]hwy_speed!B492</f>
        <v>56</v>
      </c>
      <c r="E492">
        <f>[1]hwy_speed!C492</f>
        <v>56</v>
      </c>
      <c r="F492">
        <f>[1]hwy_speed!D492</f>
        <v>56</v>
      </c>
      <c r="G492">
        <f>[1]hwy_speed!E492</f>
        <v>56</v>
      </c>
      <c r="H492">
        <f>[1]hwy_speed!F492</f>
        <v>56</v>
      </c>
    </row>
    <row r="493" spans="3:8" x14ac:dyDescent="0.3">
      <c r="C493">
        <f>[1]hwy_speed!A493</f>
        <v>11054</v>
      </c>
      <c r="D493">
        <f>[1]hwy_speed!B493</f>
        <v>58</v>
      </c>
      <c r="E493">
        <f>[1]hwy_speed!C493</f>
        <v>56</v>
      </c>
      <c r="F493">
        <f>[1]hwy_speed!D493</f>
        <v>56</v>
      </c>
      <c r="G493">
        <f>[1]hwy_speed!E493</f>
        <v>48</v>
      </c>
      <c r="H493">
        <f>[1]hwy_speed!F493</f>
        <v>58</v>
      </c>
    </row>
    <row r="494" spans="3:8" x14ac:dyDescent="0.3">
      <c r="C494">
        <f>[1]hwy_speed!A494</f>
        <v>11055</v>
      </c>
      <c r="D494">
        <f>[1]hwy_speed!B494</f>
        <v>58</v>
      </c>
      <c r="E494">
        <f>[1]hwy_speed!C494</f>
        <v>57</v>
      </c>
      <c r="F494">
        <f>[1]hwy_speed!D494</f>
        <v>57</v>
      </c>
      <c r="G494">
        <f>[1]hwy_speed!E494</f>
        <v>51</v>
      </c>
      <c r="H494">
        <f>[1]hwy_speed!F494</f>
        <v>58</v>
      </c>
    </row>
    <row r="495" spans="3:8" x14ac:dyDescent="0.3">
      <c r="C495">
        <f>[1]hwy_speed!A495</f>
        <v>11056</v>
      </c>
      <c r="D495">
        <f>[1]hwy_speed!B495</f>
        <v>57</v>
      </c>
      <c r="E495">
        <f>[1]hwy_speed!C495</f>
        <v>44</v>
      </c>
      <c r="F495">
        <f>[1]hwy_speed!D495</f>
        <v>56</v>
      </c>
      <c r="G495">
        <f>[1]hwy_speed!E495</f>
        <v>55</v>
      </c>
      <c r="H495">
        <f>[1]hwy_speed!F495</f>
        <v>57</v>
      </c>
    </row>
    <row r="496" spans="3:8" x14ac:dyDescent="0.3">
      <c r="C496">
        <f>[1]hwy_speed!A496</f>
        <v>11057</v>
      </c>
      <c r="D496">
        <f>[1]hwy_speed!B496</f>
        <v>57</v>
      </c>
      <c r="E496">
        <f>[1]hwy_speed!C496</f>
        <v>48</v>
      </c>
      <c r="F496">
        <f>[1]hwy_speed!D496</f>
        <v>56</v>
      </c>
      <c r="G496">
        <f>[1]hwy_speed!E496</f>
        <v>56</v>
      </c>
      <c r="H496">
        <f>[1]hwy_speed!F496</f>
        <v>57</v>
      </c>
    </row>
    <row r="497" spans="3:8" x14ac:dyDescent="0.3">
      <c r="C497">
        <f>[1]hwy_speed!A497</f>
        <v>11058</v>
      </c>
      <c r="D497">
        <f>[1]hwy_speed!B497</f>
        <v>58</v>
      </c>
      <c r="E497">
        <f>[1]hwy_speed!C497</f>
        <v>57</v>
      </c>
      <c r="F497">
        <f>[1]hwy_speed!D497</f>
        <v>57</v>
      </c>
      <c r="G497">
        <f>[1]hwy_speed!E497</f>
        <v>53</v>
      </c>
      <c r="H497">
        <f>[1]hwy_speed!F497</f>
        <v>58</v>
      </c>
    </row>
    <row r="498" spans="3:8" x14ac:dyDescent="0.3">
      <c r="C498">
        <f>[1]hwy_speed!A498</f>
        <v>11095</v>
      </c>
      <c r="D498">
        <f>[1]hwy_speed!B498</f>
        <v>62</v>
      </c>
      <c r="E498">
        <f>[1]hwy_speed!C498</f>
        <v>38</v>
      </c>
      <c r="F498">
        <f>[1]hwy_speed!D498</f>
        <v>52</v>
      </c>
      <c r="G498">
        <f>[1]hwy_speed!E498</f>
        <v>43</v>
      </c>
      <c r="H498">
        <f>[1]hwy_speed!F498</f>
        <v>62</v>
      </c>
    </row>
    <row r="499" spans="3:8" x14ac:dyDescent="0.3">
      <c r="C499">
        <f>[1]hwy_speed!A499</f>
        <v>11097</v>
      </c>
      <c r="D499">
        <f>[1]hwy_speed!B499</f>
        <v>62</v>
      </c>
      <c r="E499">
        <f>[1]hwy_speed!C499</f>
        <v>60</v>
      </c>
      <c r="F499">
        <f>[1]hwy_speed!D499</f>
        <v>61</v>
      </c>
      <c r="G499">
        <f>[1]hwy_speed!E499</f>
        <v>58</v>
      </c>
      <c r="H499">
        <f>[1]hwy_speed!F499</f>
        <v>62</v>
      </c>
    </row>
    <row r="500" spans="3:8" x14ac:dyDescent="0.3">
      <c r="C500">
        <f>[1]hwy_speed!A500</f>
        <v>11100</v>
      </c>
      <c r="D500">
        <f>[1]hwy_speed!B500</f>
        <v>62</v>
      </c>
      <c r="E500">
        <f>[1]hwy_speed!C500</f>
        <v>58</v>
      </c>
      <c r="F500">
        <f>[1]hwy_speed!D500</f>
        <v>62</v>
      </c>
      <c r="G500">
        <f>[1]hwy_speed!E500</f>
        <v>62</v>
      </c>
      <c r="H500">
        <f>[1]hwy_speed!F500</f>
        <v>62</v>
      </c>
    </row>
    <row r="501" spans="3:8" x14ac:dyDescent="0.3">
      <c r="C501">
        <f>[1]hwy_speed!A501</f>
        <v>11101</v>
      </c>
      <c r="D501">
        <f>[1]hwy_speed!B501</f>
        <v>59</v>
      </c>
      <c r="E501">
        <f>[1]hwy_speed!C501</f>
        <v>54</v>
      </c>
      <c r="F501">
        <f>[1]hwy_speed!D501</f>
        <v>57</v>
      </c>
      <c r="G501">
        <f>[1]hwy_speed!E501</f>
        <v>53</v>
      </c>
      <c r="H501">
        <f>[1]hwy_speed!F501</f>
        <v>59</v>
      </c>
    </row>
    <row r="502" spans="3:8" x14ac:dyDescent="0.3">
      <c r="C502">
        <f>[1]hwy_speed!A502</f>
        <v>11102</v>
      </c>
      <c r="D502">
        <f>[1]hwy_speed!B502</f>
        <v>62</v>
      </c>
      <c r="E502">
        <f>[1]hwy_speed!C502</f>
        <v>40</v>
      </c>
      <c r="F502">
        <f>[1]hwy_speed!D502</f>
        <v>55</v>
      </c>
      <c r="G502">
        <f>[1]hwy_speed!E502</f>
        <v>54</v>
      </c>
      <c r="H502">
        <f>[1]hwy_speed!F502</f>
        <v>62</v>
      </c>
    </row>
    <row r="503" spans="3:8" x14ac:dyDescent="0.3">
      <c r="C503">
        <f>[1]hwy_speed!A503</f>
        <v>11103</v>
      </c>
      <c r="D503">
        <f>[1]hwy_speed!B503</f>
        <v>62</v>
      </c>
      <c r="E503">
        <f>[1]hwy_speed!C503</f>
        <v>55</v>
      </c>
      <c r="F503">
        <f>[1]hwy_speed!D503</f>
        <v>58</v>
      </c>
      <c r="G503">
        <f>[1]hwy_speed!E503</f>
        <v>54</v>
      </c>
      <c r="H503">
        <f>[1]hwy_speed!F503</f>
        <v>62</v>
      </c>
    </row>
    <row r="504" spans="3:8" x14ac:dyDescent="0.3">
      <c r="C504">
        <f>[1]hwy_speed!A504</f>
        <v>11106</v>
      </c>
      <c r="D504">
        <f>[1]hwy_speed!B504</f>
        <v>62</v>
      </c>
      <c r="E504">
        <f>[1]hwy_speed!C504</f>
        <v>45</v>
      </c>
      <c r="F504">
        <f>[1]hwy_speed!D504</f>
        <v>61</v>
      </c>
      <c r="G504">
        <f>[1]hwy_speed!E504</f>
        <v>60</v>
      </c>
      <c r="H504">
        <f>[1]hwy_speed!F504</f>
        <v>62</v>
      </c>
    </row>
    <row r="505" spans="3:8" x14ac:dyDescent="0.3">
      <c r="C505">
        <f>[1]hwy_speed!A505</f>
        <v>11107</v>
      </c>
      <c r="D505">
        <f>[1]hwy_speed!B505</f>
        <v>58</v>
      </c>
      <c r="E505">
        <f>[1]hwy_speed!C505</f>
        <v>52</v>
      </c>
      <c r="F505">
        <f>[1]hwy_speed!D505</f>
        <v>58</v>
      </c>
      <c r="G505">
        <f>[1]hwy_speed!E505</f>
        <v>58</v>
      </c>
      <c r="H505">
        <f>[1]hwy_speed!F505</f>
        <v>58</v>
      </c>
    </row>
    <row r="506" spans="3:8" x14ac:dyDescent="0.3">
      <c r="C506">
        <f>[1]hwy_speed!A506</f>
        <v>11109</v>
      </c>
      <c r="D506">
        <f>[1]hwy_speed!B506</f>
        <v>61</v>
      </c>
      <c r="E506">
        <f>[1]hwy_speed!C506</f>
        <v>46</v>
      </c>
      <c r="F506">
        <f>[1]hwy_speed!D506</f>
        <v>60</v>
      </c>
      <c r="G506">
        <f>[1]hwy_speed!E506</f>
        <v>60</v>
      </c>
      <c r="H506">
        <f>[1]hwy_speed!F506</f>
        <v>61</v>
      </c>
    </row>
    <row r="507" spans="3:8" x14ac:dyDescent="0.3">
      <c r="C507">
        <f>[1]hwy_speed!A507</f>
        <v>11110</v>
      </c>
      <c r="D507">
        <f>[1]hwy_speed!B507</f>
        <v>61</v>
      </c>
      <c r="E507">
        <f>[1]hwy_speed!C507</f>
        <v>49</v>
      </c>
      <c r="F507">
        <f>[1]hwy_speed!D507</f>
        <v>61</v>
      </c>
      <c r="G507">
        <f>[1]hwy_speed!E507</f>
        <v>60</v>
      </c>
      <c r="H507">
        <f>[1]hwy_speed!F507</f>
        <v>61</v>
      </c>
    </row>
    <row r="508" spans="3:8" x14ac:dyDescent="0.3">
      <c r="C508">
        <f>[1]hwy_speed!A508</f>
        <v>11112</v>
      </c>
      <c r="D508">
        <f>[1]hwy_speed!B508</f>
        <v>61</v>
      </c>
      <c r="E508">
        <f>[1]hwy_speed!C508</f>
        <v>61</v>
      </c>
      <c r="F508">
        <f>[1]hwy_speed!D508</f>
        <v>61</v>
      </c>
      <c r="G508">
        <f>[1]hwy_speed!E508</f>
        <v>53</v>
      </c>
      <c r="H508">
        <f>[1]hwy_speed!F508</f>
        <v>61</v>
      </c>
    </row>
    <row r="509" spans="3:8" x14ac:dyDescent="0.3">
      <c r="C509">
        <f>[1]hwy_speed!A509</f>
        <v>11113</v>
      </c>
      <c r="D509">
        <f>[1]hwy_speed!B509</f>
        <v>57</v>
      </c>
      <c r="E509">
        <f>[1]hwy_speed!C509</f>
        <v>56</v>
      </c>
      <c r="F509">
        <f>[1]hwy_speed!D509</f>
        <v>56</v>
      </c>
      <c r="G509">
        <f>[1]hwy_speed!E509</f>
        <v>43</v>
      </c>
      <c r="H509">
        <f>[1]hwy_speed!F509</f>
        <v>57</v>
      </c>
    </row>
    <row r="510" spans="3:8" x14ac:dyDescent="0.3">
      <c r="C510">
        <f>[1]hwy_speed!A510</f>
        <v>11120</v>
      </c>
      <c r="D510">
        <f>[1]hwy_speed!B510</f>
        <v>58</v>
      </c>
      <c r="E510">
        <f>[1]hwy_speed!C510</f>
        <v>57</v>
      </c>
      <c r="F510">
        <f>[1]hwy_speed!D510</f>
        <v>57</v>
      </c>
      <c r="G510">
        <f>[1]hwy_speed!E510</f>
        <v>45</v>
      </c>
      <c r="H510">
        <f>[1]hwy_speed!F510</f>
        <v>58</v>
      </c>
    </row>
    <row r="511" spans="3:8" x14ac:dyDescent="0.3">
      <c r="C511">
        <f>[1]hwy_speed!A511</f>
        <v>11123</v>
      </c>
      <c r="D511">
        <f>[1]hwy_speed!B511</f>
        <v>57</v>
      </c>
      <c r="E511">
        <f>[1]hwy_speed!C511</f>
        <v>21</v>
      </c>
      <c r="F511">
        <f>[1]hwy_speed!D511</f>
        <v>48</v>
      </c>
      <c r="G511">
        <f>[1]hwy_speed!E511</f>
        <v>49</v>
      </c>
      <c r="H511">
        <f>[1]hwy_speed!F511</f>
        <v>58</v>
      </c>
    </row>
    <row r="512" spans="3:8" x14ac:dyDescent="0.3">
      <c r="C512">
        <f>[1]hwy_speed!A512</f>
        <v>11124</v>
      </c>
      <c r="D512">
        <f>[1]hwy_speed!B512</f>
        <v>58</v>
      </c>
      <c r="E512">
        <f>[1]hwy_speed!C512</f>
        <v>52</v>
      </c>
      <c r="F512">
        <f>[1]hwy_speed!D512</f>
        <v>53</v>
      </c>
      <c r="G512">
        <f>[1]hwy_speed!E512</f>
        <v>23</v>
      </c>
      <c r="H512">
        <f>[1]hwy_speed!F512</f>
        <v>58</v>
      </c>
    </row>
    <row r="513" spans="3:8" x14ac:dyDescent="0.3">
      <c r="C513">
        <f>[1]hwy_speed!A513</f>
        <v>11125</v>
      </c>
      <c r="D513">
        <f>[1]hwy_speed!B513</f>
        <v>58</v>
      </c>
      <c r="E513">
        <f>[1]hwy_speed!C513</f>
        <v>58</v>
      </c>
      <c r="F513">
        <f>[1]hwy_speed!D513</f>
        <v>58</v>
      </c>
      <c r="G513">
        <f>[1]hwy_speed!E513</f>
        <v>58</v>
      </c>
      <c r="H513">
        <f>[1]hwy_speed!F513</f>
        <v>58</v>
      </c>
    </row>
    <row r="514" spans="3:8" x14ac:dyDescent="0.3">
      <c r="C514">
        <f>[1]hwy_speed!A514</f>
        <v>11245</v>
      </c>
      <c r="D514">
        <f>[1]hwy_speed!B514</f>
        <v>57</v>
      </c>
      <c r="E514">
        <f>[1]hwy_speed!C514</f>
        <v>57</v>
      </c>
      <c r="F514">
        <f>[1]hwy_speed!D514</f>
        <v>57</v>
      </c>
      <c r="G514">
        <f>[1]hwy_speed!E514</f>
        <v>55</v>
      </c>
      <c r="H514">
        <f>[1]hwy_speed!F514</f>
        <v>57</v>
      </c>
    </row>
    <row r="515" spans="3:8" x14ac:dyDescent="0.3">
      <c r="C515">
        <f>[1]hwy_speed!A515</f>
        <v>11263</v>
      </c>
      <c r="D515">
        <f>[1]hwy_speed!B515</f>
        <v>58</v>
      </c>
      <c r="E515">
        <f>[1]hwy_speed!C515</f>
        <v>40</v>
      </c>
      <c r="F515">
        <f>[1]hwy_speed!D515</f>
        <v>54</v>
      </c>
      <c r="G515">
        <f>[1]hwy_speed!E515</f>
        <v>53</v>
      </c>
      <c r="H515">
        <f>[1]hwy_speed!F515</f>
        <v>58</v>
      </c>
    </row>
    <row r="516" spans="3:8" x14ac:dyDescent="0.3">
      <c r="C516">
        <f>[1]hwy_speed!A516</f>
        <v>11266</v>
      </c>
      <c r="D516">
        <f>[1]hwy_speed!B516</f>
        <v>58</v>
      </c>
      <c r="E516">
        <f>[1]hwy_speed!C516</f>
        <v>53</v>
      </c>
      <c r="F516">
        <f>[1]hwy_speed!D516</f>
        <v>57</v>
      </c>
      <c r="G516">
        <f>[1]hwy_speed!E516</f>
        <v>57</v>
      </c>
      <c r="H516">
        <f>[1]hwy_speed!F516</f>
        <v>58</v>
      </c>
    </row>
    <row r="517" spans="3:8" x14ac:dyDescent="0.3">
      <c r="C517">
        <f>[1]hwy_speed!A517</f>
        <v>11268</v>
      </c>
      <c r="D517">
        <f>[1]hwy_speed!B517</f>
        <v>57</v>
      </c>
      <c r="E517">
        <f>[1]hwy_speed!C517</f>
        <v>56</v>
      </c>
      <c r="F517">
        <f>[1]hwy_speed!D517</f>
        <v>56</v>
      </c>
      <c r="G517">
        <f>[1]hwy_speed!E517</f>
        <v>52</v>
      </c>
      <c r="H517">
        <f>[1]hwy_speed!F517</f>
        <v>57</v>
      </c>
    </row>
    <row r="518" spans="3:8" x14ac:dyDescent="0.3">
      <c r="C518">
        <f>[1]hwy_speed!A518</f>
        <v>11271</v>
      </c>
      <c r="D518">
        <f>[1]hwy_speed!B518</f>
        <v>56</v>
      </c>
      <c r="E518">
        <f>[1]hwy_speed!C518</f>
        <v>56</v>
      </c>
      <c r="F518">
        <f>[1]hwy_speed!D518</f>
        <v>56</v>
      </c>
      <c r="G518">
        <f>[1]hwy_speed!E518</f>
        <v>53</v>
      </c>
      <c r="H518">
        <f>[1]hwy_speed!F518</f>
        <v>56</v>
      </c>
    </row>
    <row r="519" spans="3:8" x14ac:dyDescent="0.3">
      <c r="C519">
        <f>[1]hwy_speed!A519</f>
        <v>11275</v>
      </c>
      <c r="D519">
        <f>[1]hwy_speed!B519</f>
        <v>57</v>
      </c>
      <c r="E519">
        <f>[1]hwy_speed!C519</f>
        <v>56</v>
      </c>
      <c r="F519">
        <f>[1]hwy_speed!D519</f>
        <v>57</v>
      </c>
      <c r="G519">
        <f>[1]hwy_speed!E519</f>
        <v>57</v>
      </c>
      <c r="H519">
        <f>[1]hwy_speed!F519</f>
        <v>57</v>
      </c>
    </row>
    <row r="520" spans="3:8" x14ac:dyDescent="0.3">
      <c r="C520">
        <f>[1]hwy_speed!A520</f>
        <v>11278</v>
      </c>
      <c r="D520">
        <f>[1]hwy_speed!B520</f>
        <v>58</v>
      </c>
      <c r="E520">
        <f>[1]hwy_speed!C520</f>
        <v>57</v>
      </c>
      <c r="F520">
        <f>[1]hwy_speed!D520</f>
        <v>57</v>
      </c>
      <c r="G520">
        <f>[1]hwy_speed!E520</f>
        <v>49</v>
      </c>
      <c r="H520">
        <f>[1]hwy_speed!F520</f>
        <v>58</v>
      </c>
    </row>
    <row r="521" spans="3:8" x14ac:dyDescent="0.3">
      <c r="C521">
        <f>[1]hwy_speed!A521</f>
        <v>11280</v>
      </c>
      <c r="D521">
        <f>[1]hwy_speed!B521</f>
        <v>57</v>
      </c>
      <c r="E521">
        <f>[1]hwy_speed!C521</f>
        <v>57</v>
      </c>
      <c r="F521">
        <f>[1]hwy_speed!D521</f>
        <v>57</v>
      </c>
      <c r="G521">
        <f>[1]hwy_speed!E521</f>
        <v>57</v>
      </c>
      <c r="H521">
        <f>[1]hwy_speed!F521</f>
        <v>57</v>
      </c>
    </row>
    <row r="522" spans="3:8" x14ac:dyDescent="0.3">
      <c r="C522">
        <f>[1]hwy_speed!A522</f>
        <v>11282</v>
      </c>
      <c r="D522">
        <f>[1]hwy_speed!B522</f>
        <v>57</v>
      </c>
      <c r="E522">
        <f>[1]hwy_speed!C522</f>
        <v>56</v>
      </c>
      <c r="F522">
        <f>[1]hwy_speed!D522</f>
        <v>57</v>
      </c>
      <c r="G522">
        <f>[1]hwy_speed!E522</f>
        <v>57</v>
      </c>
      <c r="H522">
        <f>[1]hwy_speed!F522</f>
        <v>57</v>
      </c>
    </row>
    <row r="523" spans="3:8" x14ac:dyDescent="0.3">
      <c r="C523">
        <f>[1]hwy_speed!A523</f>
        <v>11284</v>
      </c>
      <c r="D523">
        <f>[1]hwy_speed!B523</f>
        <v>62</v>
      </c>
      <c r="E523">
        <f>[1]hwy_speed!C523</f>
        <v>61</v>
      </c>
      <c r="F523">
        <f>[1]hwy_speed!D523</f>
        <v>62</v>
      </c>
      <c r="G523">
        <f>[1]hwy_speed!E523</f>
        <v>60</v>
      </c>
      <c r="H523">
        <f>[1]hwy_speed!F523</f>
        <v>62</v>
      </c>
    </row>
    <row r="524" spans="3:8" x14ac:dyDescent="0.3">
      <c r="C524">
        <f>[1]hwy_speed!A524</f>
        <v>11285</v>
      </c>
      <c r="D524">
        <f>[1]hwy_speed!B524</f>
        <v>61</v>
      </c>
      <c r="E524">
        <f>[1]hwy_speed!C524</f>
        <v>43</v>
      </c>
      <c r="F524">
        <f>[1]hwy_speed!D524</f>
        <v>60</v>
      </c>
      <c r="G524">
        <f>[1]hwy_speed!E524</f>
        <v>40</v>
      </c>
      <c r="H524">
        <f>[1]hwy_speed!F524</f>
        <v>61</v>
      </c>
    </row>
    <row r="525" spans="3:8" x14ac:dyDescent="0.3">
      <c r="C525">
        <f>[1]hwy_speed!A525</f>
        <v>11287</v>
      </c>
      <c r="D525">
        <f>[1]hwy_speed!B525</f>
        <v>57</v>
      </c>
      <c r="E525">
        <f>[1]hwy_speed!C525</f>
        <v>57</v>
      </c>
      <c r="F525">
        <f>[1]hwy_speed!D525</f>
        <v>56</v>
      </c>
      <c r="G525">
        <f>[1]hwy_speed!E525</f>
        <v>56</v>
      </c>
      <c r="H525">
        <f>[1]hwy_speed!F525</f>
        <v>57</v>
      </c>
    </row>
    <row r="526" spans="3:8" x14ac:dyDescent="0.3">
      <c r="C526">
        <f>[1]hwy_speed!A526</f>
        <v>11288</v>
      </c>
      <c r="D526">
        <f>[1]hwy_speed!B526</f>
        <v>58</v>
      </c>
      <c r="E526">
        <f>[1]hwy_speed!C526</f>
        <v>58</v>
      </c>
      <c r="F526">
        <f>[1]hwy_speed!D526</f>
        <v>58</v>
      </c>
      <c r="G526">
        <f>[1]hwy_speed!E526</f>
        <v>57</v>
      </c>
      <c r="H526">
        <f>[1]hwy_speed!F526</f>
        <v>58</v>
      </c>
    </row>
    <row r="527" spans="3:8" x14ac:dyDescent="0.3">
      <c r="C527">
        <f>[1]hwy_speed!A527</f>
        <v>11289</v>
      </c>
      <c r="D527">
        <f>[1]hwy_speed!B527</f>
        <v>58</v>
      </c>
      <c r="E527">
        <f>[1]hwy_speed!C527</f>
        <v>54</v>
      </c>
      <c r="F527">
        <f>[1]hwy_speed!D527</f>
        <v>57</v>
      </c>
      <c r="G527">
        <f>[1]hwy_speed!E527</f>
        <v>57</v>
      </c>
      <c r="H527">
        <f>[1]hwy_speed!F527</f>
        <v>58</v>
      </c>
    </row>
    <row r="528" spans="3:8" x14ac:dyDescent="0.3">
      <c r="C528">
        <f>[1]hwy_speed!A528</f>
        <v>11290</v>
      </c>
      <c r="D528">
        <f>[1]hwy_speed!B528</f>
        <v>58</v>
      </c>
      <c r="E528">
        <f>[1]hwy_speed!C528</f>
        <v>56</v>
      </c>
      <c r="F528">
        <f>[1]hwy_speed!D528</f>
        <v>58</v>
      </c>
      <c r="G528">
        <f>[1]hwy_speed!E528</f>
        <v>58</v>
      </c>
      <c r="H528">
        <f>[1]hwy_speed!F528</f>
        <v>58</v>
      </c>
    </row>
    <row r="529" spans="3:8" x14ac:dyDescent="0.3">
      <c r="C529">
        <f>[1]hwy_speed!A529</f>
        <v>11291</v>
      </c>
      <c r="D529">
        <f>[1]hwy_speed!B529</f>
        <v>58</v>
      </c>
      <c r="E529">
        <f>[1]hwy_speed!C529</f>
        <v>57</v>
      </c>
      <c r="F529">
        <f>[1]hwy_speed!D529</f>
        <v>58</v>
      </c>
      <c r="G529">
        <f>[1]hwy_speed!E529</f>
        <v>57</v>
      </c>
      <c r="H529">
        <f>[1]hwy_speed!F529</f>
        <v>58</v>
      </c>
    </row>
    <row r="530" spans="3:8" x14ac:dyDescent="0.3">
      <c r="C530">
        <f>[1]hwy_speed!A530</f>
        <v>11293</v>
      </c>
      <c r="D530">
        <f>[1]hwy_speed!B530</f>
        <v>58</v>
      </c>
      <c r="E530">
        <f>[1]hwy_speed!C530</f>
        <v>49</v>
      </c>
      <c r="F530">
        <f>[1]hwy_speed!D530</f>
        <v>56</v>
      </c>
      <c r="G530">
        <f>[1]hwy_speed!E530</f>
        <v>54</v>
      </c>
      <c r="H530">
        <f>[1]hwy_speed!F530</f>
        <v>58</v>
      </c>
    </row>
    <row r="531" spans="3:8" x14ac:dyDescent="0.3">
      <c r="C531">
        <f>[1]hwy_speed!A531</f>
        <v>11294</v>
      </c>
      <c r="D531">
        <f>[1]hwy_speed!B531</f>
        <v>62</v>
      </c>
      <c r="E531">
        <f>[1]hwy_speed!C531</f>
        <v>55</v>
      </c>
      <c r="F531">
        <f>[1]hwy_speed!D531</f>
        <v>61</v>
      </c>
      <c r="G531">
        <f>[1]hwy_speed!E531</f>
        <v>54</v>
      </c>
      <c r="H531">
        <f>[1]hwy_speed!F531</f>
        <v>62</v>
      </c>
    </row>
    <row r="532" spans="3:8" x14ac:dyDescent="0.3">
      <c r="C532">
        <f>[1]hwy_speed!A532</f>
        <v>11296</v>
      </c>
      <c r="D532">
        <f>[1]hwy_speed!B532</f>
        <v>57</v>
      </c>
      <c r="E532">
        <f>[1]hwy_speed!C532</f>
        <v>18</v>
      </c>
      <c r="F532">
        <f>[1]hwy_speed!D532</f>
        <v>35</v>
      </c>
      <c r="G532">
        <f>[1]hwy_speed!E532</f>
        <v>29</v>
      </c>
      <c r="H532">
        <f>[1]hwy_speed!F532</f>
        <v>57</v>
      </c>
    </row>
    <row r="533" spans="3:8" x14ac:dyDescent="0.3">
      <c r="C533">
        <f>[1]hwy_speed!A533</f>
        <v>11297</v>
      </c>
      <c r="D533">
        <f>[1]hwy_speed!B533</f>
        <v>62</v>
      </c>
      <c r="E533">
        <f>[1]hwy_speed!C533</f>
        <v>32</v>
      </c>
      <c r="F533">
        <f>[1]hwy_speed!D533</f>
        <v>44</v>
      </c>
      <c r="G533">
        <f>[1]hwy_speed!E533</f>
        <v>31</v>
      </c>
      <c r="H533">
        <f>[1]hwy_speed!F533</f>
        <v>62</v>
      </c>
    </row>
    <row r="534" spans="3:8" x14ac:dyDescent="0.3">
      <c r="C534">
        <f>[1]hwy_speed!A534</f>
        <v>11311</v>
      </c>
      <c r="D534">
        <f>[1]hwy_speed!B534</f>
        <v>58</v>
      </c>
      <c r="E534">
        <f>[1]hwy_speed!C534</f>
        <v>57</v>
      </c>
      <c r="F534">
        <f>[1]hwy_speed!D534</f>
        <v>57</v>
      </c>
      <c r="G534">
        <f>[1]hwy_speed!E534</f>
        <v>53</v>
      </c>
      <c r="H534">
        <f>[1]hwy_speed!F534</f>
        <v>58</v>
      </c>
    </row>
    <row r="535" spans="3:8" x14ac:dyDescent="0.3">
      <c r="C535">
        <f>[1]hwy_speed!A535</f>
        <v>11312</v>
      </c>
      <c r="D535">
        <f>[1]hwy_speed!B535</f>
        <v>58</v>
      </c>
      <c r="E535">
        <f>[1]hwy_speed!C535</f>
        <v>57</v>
      </c>
      <c r="F535">
        <f>[1]hwy_speed!D535</f>
        <v>57</v>
      </c>
      <c r="G535">
        <f>[1]hwy_speed!E535</f>
        <v>54</v>
      </c>
      <c r="H535">
        <f>[1]hwy_speed!F535</f>
        <v>58</v>
      </c>
    </row>
    <row r="536" spans="3:8" x14ac:dyDescent="0.3">
      <c r="C536">
        <f>[1]hwy_speed!A536</f>
        <v>11326</v>
      </c>
      <c r="D536">
        <f>[1]hwy_speed!B536</f>
        <v>53</v>
      </c>
      <c r="E536">
        <f>[1]hwy_speed!C536</f>
        <v>34</v>
      </c>
      <c r="F536">
        <f>[1]hwy_speed!D536</f>
        <v>50</v>
      </c>
      <c r="G536">
        <f>[1]hwy_speed!E536</f>
        <v>38</v>
      </c>
      <c r="H536">
        <f>[1]hwy_speed!F536</f>
        <v>53</v>
      </c>
    </row>
    <row r="537" spans="3:8" x14ac:dyDescent="0.3">
      <c r="C537">
        <f>[1]hwy_speed!A537</f>
        <v>11327</v>
      </c>
      <c r="D537">
        <f>[1]hwy_speed!B537</f>
        <v>53</v>
      </c>
      <c r="E537">
        <f>[1]hwy_speed!C537</f>
        <v>39</v>
      </c>
      <c r="F537">
        <f>[1]hwy_speed!D537</f>
        <v>49</v>
      </c>
      <c r="G537">
        <f>[1]hwy_speed!E537</f>
        <v>38</v>
      </c>
      <c r="H537">
        <f>[1]hwy_speed!F537</f>
        <v>53</v>
      </c>
    </row>
    <row r="538" spans="3:8" x14ac:dyDescent="0.3">
      <c r="C538">
        <f>[1]hwy_speed!A538</f>
        <v>11329</v>
      </c>
      <c r="D538">
        <f>[1]hwy_speed!B538</f>
        <v>58</v>
      </c>
      <c r="E538">
        <f>[1]hwy_speed!C538</f>
        <v>46</v>
      </c>
      <c r="F538">
        <f>[1]hwy_speed!D538</f>
        <v>55</v>
      </c>
      <c r="G538">
        <f>[1]hwy_speed!E538</f>
        <v>44</v>
      </c>
      <c r="H538">
        <f>[1]hwy_speed!F538</f>
        <v>58</v>
      </c>
    </row>
    <row r="539" spans="3:8" x14ac:dyDescent="0.3">
      <c r="C539">
        <f>[1]hwy_speed!A539</f>
        <v>11370</v>
      </c>
      <c r="D539">
        <f>[1]hwy_speed!B539</f>
        <v>62</v>
      </c>
      <c r="E539">
        <f>[1]hwy_speed!C539</f>
        <v>61</v>
      </c>
      <c r="F539">
        <f>[1]hwy_speed!D539</f>
        <v>62</v>
      </c>
      <c r="G539">
        <f>[1]hwy_speed!E539</f>
        <v>58</v>
      </c>
      <c r="H539">
        <f>[1]hwy_speed!F539</f>
        <v>62</v>
      </c>
    </row>
    <row r="540" spans="3:8" x14ac:dyDescent="0.3">
      <c r="C540">
        <f>[1]hwy_speed!A540</f>
        <v>11371</v>
      </c>
      <c r="D540">
        <f>[1]hwy_speed!B540</f>
        <v>58</v>
      </c>
      <c r="E540">
        <f>[1]hwy_speed!C540</f>
        <v>34</v>
      </c>
      <c r="F540">
        <f>[1]hwy_speed!D540</f>
        <v>56</v>
      </c>
      <c r="G540">
        <f>[1]hwy_speed!E540</f>
        <v>56</v>
      </c>
      <c r="H540">
        <f>[1]hwy_speed!F540</f>
        <v>58</v>
      </c>
    </row>
    <row r="541" spans="3:8" x14ac:dyDescent="0.3">
      <c r="C541">
        <f>[1]hwy_speed!A541</f>
        <v>11379</v>
      </c>
      <c r="D541">
        <f>[1]hwy_speed!B541</f>
        <v>58</v>
      </c>
      <c r="E541">
        <f>[1]hwy_speed!C541</f>
        <v>57</v>
      </c>
      <c r="F541">
        <f>[1]hwy_speed!D541</f>
        <v>57</v>
      </c>
      <c r="G541">
        <f>[1]hwy_speed!E541</f>
        <v>56</v>
      </c>
      <c r="H541">
        <f>[1]hwy_speed!F541</f>
        <v>58</v>
      </c>
    </row>
    <row r="542" spans="3:8" x14ac:dyDescent="0.3">
      <c r="C542">
        <f>[1]hwy_speed!A542</f>
        <v>11382</v>
      </c>
      <c r="D542">
        <f>[1]hwy_speed!B542</f>
        <v>57</v>
      </c>
      <c r="E542">
        <f>[1]hwy_speed!C542</f>
        <v>54</v>
      </c>
      <c r="F542">
        <f>[1]hwy_speed!D542</f>
        <v>57</v>
      </c>
      <c r="G542">
        <f>[1]hwy_speed!E542</f>
        <v>57</v>
      </c>
      <c r="H542">
        <f>[1]hwy_speed!F542</f>
        <v>57</v>
      </c>
    </row>
    <row r="543" spans="3:8" x14ac:dyDescent="0.3">
      <c r="C543">
        <f>[1]hwy_speed!A543</f>
        <v>11481</v>
      </c>
      <c r="D543">
        <f>[1]hwy_speed!B543</f>
        <v>58</v>
      </c>
      <c r="E543">
        <f>[1]hwy_speed!C543</f>
        <v>58</v>
      </c>
      <c r="F543">
        <f>[1]hwy_speed!D543</f>
        <v>58</v>
      </c>
      <c r="G543">
        <f>[1]hwy_speed!E543</f>
        <v>53</v>
      </c>
      <c r="H543">
        <f>[1]hwy_speed!F543</f>
        <v>58</v>
      </c>
    </row>
    <row r="544" spans="3:8" x14ac:dyDescent="0.3">
      <c r="C544">
        <f>[1]hwy_speed!A544</f>
        <v>11483</v>
      </c>
      <c r="D544">
        <f>[1]hwy_speed!B544</f>
        <v>58</v>
      </c>
      <c r="E544">
        <f>[1]hwy_speed!C544</f>
        <v>58</v>
      </c>
      <c r="F544">
        <f>[1]hwy_speed!D544</f>
        <v>58</v>
      </c>
      <c r="G544">
        <f>[1]hwy_speed!E544</f>
        <v>55</v>
      </c>
      <c r="H544">
        <f>[1]hwy_speed!F544</f>
        <v>58</v>
      </c>
    </row>
    <row r="545" spans="3:8" x14ac:dyDescent="0.3">
      <c r="C545">
        <f>[1]hwy_speed!A545</f>
        <v>12007</v>
      </c>
      <c r="D545">
        <f>[1]hwy_speed!B545</f>
        <v>62</v>
      </c>
      <c r="E545">
        <f>[1]hwy_speed!C545</f>
        <v>56</v>
      </c>
      <c r="F545">
        <f>[1]hwy_speed!D545</f>
        <v>62</v>
      </c>
      <c r="G545">
        <f>[1]hwy_speed!E545</f>
        <v>61</v>
      </c>
      <c r="H545">
        <f>[1]hwy_speed!F545</f>
        <v>62</v>
      </c>
    </row>
    <row r="546" spans="3:8" x14ac:dyDescent="0.3">
      <c r="C546">
        <f>[1]hwy_speed!A546</f>
        <v>12009</v>
      </c>
      <c r="D546">
        <f>[1]hwy_speed!B546</f>
        <v>62</v>
      </c>
      <c r="E546">
        <f>[1]hwy_speed!C546</f>
        <v>58</v>
      </c>
      <c r="F546">
        <f>[1]hwy_speed!D546</f>
        <v>62</v>
      </c>
      <c r="G546">
        <f>[1]hwy_speed!E546</f>
        <v>55</v>
      </c>
      <c r="H546">
        <f>[1]hwy_speed!F546</f>
        <v>62</v>
      </c>
    </row>
    <row r="547" spans="3:8" x14ac:dyDescent="0.3">
      <c r="C547">
        <f>[1]hwy_speed!A547</f>
        <v>12010</v>
      </c>
      <c r="D547">
        <f>[1]hwy_speed!B547</f>
        <v>62</v>
      </c>
      <c r="E547">
        <f>[1]hwy_speed!C547</f>
        <v>58</v>
      </c>
      <c r="F547">
        <f>[1]hwy_speed!D547</f>
        <v>62</v>
      </c>
      <c r="G547">
        <f>[1]hwy_speed!E547</f>
        <v>61</v>
      </c>
      <c r="H547">
        <f>[1]hwy_speed!F547</f>
        <v>62</v>
      </c>
    </row>
    <row r="548" spans="3:8" x14ac:dyDescent="0.3">
      <c r="C548">
        <f>[1]hwy_speed!A548</f>
        <v>12065</v>
      </c>
      <c r="D548">
        <f>[1]hwy_speed!B548</f>
        <v>58</v>
      </c>
      <c r="E548">
        <f>[1]hwy_speed!C548</f>
        <v>58</v>
      </c>
      <c r="F548">
        <f>[1]hwy_speed!D548</f>
        <v>58</v>
      </c>
      <c r="G548">
        <f>[1]hwy_speed!E548</f>
        <v>58</v>
      </c>
      <c r="H548">
        <f>[1]hwy_speed!F548</f>
        <v>58</v>
      </c>
    </row>
    <row r="549" spans="3:8" x14ac:dyDescent="0.3">
      <c r="C549">
        <f>[1]hwy_speed!A549</f>
        <v>12193</v>
      </c>
      <c r="D549">
        <f>[1]hwy_speed!B549</f>
        <v>56</v>
      </c>
      <c r="E549">
        <f>[1]hwy_speed!C549</f>
        <v>52</v>
      </c>
      <c r="F549">
        <f>[1]hwy_speed!D549</f>
        <v>56</v>
      </c>
      <c r="G549">
        <f>[1]hwy_speed!E549</f>
        <v>56</v>
      </c>
      <c r="H549">
        <f>[1]hwy_speed!F549</f>
        <v>56</v>
      </c>
    </row>
    <row r="550" spans="3:8" x14ac:dyDescent="0.3">
      <c r="C550">
        <f>[1]hwy_speed!A550</f>
        <v>12238</v>
      </c>
      <c r="D550">
        <f>[1]hwy_speed!B550</f>
        <v>57</v>
      </c>
      <c r="E550">
        <f>[1]hwy_speed!C550</f>
        <v>43</v>
      </c>
      <c r="F550">
        <f>[1]hwy_speed!D550</f>
        <v>52</v>
      </c>
      <c r="G550">
        <f>[1]hwy_speed!E550</f>
        <v>55</v>
      </c>
      <c r="H550">
        <f>[1]hwy_speed!F550</f>
        <v>58</v>
      </c>
    </row>
    <row r="551" spans="3:8" x14ac:dyDescent="0.3">
      <c r="C551">
        <f>[1]hwy_speed!A551</f>
        <v>12239</v>
      </c>
      <c r="D551">
        <f>[1]hwy_speed!B551</f>
        <v>58</v>
      </c>
      <c r="E551">
        <f>[1]hwy_speed!C551</f>
        <v>52</v>
      </c>
      <c r="F551">
        <f>[1]hwy_speed!D551</f>
        <v>50</v>
      </c>
      <c r="G551">
        <f>[1]hwy_speed!E551</f>
        <v>43</v>
      </c>
      <c r="H551">
        <f>[1]hwy_speed!F551</f>
        <v>58</v>
      </c>
    </row>
    <row r="552" spans="3:8" x14ac:dyDescent="0.3">
      <c r="C552">
        <f>[1]hwy_speed!A552</f>
        <v>12241</v>
      </c>
      <c r="D552">
        <f>[1]hwy_speed!B552</f>
        <v>58</v>
      </c>
      <c r="E552">
        <f>[1]hwy_speed!C552</f>
        <v>44</v>
      </c>
      <c r="F552">
        <f>[1]hwy_speed!D552</f>
        <v>53</v>
      </c>
      <c r="G552">
        <f>[1]hwy_speed!E552</f>
        <v>56</v>
      </c>
      <c r="H552">
        <f>[1]hwy_speed!F552</f>
        <v>58</v>
      </c>
    </row>
    <row r="553" spans="3:8" x14ac:dyDescent="0.3">
      <c r="C553">
        <f>[1]hwy_speed!A553</f>
        <v>12242</v>
      </c>
      <c r="D553">
        <f>[1]hwy_speed!B553</f>
        <v>57</v>
      </c>
      <c r="E553">
        <f>[1]hwy_speed!C553</f>
        <v>52</v>
      </c>
      <c r="F553">
        <f>[1]hwy_speed!D553</f>
        <v>51</v>
      </c>
      <c r="G553">
        <f>[1]hwy_speed!E553</f>
        <v>43</v>
      </c>
      <c r="H553">
        <f>[1]hwy_speed!F553</f>
        <v>57</v>
      </c>
    </row>
    <row r="554" spans="3:8" x14ac:dyDescent="0.3">
      <c r="C554">
        <f>[1]hwy_speed!A554</f>
        <v>12245</v>
      </c>
      <c r="D554">
        <f>[1]hwy_speed!B554</f>
        <v>57</v>
      </c>
      <c r="E554">
        <f>[1]hwy_speed!C554</f>
        <v>54</v>
      </c>
      <c r="F554">
        <f>[1]hwy_speed!D554</f>
        <v>53</v>
      </c>
      <c r="G554">
        <f>[1]hwy_speed!E554</f>
        <v>46</v>
      </c>
      <c r="H554">
        <f>[1]hwy_speed!F554</f>
        <v>57</v>
      </c>
    </row>
    <row r="555" spans="3:8" x14ac:dyDescent="0.3">
      <c r="C555">
        <f>[1]hwy_speed!A555</f>
        <v>12247</v>
      </c>
      <c r="D555">
        <f>[1]hwy_speed!B555</f>
        <v>57</v>
      </c>
      <c r="E555">
        <f>[1]hwy_speed!C555</f>
        <v>39</v>
      </c>
      <c r="F555">
        <f>[1]hwy_speed!D555</f>
        <v>50</v>
      </c>
      <c r="G555">
        <f>[1]hwy_speed!E555</f>
        <v>54</v>
      </c>
      <c r="H555">
        <f>[1]hwy_speed!F555</f>
        <v>58</v>
      </c>
    </row>
    <row r="556" spans="3:8" x14ac:dyDescent="0.3">
      <c r="C556">
        <f>[1]hwy_speed!A556</f>
        <v>12253</v>
      </c>
      <c r="D556">
        <f>[1]hwy_speed!B556</f>
        <v>57</v>
      </c>
      <c r="E556">
        <f>[1]hwy_speed!C556</f>
        <v>51</v>
      </c>
      <c r="F556">
        <f>[1]hwy_speed!D556</f>
        <v>48</v>
      </c>
      <c r="G556">
        <f>[1]hwy_speed!E556</f>
        <v>39</v>
      </c>
      <c r="H556">
        <f>[1]hwy_speed!F556</f>
        <v>57</v>
      </c>
    </row>
    <row r="557" spans="3:8" x14ac:dyDescent="0.3">
      <c r="C557">
        <f>[1]hwy_speed!A557</f>
        <v>12267</v>
      </c>
      <c r="D557">
        <f>[1]hwy_speed!B557</f>
        <v>58</v>
      </c>
      <c r="E557">
        <f>[1]hwy_speed!C557</f>
        <v>57</v>
      </c>
      <c r="F557">
        <f>[1]hwy_speed!D557</f>
        <v>57</v>
      </c>
      <c r="G557">
        <f>[1]hwy_speed!E557</f>
        <v>57</v>
      </c>
      <c r="H557">
        <f>[1]hwy_speed!F557</f>
        <v>58</v>
      </c>
    </row>
    <row r="558" spans="3:8" x14ac:dyDescent="0.3">
      <c r="C558">
        <f>[1]hwy_speed!A558</f>
        <v>12268</v>
      </c>
      <c r="D558">
        <f>[1]hwy_speed!B558</f>
        <v>58</v>
      </c>
      <c r="E558">
        <f>[1]hwy_speed!C558</f>
        <v>58</v>
      </c>
      <c r="F558">
        <f>[1]hwy_speed!D558</f>
        <v>58</v>
      </c>
      <c r="G558">
        <f>[1]hwy_speed!E558</f>
        <v>58</v>
      </c>
      <c r="H558">
        <f>[1]hwy_speed!F558</f>
        <v>58</v>
      </c>
    </row>
    <row r="559" spans="3:8" x14ac:dyDescent="0.3">
      <c r="C559">
        <f>[1]hwy_speed!A559</f>
        <v>12270</v>
      </c>
      <c r="D559">
        <f>[1]hwy_speed!B559</f>
        <v>58</v>
      </c>
      <c r="E559">
        <f>[1]hwy_speed!C559</f>
        <v>57</v>
      </c>
      <c r="F559">
        <f>[1]hwy_speed!D559</f>
        <v>57</v>
      </c>
      <c r="G559">
        <f>[1]hwy_speed!E559</f>
        <v>57</v>
      </c>
      <c r="H559">
        <f>[1]hwy_speed!F559</f>
        <v>58</v>
      </c>
    </row>
    <row r="560" spans="3:8" x14ac:dyDescent="0.3">
      <c r="C560">
        <f>[1]hwy_speed!A560</f>
        <v>12547</v>
      </c>
      <c r="D560">
        <f>[1]hwy_speed!B560</f>
        <v>57</v>
      </c>
      <c r="E560">
        <f>[1]hwy_speed!C560</f>
        <v>56</v>
      </c>
      <c r="F560">
        <f>[1]hwy_speed!D560</f>
        <v>56</v>
      </c>
      <c r="G560">
        <f>[1]hwy_speed!E560</f>
        <v>57</v>
      </c>
      <c r="H560">
        <f>[1]hwy_speed!F560</f>
        <v>57</v>
      </c>
    </row>
    <row r="561" spans="3:8" x14ac:dyDescent="0.3">
      <c r="C561">
        <f>[1]hwy_speed!A561</f>
        <v>12571</v>
      </c>
      <c r="D561">
        <f>[1]hwy_speed!B561</f>
        <v>58</v>
      </c>
      <c r="E561">
        <f>[1]hwy_speed!C561</f>
        <v>46</v>
      </c>
      <c r="F561">
        <f>[1]hwy_speed!D561</f>
        <v>50</v>
      </c>
      <c r="G561">
        <f>[1]hwy_speed!E561</f>
        <v>54</v>
      </c>
      <c r="H561">
        <f>[1]hwy_speed!F561</f>
        <v>58</v>
      </c>
    </row>
    <row r="562" spans="3:8" x14ac:dyDescent="0.3">
      <c r="C562">
        <f>[1]hwy_speed!A562</f>
        <v>12572</v>
      </c>
      <c r="D562">
        <f>[1]hwy_speed!B562</f>
        <v>58</v>
      </c>
      <c r="E562">
        <f>[1]hwy_speed!C562</f>
        <v>46</v>
      </c>
      <c r="F562">
        <f>[1]hwy_speed!D562</f>
        <v>49</v>
      </c>
      <c r="G562">
        <f>[1]hwy_speed!E562</f>
        <v>54</v>
      </c>
      <c r="H562">
        <f>[1]hwy_speed!F562</f>
        <v>58</v>
      </c>
    </row>
    <row r="563" spans="3:8" x14ac:dyDescent="0.3">
      <c r="C563">
        <f>[1]hwy_speed!A563</f>
        <v>12573</v>
      </c>
      <c r="D563">
        <f>[1]hwy_speed!B563</f>
        <v>58</v>
      </c>
      <c r="E563">
        <f>[1]hwy_speed!C563</f>
        <v>52</v>
      </c>
      <c r="F563">
        <f>[1]hwy_speed!D563</f>
        <v>53</v>
      </c>
      <c r="G563">
        <f>[1]hwy_speed!E563</f>
        <v>48</v>
      </c>
      <c r="H563">
        <f>[1]hwy_speed!F563</f>
        <v>58</v>
      </c>
    </row>
    <row r="564" spans="3:8" x14ac:dyDescent="0.3">
      <c r="C564">
        <f>[1]hwy_speed!A564</f>
        <v>12574</v>
      </c>
      <c r="D564">
        <f>[1]hwy_speed!B564</f>
        <v>58</v>
      </c>
      <c r="E564">
        <f>[1]hwy_speed!C564</f>
        <v>52</v>
      </c>
      <c r="F564">
        <f>[1]hwy_speed!D564</f>
        <v>53</v>
      </c>
      <c r="G564">
        <f>[1]hwy_speed!E564</f>
        <v>48</v>
      </c>
      <c r="H564">
        <f>[1]hwy_speed!F564</f>
        <v>58</v>
      </c>
    </row>
    <row r="565" spans="3:8" x14ac:dyDescent="0.3">
      <c r="C565">
        <f>[1]hwy_speed!A565</f>
        <v>12578</v>
      </c>
      <c r="D565">
        <f>[1]hwy_speed!B565</f>
        <v>58</v>
      </c>
      <c r="E565">
        <f>[1]hwy_speed!C565</f>
        <v>54</v>
      </c>
      <c r="F565">
        <f>[1]hwy_speed!D565</f>
        <v>56</v>
      </c>
      <c r="G565">
        <f>[1]hwy_speed!E565</f>
        <v>57</v>
      </c>
      <c r="H565">
        <f>[1]hwy_speed!F565</f>
        <v>58</v>
      </c>
    </row>
    <row r="566" spans="3:8" x14ac:dyDescent="0.3">
      <c r="C566">
        <f>[1]hwy_speed!A566</f>
        <v>12579</v>
      </c>
      <c r="D566">
        <f>[1]hwy_speed!B566</f>
        <v>58</v>
      </c>
      <c r="E566">
        <f>[1]hwy_speed!C566</f>
        <v>51</v>
      </c>
      <c r="F566">
        <f>[1]hwy_speed!D566</f>
        <v>55</v>
      </c>
      <c r="G566">
        <f>[1]hwy_speed!E566</f>
        <v>56</v>
      </c>
      <c r="H566">
        <f>[1]hwy_speed!F566</f>
        <v>58</v>
      </c>
    </row>
    <row r="567" spans="3:8" x14ac:dyDescent="0.3">
      <c r="C567">
        <f>[1]hwy_speed!A567</f>
        <v>12582</v>
      </c>
      <c r="D567">
        <f>[1]hwy_speed!B567</f>
        <v>57</v>
      </c>
      <c r="E567">
        <f>[1]hwy_speed!C567</f>
        <v>35</v>
      </c>
      <c r="F567">
        <f>[1]hwy_speed!D567</f>
        <v>46</v>
      </c>
      <c r="G567">
        <f>[1]hwy_speed!E567</f>
        <v>55</v>
      </c>
      <c r="H567">
        <f>[1]hwy_speed!F567</f>
        <v>58</v>
      </c>
    </row>
    <row r="568" spans="3:8" x14ac:dyDescent="0.3">
      <c r="C568">
        <f>[1]hwy_speed!A568</f>
        <v>12583</v>
      </c>
      <c r="D568">
        <f>[1]hwy_speed!B568</f>
        <v>57</v>
      </c>
      <c r="E568">
        <f>[1]hwy_speed!C568</f>
        <v>38</v>
      </c>
      <c r="F568">
        <f>[1]hwy_speed!D568</f>
        <v>53</v>
      </c>
      <c r="G568">
        <f>[1]hwy_speed!E568</f>
        <v>56</v>
      </c>
      <c r="H568">
        <f>[1]hwy_speed!F568</f>
        <v>58</v>
      </c>
    </row>
    <row r="569" spans="3:8" x14ac:dyDescent="0.3">
      <c r="C569">
        <f>[1]hwy_speed!A569</f>
        <v>12584</v>
      </c>
      <c r="D569">
        <f>[1]hwy_speed!B569</f>
        <v>58</v>
      </c>
      <c r="E569">
        <f>[1]hwy_speed!C569</f>
        <v>55</v>
      </c>
      <c r="F569">
        <f>[1]hwy_speed!D569</f>
        <v>48</v>
      </c>
      <c r="G569">
        <f>[1]hwy_speed!E569</f>
        <v>38</v>
      </c>
      <c r="H569">
        <f>[1]hwy_speed!F569</f>
        <v>58</v>
      </c>
    </row>
    <row r="570" spans="3:8" x14ac:dyDescent="0.3">
      <c r="C570">
        <f>[1]hwy_speed!A570</f>
        <v>12585</v>
      </c>
      <c r="D570">
        <f>[1]hwy_speed!B570</f>
        <v>58</v>
      </c>
      <c r="E570">
        <f>[1]hwy_speed!C570</f>
        <v>56</v>
      </c>
      <c r="F570">
        <f>[1]hwy_speed!D570</f>
        <v>50</v>
      </c>
      <c r="G570">
        <f>[1]hwy_speed!E570</f>
        <v>41</v>
      </c>
      <c r="H570">
        <f>[1]hwy_speed!F570</f>
        <v>58</v>
      </c>
    </row>
    <row r="571" spans="3:8" x14ac:dyDescent="0.3">
      <c r="C571">
        <f>[1]hwy_speed!A571</f>
        <v>12586</v>
      </c>
      <c r="D571">
        <f>[1]hwy_speed!B571</f>
        <v>57</v>
      </c>
      <c r="E571">
        <f>[1]hwy_speed!C571</f>
        <v>43</v>
      </c>
      <c r="F571">
        <f>[1]hwy_speed!D571</f>
        <v>54</v>
      </c>
      <c r="G571">
        <f>[1]hwy_speed!E571</f>
        <v>57</v>
      </c>
      <c r="H571">
        <f>[1]hwy_speed!F571</f>
        <v>58</v>
      </c>
    </row>
    <row r="572" spans="3:8" x14ac:dyDescent="0.3">
      <c r="C572">
        <f>[1]hwy_speed!A572</f>
        <v>12589</v>
      </c>
      <c r="D572">
        <f>[1]hwy_speed!B572</f>
        <v>57</v>
      </c>
      <c r="E572">
        <f>[1]hwy_speed!C572</f>
        <v>36</v>
      </c>
      <c r="F572">
        <f>[1]hwy_speed!D572</f>
        <v>51</v>
      </c>
      <c r="G572">
        <f>[1]hwy_speed!E572</f>
        <v>56</v>
      </c>
      <c r="H572">
        <f>[1]hwy_speed!F572</f>
        <v>57</v>
      </c>
    </row>
    <row r="573" spans="3:8" x14ac:dyDescent="0.3">
      <c r="C573">
        <f>[1]hwy_speed!A573</f>
        <v>12591</v>
      </c>
      <c r="D573">
        <f>[1]hwy_speed!B573</f>
        <v>58</v>
      </c>
      <c r="E573">
        <f>[1]hwy_speed!C573</f>
        <v>53</v>
      </c>
      <c r="F573">
        <f>[1]hwy_speed!D573</f>
        <v>44</v>
      </c>
      <c r="G573">
        <f>[1]hwy_speed!E573</f>
        <v>33</v>
      </c>
      <c r="H573">
        <f>[1]hwy_speed!F573</f>
        <v>58</v>
      </c>
    </row>
    <row r="574" spans="3:8" x14ac:dyDescent="0.3">
      <c r="C574">
        <f>[1]hwy_speed!A574</f>
        <v>12592</v>
      </c>
      <c r="D574">
        <f>[1]hwy_speed!B574</f>
        <v>58</v>
      </c>
      <c r="E574">
        <f>[1]hwy_speed!C574</f>
        <v>55</v>
      </c>
      <c r="F574">
        <f>[1]hwy_speed!D574</f>
        <v>47</v>
      </c>
      <c r="G574">
        <f>[1]hwy_speed!E574</f>
        <v>38</v>
      </c>
      <c r="H574">
        <f>[1]hwy_speed!F574</f>
        <v>58</v>
      </c>
    </row>
    <row r="575" spans="3:8" x14ac:dyDescent="0.3">
      <c r="C575">
        <f>[1]hwy_speed!A575</f>
        <v>12593</v>
      </c>
      <c r="D575">
        <f>[1]hwy_speed!B575</f>
        <v>58</v>
      </c>
      <c r="E575">
        <f>[1]hwy_speed!C575</f>
        <v>53</v>
      </c>
      <c r="F575">
        <f>[1]hwy_speed!D575</f>
        <v>45</v>
      </c>
      <c r="G575">
        <f>[1]hwy_speed!E575</f>
        <v>35</v>
      </c>
      <c r="H575">
        <f>[1]hwy_speed!F575</f>
        <v>58</v>
      </c>
    </row>
    <row r="576" spans="3:8" x14ac:dyDescent="0.3">
      <c r="C576">
        <f>[1]hwy_speed!A576</f>
        <v>12749</v>
      </c>
      <c r="D576">
        <f>[1]hwy_speed!B576</f>
        <v>58</v>
      </c>
      <c r="E576">
        <f>[1]hwy_speed!C576</f>
        <v>57</v>
      </c>
      <c r="F576">
        <f>[1]hwy_speed!D576</f>
        <v>57</v>
      </c>
      <c r="G576">
        <f>[1]hwy_speed!E576</f>
        <v>54</v>
      </c>
      <c r="H576">
        <f>[1]hwy_speed!F576</f>
        <v>58</v>
      </c>
    </row>
    <row r="577" spans="3:8" x14ac:dyDescent="0.3">
      <c r="C577">
        <f>[1]hwy_speed!A577</f>
        <v>12750</v>
      </c>
      <c r="D577">
        <f>[1]hwy_speed!B577</f>
        <v>62</v>
      </c>
      <c r="E577">
        <f>[1]hwy_speed!C577</f>
        <v>61</v>
      </c>
      <c r="F577">
        <f>[1]hwy_speed!D577</f>
        <v>62</v>
      </c>
      <c r="G577">
        <f>[1]hwy_speed!E577</f>
        <v>62</v>
      </c>
      <c r="H577">
        <f>[1]hwy_speed!F577</f>
        <v>62</v>
      </c>
    </row>
    <row r="578" spans="3:8" x14ac:dyDescent="0.3">
      <c r="C578">
        <f>[1]hwy_speed!A578</f>
        <v>12753</v>
      </c>
      <c r="D578">
        <f>[1]hwy_speed!B578</f>
        <v>62</v>
      </c>
      <c r="E578">
        <f>[1]hwy_speed!C578</f>
        <v>61</v>
      </c>
      <c r="F578">
        <f>[1]hwy_speed!D578</f>
        <v>62</v>
      </c>
      <c r="G578">
        <f>[1]hwy_speed!E578</f>
        <v>62</v>
      </c>
      <c r="H578">
        <f>[1]hwy_speed!F578</f>
        <v>62</v>
      </c>
    </row>
    <row r="579" spans="3:8" x14ac:dyDescent="0.3">
      <c r="C579">
        <f>[1]hwy_speed!A579</f>
        <v>12758</v>
      </c>
      <c r="D579">
        <f>[1]hwy_speed!B579</f>
        <v>62</v>
      </c>
      <c r="E579">
        <f>[1]hwy_speed!C579</f>
        <v>61</v>
      </c>
      <c r="F579">
        <f>[1]hwy_speed!D579</f>
        <v>62</v>
      </c>
      <c r="G579">
        <f>[1]hwy_speed!E579</f>
        <v>62</v>
      </c>
      <c r="H579">
        <f>[1]hwy_speed!F579</f>
        <v>62</v>
      </c>
    </row>
    <row r="580" spans="3:8" x14ac:dyDescent="0.3">
      <c r="C580">
        <f>[1]hwy_speed!A580</f>
        <v>12759</v>
      </c>
      <c r="D580">
        <f>[1]hwy_speed!B580</f>
        <v>62</v>
      </c>
      <c r="E580">
        <f>[1]hwy_speed!C580</f>
        <v>61</v>
      </c>
      <c r="F580">
        <f>[1]hwy_speed!D580</f>
        <v>61</v>
      </c>
      <c r="G580">
        <f>[1]hwy_speed!E580</f>
        <v>61</v>
      </c>
      <c r="H580">
        <f>[1]hwy_speed!F580</f>
        <v>62</v>
      </c>
    </row>
    <row r="581" spans="3:8" x14ac:dyDescent="0.3">
      <c r="C581">
        <f>[1]hwy_speed!A581</f>
        <v>12761</v>
      </c>
      <c r="D581">
        <f>[1]hwy_speed!B581</f>
        <v>62</v>
      </c>
      <c r="E581">
        <f>[1]hwy_speed!C581</f>
        <v>61</v>
      </c>
      <c r="F581">
        <f>[1]hwy_speed!D581</f>
        <v>61</v>
      </c>
      <c r="G581">
        <f>[1]hwy_speed!E581</f>
        <v>61</v>
      </c>
      <c r="H581">
        <f>[1]hwy_speed!F581</f>
        <v>62</v>
      </c>
    </row>
    <row r="582" spans="3:8" x14ac:dyDescent="0.3">
      <c r="C582">
        <f>[1]hwy_speed!A582</f>
        <v>12767</v>
      </c>
      <c r="D582">
        <f>[1]hwy_speed!B582</f>
        <v>62</v>
      </c>
      <c r="E582">
        <f>[1]hwy_speed!C582</f>
        <v>61</v>
      </c>
      <c r="F582">
        <f>[1]hwy_speed!D582</f>
        <v>61</v>
      </c>
      <c r="G582">
        <f>[1]hwy_speed!E582</f>
        <v>61</v>
      </c>
      <c r="H582">
        <f>[1]hwy_speed!F582</f>
        <v>62</v>
      </c>
    </row>
    <row r="583" spans="3:8" x14ac:dyDescent="0.3">
      <c r="C583">
        <f>[1]hwy_speed!A583</f>
        <v>12768</v>
      </c>
      <c r="D583">
        <f>[1]hwy_speed!B583</f>
        <v>62</v>
      </c>
      <c r="E583">
        <f>[1]hwy_speed!C583</f>
        <v>61</v>
      </c>
      <c r="F583">
        <f>[1]hwy_speed!D583</f>
        <v>62</v>
      </c>
      <c r="G583">
        <f>[1]hwy_speed!E583</f>
        <v>62</v>
      </c>
      <c r="H583">
        <f>[1]hwy_speed!F583</f>
        <v>62</v>
      </c>
    </row>
    <row r="584" spans="3:8" x14ac:dyDescent="0.3">
      <c r="C584">
        <f>[1]hwy_speed!A584</f>
        <v>12823</v>
      </c>
      <c r="D584">
        <f>[1]hwy_speed!B584</f>
        <v>57</v>
      </c>
      <c r="E584">
        <f>[1]hwy_speed!C584</f>
        <v>41</v>
      </c>
      <c r="F584">
        <f>[1]hwy_speed!D584</f>
        <v>56</v>
      </c>
      <c r="G584">
        <f>[1]hwy_speed!E584</f>
        <v>52</v>
      </c>
      <c r="H584">
        <f>[1]hwy_speed!F584</f>
        <v>57</v>
      </c>
    </row>
    <row r="585" spans="3:8" x14ac:dyDescent="0.3">
      <c r="C585">
        <f>[1]hwy_speed!A585</f>
        <v>12830</v>
      </c>
      <c r="D585">
        <f>[1]hwy_speed!B585</f>
        <v>57</v>
      </c>
      <c r="E585">
        <f>[1]hwy_speed!C585</f>
        <v>46</v>
      </c>
      <c r="F585">
        <f>[1]hwy_speed!D585</f>
        <v>57</v>
      </c>
      <c r="G585">
        <f>[1]hwy_speed!E585</f>
        <v>56</v>
      </c>
      <c r="H585">
        <f>[1]hwy_speed!F585</f>
        <v>57</v>
      </c>
    </row>
    <row r="586" spans="3:8" x14ac:dyDescent="0.3">
      <c r="C586">
        <f>[1]hwy_speed!A586</f>
        <v>12833</v>
      </c>
      <c r="D586">
        <f>[1]hwy_speed!B586</f>
        <v>57</v>
      </c>
      <c r="E586">
        <f>[1]hwy_speed!C586</f>
        <v>56</v>
      </c>
      <c r="F586">
        <f>[1]hwy_speed!D586</f>
        <v>55</v>
      </c>
      <c r="G586">
        <f>[1]hwy_speed!E586</f>
        <v>53</v>
      </c>
      <c r="H586">
        <f>[1]hwy_speed!F586</f>
        <v>57</v>
      </c>
    </row>
    <row r="587" spans="3:8" x14ac:dyDescent="0.3">
      <c r="C587">
        <f>[1]hwy_speed!A587</f>
        <v>12834</v>
      </c>
      <c r="D587">
        <f>[1]hwy_speed!B587</f>
        <v>58</v>
      </c>
      <c r="E587">
        <f>[1]hwy_speed!C587</f>
        <v>49</v>
      </c>
      <c r="F587">
        <f>[1]hwy_speed!D587</f>
        <v>57</v>
      </c>
      <c r="G587">
        <f>[1]hwy_speed!E587</f>
        <v>56</v>
      </c>
      <c r="H587">
        <f>[1]hwy_speed!F587</f>
        <v>58</v>
      </c>
    </row>
    <row r="588" spans="3:8" x14ac:dyDescent="0.3">
      <c r="C588">
        <f>[1]hwy_speed!A588</f>
        <v>12836</v>
      </c>
      <c r="D588">
        <f>[1]hwy_speed!B588</f>
        <v>57</v>
      </c>
      <c r="E588">
        <f>[1]hwy_speed!C588</f>
        <v>56</v>
      </c>
      <c r="F588">
        <f>[1]hwy_speed!D588</f>
        <v>56</v>
      </c>
      <c r="G588">
        <f>[1]hwy_speed!E588</f>
        <v>55</v>
      </c>
      <c r="H588">
        <f>[1]hwy_speed!F588</f>
        <v>57</v>
      </c>
    </row>
    <row r="589" spans="3:8" x14ac:dyDescent="0.3">
      <c r="C589">
        <f>[1]hwy_speed!A589</f>
        <v>12837</v>
      </c>
      <c r="D589">
        <f>[1]hwy_speed!B589</f>
        <v>58</v>
      </c>
      <c r="E589">
        <f>[1]hwy_speed!C589</f>
        <v>53</v>
      </c>
      <c r="F589">
        <f>[1]hwy_speed!D589</f>
        <v>56</v>
      </c>
      <c r="G589">
        <f>[1]hwy_speed!E589</f>
        <v>54</v>
      </c>
      <c r="H589">
        <f>[1]hwy_speed!F589</f>
        <v>58</v>
      </c>
    </row>
    <row r="590" spans="3:8" x14ac:dyDescent="0.3">
      <c r="C590">
        <f>[1]hwy_speed!A590</f>
        <v>12838</v>
      </c>
      <c r="D590">
        <f>[1]hwy_speed!B590</f>
        <v>57</v>
      </c>
      <c r="E590">
        <f>[1]hwy_speed!C590</f>
        <v>46</v>
      </c>
      <c r="F590">
        <f>[1]hwy_speed!D590</f>
        <v>48</v>
      </c>
      <c r="G590">
        <f>[1]hwy_speed!E590</f>
        <v>45</v>
      </c>
      <c r="H590">
        <f>[1]hwy_speed!F590</f>
        <v>57</v>
      </c>
    </row>
    <row r="591" spans="3:8" x14ac:dyDescent="0.3">
      <c r="C591">
        <f>[1]hwy_speed!A591</f>
        <v>12841</v>
      </c>
      <c r="D591">
        <f>[1]hwy_speed!B591</f>
        <v>58</v>
      </c>
      <c r="E591">
        <f>[1]hwy_speed!C591</f>
        <v>58</v>
      </c>
      <c r="F591">
        <f>[1]hwy_speed!D591</f>
        <v>57</v>
      </c>
      <c r="G591">
        <f>[1]hwy_speed!E591</f>
        <v>57</v>
      </c>
      <c r="H591">
        <f>[1]hwy_speed!F591</f>
        <v>58</v>
      </c>
    </row>
    <row r="592" spans="3:8" x14ac:dyDescent="0.3">
      <c r="C592">
        <f>[1]hwy_speed!A592</f>
        <v>12929</v>
      </c>
      <c r="D592">
        <f>[1]hwy_speed!B592</f>
        <v>58</v>
      </c>
      <c r="E592">
        <f>[1]hwy_speed!C592</f>
        <v>57</v>
      </c>
      <c r="F592">
        <f>[1]hwy_speed!D592</f>
        <v>57</v>
      </c>
      <c r="G592">
        <f>[1]hwy_speed!E592</f>
        <v>54</v>
      </c>
      <c r="H592">
        <f>[1]hwy_speed!F592</f>
        <v>58</v>
      </c>
    </row>
    <row r="593" spans="3:8" x14ac:dyDescent="0.3">
      <c r="C593">
        <f>[1]hwy_speed!A593</f>
        <v>12932</v>
      </c>
      <c r="D593">
        <f>[1]hwy_speed!B593</f>
        <v>57</v>
      </c>
      <c r="E593">
        <f>[1]hwy_speed!C593</f>
        <v>49</v>
      </c>
      <c r="F593">
        <f>[1]hwy_speed!D593</f>
        <v>56</v>
      </c>
      <c r="G593">
        <f>[1]hwy_speed!E593</f>
        <v>56</v>
      </c>
      <c r="H593">
        <f>[1]hwy_speed!F593</f>
        <v>57</v>
      </c>
    </row>
    <row r="594" spans="3:8" x14ac:dyDescent="0.3">
      <c r="C594">
        <f>[1]hwy_speed!A594</f>
        <v>12935</v>
      </c>
      <c r="D594">
        <f>[1]hwy_speed!B594</f>
        <v>57</v>
      </c>
      <c r="E594">
        <f>[1]hwy_speed!C594</f>
        <v>57</v>
      </c>
      <c r="F594">
        <f>[1]hwy_speed!D594</f>
        <v>57</v>
      </c>
      <c r="G594">
        <f>[1]hwy_speed!E594</f>
        <v>54</v>
      </c>
      <c r="H594">
        <f>[1]hwy_speed!F594</f>
        <v>57</v>
      </c>
    </row>
    <row r="595" spans="3:8" x14ac:dyDescent="0.3">
      <c r="C595">
        <f>[1]hwy_speed!A595</f>
        <v>12943</v>
      </c>
      <c r="D595">
        <f>[1]hwy_speed!B595</f>
        <v>57</v>
      </c>
      <c r="E595">
        <f>[1]hwy_speed!C595</f>
        <v>51</v>
      </c>
      <c r="F595">
        <f>[1]hwy_speed!D595</f>
        <v>57</v>
      </c>
      <c r="G595">
        <f>[1]hwy_speed!E595</f>
        <v>57</v>
      </c>
      <c r="H595">
        <f>[1]hwy_speed!F595</f>
        <v>57</v>
      </c>
    </row>
    <row r="596" spans="3:8" x14ac:dyDescent="0.3">
      <c r="C596">
        <f>[1]hwy_speed!A596</f>
        <v>12944</v>
      </c>
      <c r="D596">
        <f>[1]hwy_speed!B596</f>
        <v>57</v>
      </c>
      <c r="E596">
        <f>[1]hwy_speed!C596</f>
        <v>48</v>
      </c>
      <c r="F596">
        <f>[1]hwy_speed!D596</f>
        <v>57</v>
      </c>
      <c r="G596">
        <f>[1]hwy_speed!E596</f>
        <v>57</v>
      </c>
      <c r="H596">
        <f>[1]hwy_speed!F596</f>
        <v>58</v>
      </c>
    </row>
    <row r="597" spans="3:8" x14ac:dyDescent="0.3">
      <c r="C597">
        <f>[1]hwy_speed!A597</f>
        <v>12945</v>
      </c>
      <c r="D597">
        <f>[1]hwy_speed!B597</f>
        <v>57</v>
      </c>
      <c r="E597">
        <f>[1]hwy_speed!C597</f>
        <v>38</v>
      </c>
      <c r="F597">
        <f>[1]hwy_speed!D597</f>
        <v>54</v>
      </c>
      <c r="G597">
        <f>[1]hwy_speed!E597</f>
        <v>54</v>
      </c>
      <c r="H597">
        <f>[1]hwy_speed!F597</f>
        <v>58</v>
      </c>
    </row>
    <row r="598" spans="3:8" x14ac:dyDescent="0.3">
      <c r="C598">
        <f>[1]hwy_speed!A598</f>
        <v>12946</v>
      </c>
      <c r="D598">
        <f>[1]hwy_speed!B598</f>
        <v>57</v>
      </c>
      <c r="E598">
        <f>[1]hwy_speed!C598</f>
        <v>40</v>
      </c>
      <c r="F598">
        <f>[1]hwy_speed!D598</f>
        <v>54</v>
      </c>
      <c r="G598">
        <f>[1]hwy_speed!E598</f>
        <v>54</v>
      </c>
      <c r="H598">
        <f>[1]hwy_speed!F598</f>
        <v>58</v>
      </c>
    </row>
    <row r="599" spans="3:8" x14ac:dyDescent="0.3">
      <c r="C599">
        <f>[1]hwy_speed!A599</f>
        <v>12949</v>
      </c>
      <c r="D599">
        <f>[1]hwy_speed!B599</f>
        <v>58</v>
      </c>
      <c r="E599">
        <f>[1]hwy_speed!C599</f>
        <v>49</v>
      </c>
      <c r="F599">
        <f>[1]hwy_speed!D599</f>
        <v>41</v>
      </c>
      <c r="G599">
        <f>[1]hwy_speed!E599</f>
        <v>37</v>
      </c>
      <c r="H599">
        <f>[1]hwy_speed!F599</f>
        <v>58</v>
      </c>
    </row>
    <row r="600" spans="3:8" x14ac:dyDescent="0.3">
      <c r="C600">
        <f>[1]hwy_speed!A600</f>
        <v>12950</v>
      </c>
      <c r="D600">
        <f>[1]hwy_speed!B600</f>
        <v>57</v>
      </c>
      <c r="E600">
        <f>[1]hwy_speed!C600</f>
        <v>36</v>
      </c>
      <c r="F600">
        <f>[1]hwy_speed!D600</f>
        <v>52</v>
      </c>
      <c r="G600">
        <f>[1]hwy_speed!E600</f>
        <v>53</v>
      </c>
      <c r="H600">
        <f>[1]hwy_speed!F600</f>
        <v>58</v>
      </c>
    </row>
    <row r="601" spans="3:8" x14ac:dyDescent="0.3">
      <c r="C601">
        <f>[1]hwy_speed!A601</f>
        <v>12952</v>
      </c>
      <c r="D601">
        <f>[1]hwy_speed!B601</f>
        <v>57</v>
      </c>
      <c r="E601">
        <f>[1]hwy_speed!C601</f>
        <v>39</v>
      </c>
      <c r="F601">
        <f>[1]hwy_speed!D601</f>
        <v>54</v>
      </c>
      <c r="G601">
        <f>[1]hwy_speed!E601</f>
        <v>54</v>
      </c>
      <c r="H601">
        <f>[1]hwy_speed!F601</f>
        <v>58</v>
      </c>
    </row>
    <row r="602" spans="3:8" x14ac:dyDescent="0.3">
      <c r="C602">
        <f>[1]hwy_speed!A602</f>
        <v>12955</v>
      </c>
      <c r="D602">
        <f>[1]hwy_speed!B602</f>
        <v>58</v>
      </c>
      <c r="E602">
        <f>[1]hwy_speed!C602</f>
        <v>57</v>
      </c>
      <c r="F602">
        <f>[1]hwy_speed!D602</f>
        <v>57</v>
      </c>
      <c r="G602">
        <f>[1]hwy_speed!E602</f>
        <v>54</v>
      </c>
      <c r="H602">
        <f>[1]hwy_speed!F602</f>
        <v>58</v>
      </c>
    </row>
    <row r="603" spans="3:8" x14ac:dyDescent="0.3">
      <c r="C603">
        <f>[1]hwy_speed!A603</f>
        <v>12957</v>
      </c>
      <c r="D603">
        <f>[1]hwy_speed!B603</f>
        <v>58</v>
      </c>
      <c r="E603">
        <f>[1]hwy_speed!C603</f>
        <v>57</v>
      </c>
      <c r="F603">
        <f>[1]hwy_speed!D603</f>
        <v>57</v>
      </c>
      <c r="G603">
        <f>[1]hwy_speed!E603</f>
        <v>50</v>
      </c>
      <c r="H603">
        <f>[1]hwy_speed!F603</f>
        <v>58</v>
      </c>
    </row>
    <row r="604" spans="3:8" x14ac:dyDescent="0.3">
      <c r="C604">
        <f>[1]hwy_speed!A604</f>
        <v>13034</v>
      </c>
      <c r="D604">
        <f>[1]hwy_speed!B604</f>
        <v>57</v>
      </c>
      <c r="E604">
        <f>[1]hwy_speed!C604</f>
        <v>50</v>
      </c>
      <c r="F604">
        <f>[1]hwy_speed!D604</f>
        <v>56</v>
      </c>
      <c r="G604">
        <f>[1]hwy_speed!E604</f>
        <v>55</v>
      </c>
      <c r="H604">
        <f>[1]hwy_speed!F604</f>
        <v>57</v>
      </c>
    </row>
    <row r="605" spans="3:8" x14ac:dyDescent="0.3">
      <c r="C605">
        <f>[1]hwy_speed!A605</f>
        <v>13035</v>
      </c>
      <c r="D605">
        <f>[1]hwy_speed!B605</f>
        <v>57</v>
      </c>
      <c r="E605">
        <f>[1]hwy_speed!C605</f>
        <v>51</v>
      </c>
      <c r="F605">
        <f>[1]hwy_speed!D605</f>
        <v>55</v>
      </c>
      <c r="G605">
        <f>[1]hwy_speed!E605</f>
        <v>48</v>
      </c>
      <c r="H605">
        <f>[1]hwy_speed!F605</f>
        <v>57</v>
      </c>
    </row>
    <row r="606" spans="3:8" x14ac:dyDescent="0.3">
      <c r="C606">
        <f>[1]hwy_speed!A606</f>
        <v>13036</v>
      </c>
      <c r="D606">
        <f>[1]hwy_speed!B606</f>
        <v>57</v>
      </c>
      <c r="E606">
        <f>[1]hwy_speed!C606</f>
        <v>54</v>
      </c>
      <c r="F606">
        <f>[1]hwy_speed!D606</f>
        <v>56</v>
      </c>
      <c r="G606">
        <f>[1]hwy_speed!E606</f>
        <v>53</v>
      </c>
      <c r="H606">
        <f>[1]hwy_speed!F606</f>
        <v>57</v>
      </c>
    </row>
    <row r="607" spans="3:8" x14ac:dyDescent="0.3">
      <c r="C607">
        <f>[1]hwy_speed!A607</f>
        <v>13037</v>
      </c>
      <c r="D607">
        <f>[1]hwy_speed!B607</f>
        <v>57</v>
      </c>
      <c r="E607">
        <f>[1]hwy_speed!C607</f>
        <v>51</v>
      </c>
      <c r="F607">
        <f>[1]hwy_speed!D607</f>
        <v>56</v>
      </c>
      <c r="G607">
        <f>[1]hwy_speed!E607</f>
        <v>55</v>
      </c>
      <c r="H607">
        <f>[1]hwy_speed!F607</f>
        <v>57</v>
      </c>
    </row>
    <row r="608" spans="3:8" x14ac:dyDescent="0.3">
      <c r="C608">
        <f>[1]hwy_speed!A608</f>
        <v>13046</v>
      </c>
      <c r="D608">
        <f>[1]hwy_speed!B608</f>
        <v>57</v>
      </c>
      <c r="E608">
        <f>[1]hwy_speed!C608</f>
        <v>54</v>
      </c>
      <c r="F608">
        <f>[1]hwy_speed!D608</f>
        <v>56</v>
      </c>
      <c r="G608">
        <f>[1]hwy_speed!E608</f>
        <v>56</v>
      </c>
      <c r="H608">
        <f>[1]hwy_speed!F608</f>
        <v>57</v>
      </c>
    </row>
    <row r="609" spans="3:8" x14ac:dyDescent="0.3">
      <c r="C609">
        <f>[1]hwy_speed!A609</f>
        <v>13051</v>
      </c>
      <c r="D609">
        <f>[1]hwy_speed!B609</f>
        <v>57</v>
      </c>
      <c r="E609">
        <f>[1]hwy_speed!C609</f>
        <v>52</v>
      </c>
      <c r="F609">
        <f>[1]hwy_speed!D609</f>
        <v>56</v>
      </c>
      <c r="G609">
        <f>[1]hwy_speed!E609</f>
        <v>55</v>
      </c>
      <c r="H609">
        <f>[1]hwy_speed!F609</f>
        <v>57</v>
      </c>
    </row>
    <row r="610" spans="3:8" x14ac:dyDescent="0.3">
      <c r="C610">
        <f>[1]hwy_speed!A610</f>
        <v>13052</v>
      </c>
      <c r="D610">
        <f>[1]hwy_speed!B610</f>
        <v>57</v>
      </c>
      <c r="E610">
        <f>[1]hwy_speed!C610</f>
        <v>55</v>
      </c>
      <c r="F610">
        <f>[1]hwy_speed!D610</f>
        <v>56</v>
      </c>
      <c r="G610">
        <f>[1]hwy_speed!E610</f>
        <v>54</v>
      </c>
      <c r="H610">
        <f>[1]hwy_speed!F610</f>
        <v>57</v>
      </c>
    </row>
    <row r="611" spans="3:8" x14ac:dyDescent="0.3">
      <c r="C611">
        <f>[1]hwy_speed!A611</f>
        <v>13053</v>
      </c>
      <c r="D611">
        <f>[1]hwy_speed!B611</f>
        <v>58</v>
      </c>
      <c r="E611">
        <f>[1]hwy_speed!C611</f>
        <v>57</v>
      </c>
      <c r="F611">
        <f>[1]hwy_speed!D611</f>
        <v>58</v>
      </c>
      <c r="G611">
        <f>[1]hwy_speed!E611</f>
        <v>58</v>
      </c>
      <c r="H611">
        <f>[1]hwy_speed!F611</f>
        <v>58</v>
      </c>
    </row>
    <row r="612" spans="3:8" x14ac:dyDescent="0.3">
      <c r="C612">
        <f>[1]hwy_speed!A612</f>
        <v>13056</v>
      </c>
      <c r="D612">
        <f>[1]hwy_speed!B612</f>
        <v>57</v>
      </c>
      <c r="E612">
        <f>[1]hwy_speed!C612</f>
        <v>57</v>
      </c>
      <c r="F612">
        <f>[1]hwy_speed!D612</f>
        <v>57</v>
      </c>
      <c r="G612">
        <f>[1]hwy_speed!E612</f>
        <v>57</v>
      </c>
      <c r="H612">
        <f>[1]hwy_speed!F612</f>
        <v>57</v>
      </c>
    </row>
    <row r="613" spans="3:8" x14ac:dyDescent="0.3">
      <c r="C613">
        <f>[1]hwy_speed!A613</f>
        <v>13099</v>
      </c>
      <c r="D613">
        <f>[1]hwy_speed!B613</f>
        <v>61</v>
      </c>
      <c r="E613">
        <f>[1]hwy_speed!C613</f>
        <v>37</v>
      </c>
      <c r="F613">
        <f>[1]hwy_speed!D613</f>
        <v>51</v>
      </c>
      <c r="G613">
        <f>[1]hwy_speed!E613</f>
        <v>34</v>
      </c>
      <c r="H613">
        <f>[1]hwy_speed!F613</f>
        <v>61</v>
      </c>
    </row>
    <row r="614" spans="3:8" x14ac:dyDescent="0.3">
      <c r="C614">
        <f>[1]hwy_speed!A614</f>
        <v>13100</v>
      </c>
      <c r="D614">
        <f>[1]hwy_speed!B614</f>
        <v>58</v>
      </c>
      <c r="E614">
        <f>[1]hwy_speed!C614</f>
        <v>45</v>
      </c>
      <c r="F614">
        <f>[1]hwy_speed!D614</f>
        <v>54</v>
      </c>
      <c r="G614">
        <f>[1]hwy_speed!E614</f>
        <v>51</v>
      </c>
      <c r="H614">
        <f>[1]hwy_speed!F614</f>
        <v>58</v>
      </c>
    </row>
    <row r="615" spans="3:8" x14ac:dyDescent="0.3">
      <c r="C615">
        <f>[1]hwy_speed!A615</f>
        <v>13115</v>
      </c>
      <c r="D615">
        <f>[1]hwy_speed!B615</f>
        <v>57</v>
      </c>
      <c r="E615">
        <f>[1]hwy_speed!C615</f>
        <v>57</v>
      </c>
      <c r="F615">
        <f>[1]hwy_speed!D615</f>
        <v>57</v>
      </c>
      <c r="G615">
        <f>[1]hwy_speed!E615</f>
        <v>55</v>
      </c>
      <c r="H615">
        <f>[1]hwy_speed!F615</f>
        <v>57</v>
      </c>
    </row>
    <row r="616" spans="3:8" x14ac:dyDescent="0.3">
      <c r="C616">
        <f>[1]hwy_speed!A616</f>
        <v>13116</v>
      </c>
      <c r="D616">
        <f>[1]hwy_speed!B616</f>
        <v>57</v>
      </c>
      <c r="E616">
        <f>[1]hwy_speed!C616</f>
        <v>56</v>
      </c>
      <c r="F616">
        <f>[1]hwy_speed!D616</f>
        <v>56</v>
      </c>
      <c r="G616">
        <f>[1]hwy_speed!E616</f>
        <v>48</v>
      </c>
      <c r="H616">
        <f>[1]hwy_speed!F616</f>
        <v>57</v>
      </c>
    </row>
    <row r="617" spans="3:8" x14ac:dyDescent="0.3">
      <c r="C617">
        <f>[1]hwy_speed!A617</f>
        <v>13117</v>
      </c>
      <c r="D617">
        <f>[1]hwy_speed!B617</f>
        <v>57</v>
      </c>
      <c r="E617">
        <f>[1]hwy_speed!C617</f>
        <v>56</v>
      </c>
      <c r="F617">
        <f>[1]hwy_speed!D617</f>
        <v>57</v>
      </c>
      <c r="G617">
        <f>[1]hwy_speed!E617</f>
        <v>57</v>
      </c>
      <c r="H617">
        <f>[1]hwy_speed!F617</f>
        <v>57</v>
      </c>
    </row>
    <row r="618" spans="3:8" x14ac:dyDescent="0.3">
      <c r="C618">
        <f>[1]hwy_speed!A618</f>
        <v>13118</v>
      </c>
      <c r="D618">
        <f>[1]hwy_speed!B618</f>
        <v>58</v>
      </c>
      <c r="E618">
        <f>[1]hwy_speed!C618</f>
        <v>44</v>
      </c>
      <c r="F618">
        <f>[1]hwy_speed!D618</f>
        <v>53</v>
      </c>
      <c r="G618">
        <f>[1]hwy_speed!E618</f>
        <v>55</v>
      </c>
      <c r="H618">
        <f>[1]hwy_speed!F618</f>
        <v>58</v>
      </c>
    </row>
    <row r="619" spans="3:8" x14ac:dyDescent="0.3">
      <c r="C619">
        <f>[1]hwy_speed!A619</f>
        <v>13123</v>
      </c>
      <c r="D619">
        <f>[1]hwy_speed!B619</f>
        <v>57</v>
      </c>
      <c r="E619">
        <f>[1]hwy_speed!C619</f>
        <v>56</v>
      </c>
      <c r="F619">
        <f>[1]hwy_speed!D619</f>
        <v>56</v>
      </c>
      <c r="G619">
        <f>[1]hwy_speed!E619</f>
        <v>47</v>
      </c>
      <c r="H619">
        <f>[1]hwy_speed!F619</f>
        <v>57</v>
      </c>
    </row>
    <row r="620" spans="3:8" x14ac:dyDescent="0.3">
      <c r="C620">
        <f>[1]hwy_speed!A620</f>
        <v>13124</v>
      </c>
      <c r="D620">
        <f>[1]hwy_speed!B620</f>
        <v>58</v>
      </c>
      <c r="E620">
        <f>[1]hwy_speed!C620</f>
        <v>42</v>
      </c>
      <c r="F620">
        <f>[1]hwy_speed!D620</f>
        <v>51</v>
      </c>
      <c r="G620">
        <f>[1]hwy_speed!E620</f>
        <v>54</v>
      </c>
      <c r="H620">
        <f>[1]hwy_speed!F620</f>
        <v>58</v>
      </c>
    </row>
    <row r="621" spans="3:8" x14ac:dyDescent="0.3">
      <c r="C621">
        <f>[1]hwy_speed!A621</f>
        <v>13128</v>
      </c>
      <c r="D621">
        <f>[1]hwy_speed!B621</f>
        <v>58</v>
      </c>
      <c r="E621">
        <f>[1]hwy_speed!C621</f>
        <v>48</v>
      </c>
      <c r="F621">
        <f>[1]hwy_speed!D621</f>
        <v>56</v>
      </c>
      <c r="G621">
        <f>[1]hwy_speed!E621</f>
        <v>57</v>
      </c>
      <c r="H621">
        <f>[1]hwy_speed!F621</f>
        <v>58</v>
      </c>
    </row>
    <row r="622" spans="3:8" x14ac:dyDescent="0.3">
      <c r="C622">
        <f>[1]hwy_speed!A622</f>
        <v>13135</v>
      </c>
      <c r="D622">
        <f>[1]hwy_speed!B622</f>
        <v>58</v>
      </c>
      <c r="E622">
        <f>[1]hwy_speed!C622</f>
        <v>45</v>
      </c>
      <c r="F622">
        <f>[1]hwy_speed!D622</f>
        <v>54</v>
      </c>
      <c r="G622">
        <f>[1]hwy_speed!E622</f>
        <v>56</v>
      </c>
      <c r="H622">
        <f>[1]hwy_speed!F622</f>
        <v>58</v>
      </c>
    </row>
    <row r="623" spans="3:8" x14ac:dyDescent="0.3">
      <c r="C623">
        <f>[1]hwy_speed!A623</f>
        <v>13141</v>
      </c>
      <c r="D623">
        <f>[1]hwy_speed!B623</f>
        <v>58</v>
      </c>
      <c r="E623">
        <f>[1]hwy_speed!C623</f>
        <v>56</v>
      </c>
      <c r="F623">
        <f>[1]hwy_speed!D623</f>
        <v>57</v>
      </c>
      <c r="G623">
        <f>[1]hwy_speed!E623</f>
        <v>58</v>
      </c>
      <c r="H623">
        <f>[1]hwy_speed!F623</f>
        <v>58</v>
      </c>
    </row>
    <row r="624" spans="3:8" x14ac:dyDescent="0.3">
      <c r="C624">
        <f>[1]hwy_speed!A624</f>
        <v>13149</v>
      </c>
      <c r="D624">
        <f>[1]hwy_speed!B624</f>
        <v>58</v>
      </c>
      <c r="E624">
        <f>[1]hwy_speed!C624</f>
        <v>57</v>
      </c>
      <c r="F624">
        <f>[1]hwy_speed!D624</f>
        <v>58</v>
      </c>
      <c r="G624">
        <f>[1]hwy_speed!E624</f>
        <v>58</v>
      </c>
      <c r="H624">
        <f>[1]hwy_speed!F624</f>
        <v>58</v>
      </c>
    </row>
    <row r="625" spans="3:8" x14ac:dyDescent="0.3">
      <c r="C625">
        <f>[1]hwy_speed!A625</f>
        <v>13153</v>
      </c>
      <c r="D625">
        <f>[1]hwy_speed!B625</f>
        <v>58</v>
      </c>
      <c r="E625">
        <f>[1]hwy_speed!C625</f>
        <v>58</v>
      </c>
      <c r="F625">
        <f>[1]hwy_speed!D625</f>
        <v>58</v>
      </c>
      <c r="G625">
        <f>[1]hwy_speed!E625</f>
        <v>58</v>
      </c>
      <c r="H625">
        <f>[1]hwy_speed!F625</f>
        <v>58</v>
      </c>
    </row>
    <row r="626" spans="3:8" x14ac:dyDescent="0.3">
      <c r="C626">
        <f>[1]hwy_speed!A626</f>
        <v>13263</v>
      </c>
      <c r="D626">
        <f>[1]hwy_speed!B626</f>
        <v>51</v>
      </c>
      <c r="E626">
        <f>[1]hwy_speed!C626</f>
        <v>42</v>
      </c>
      <c r="F626">
        <f>[1]hwy_speed!D626</f>
        <v>49</v>
      </c>
      <c r="G626">
        <f>[1]hwy_speed!E626</f>
        <v>47</v>
      </c>
      <c r="H626">
        <f>[1]hwy_speed!F626</f>
        <v>51</v>
      </c>
    </row>
    <row r="627" spans="3:8" x14ac:dyDescent="0.3">
      <c r="C627">
        <f>[1]hwy_speed!A627</f>
        <v>13273</v>
      </c>
      <c r="D627">
        <f>[1]hwy_speed!B627</f>
        <v>58</v>
      </c>
      <c r="E627">
        <f>[1]hwy_speed!C627</f>
        <v>44</v>
      </c>
      <c r="F627">
        <f>[1]hwy_speed!D627</f>
        <v>56</v>
      </c>
      <c r="G627">
        <f>[1]hwy_speed!E627</f>
        <v>57</v>
      </c>
      <c r="H627">
        <f>[1]hwy_speed!F627</f>
        <v>58</v>
      </c>
    </row>
    <row r="628" spans="3:8" x14ac:dyDescent="0.3">
      <c r="C628">
        <f>[1]hwy_speed!A628</f>
        <v>13274</v>
      </c>
      <c r="D628">
        <f>[1]hwy_speed!B628</f>
        <v>57</v>
      </c>
      <c r="E628">
        <f>[1]hwy_speed!C628</f>
        <v>39</v>
      </c>
      <c r="F628">
        <f>[1]hwy_speed!D628</f>
        <v>53</v>
      </c>
      <c r="G628">
        <f>[1]hwy_speed!E628</f>
        <v>56</v>
      </c>
      <c r="H628">
        <f>[1]hwy_speed!F628</f>
        <v>58</v>
      </c>
    </row>
    <row r="629" spans="3:8" x14ac:dyDescent="0.3">
      <c r="C629">
        <f>[1]hwy_speed!A629</f>
        <v>13275</v>
      </c>
      <c r="D629">
        <f>[1]hwy_speed!B629</f>
        <v>58</v>
      </c>
      <c r="E629">
        <f>[1]hwy_speed!C629</f>
        <v>57</v>
      </c>
      <c r="F629">
        <f>[1]hwy_speed!D629</f>
        <v>56</v>
      </c>
      <c r="G629">
        <f>[1]hwy_speed!E629</f>
        <v>46</v>
      </c>
      <c r="H629">
        <f>[1]hwy_speed!F629</f>
        <v>58</v>
      </c>
    </row>
    <row r="630" spans="3:8" x14ac:dyDescent="0.3">
      <c r="C630">
        <f>[1]hwy_speed!A630</f>
        <v>13277</v>
      </c>
      <c r="D630">
        <f>[1]hwy_speed!B630</f>
        <v>58</v>
      </c>
      <c r="E630">
        <f>[1]hwy_speed!C630</f>
        <v>56</v>
      </c>
      <c r="F630">
        <f>[1]hwy_speed!D630</f>
        <v>56</v>
      </c>
      <c r="G630">
        <f>[1]hwy_speed!E630</f>
        <v>43</v>
      </c>
      <c r="H630">
        <f>[1]hwy_speed!F630</f>
        <v>58</v>
      </c>
    </row>
    <row r="631" spans="3:8" x14ac:dyDescent="0.3">
      <c r="C631">
        <f>[1]hwy_speed!A631</f>
        <v>13279</v>
      </c>
      <c r="D631">
        <f>[1]hwy_speed!B631</f>
        <v>58</v>
      </c>
      <c r="E631">
        <f>[1]hwy_speed!C631</f>
        <v>53</v>
      </c>
      <c r="F631">
        <f>[1]hwy_speed!D631</f>
        <v>53</v>
      </c>
      <c r="G631">
        <f>[1]hwy_speed!E631</f>
        <v>38</v>
      </c>
      <c r="H631">
        <f>[1]hwy_speed!F631</f>
        <v>58</v>
      </c>
    </row>
    <row r="632" spans="3:8" x14ac:dyDescent="0.3">
      <c r="C632">
        <f>[1]hwy_speed!A632</f>
        <v>13281</v>
      </c>
      <c r="D632">
        <f>[1]hwy_speed!B632</f>
        <v>58</v>
      </c>
      <c r="E632">
        <f>[1]hwy_speed!C632</f>
        <v>42</v>
      </c>
      <c r="F632">
        <f>[1]hwy_speed!D632</f>
        <v>54</v>
      </c>
      <c r="G632">
        <f>[1]hwy_speed!E632</f>
        <v>56</v>
      </c>
      <c r="H632">
        <f>[1]hwy_speed!F632</f>
        <v>58</v>
      </c>
    </row>
    <row r="633" spans="3:8" x14ac:dyDescent="0.3">
      <c r="C633">
        <f>[1]hwy_speed!A633</f>
        <v>13282</v>
      </c>
      <c r="D633">
        <f>[1]hwy_speed!B633</f>
        <v>58</v>
      </c>
      <c r="E633">
        <f>[1]hwy_speed!C633</f>
        <v>40</v>
      </c>
      <c r="F633">
        <f>[1]hwy_speed!D633</f>
        <v>53</v>
      </c>
      <c r="G633">
        <f>[1]hwy_speed!E633</f>
        <v>55</v>
      </c>
      <c r="H633">
        <f>[1]hwy_speed!F633</f>
        <v>58</v>
      </c>
    </row>
    <row r="634" spans="3:8" x14ac:dyDescent="0.3">
      <c r="C634">
        <f>[1]hwy_speed!A634</f>
        <v>13438</v>
      </c>
      <c r="D634">
        <f>[1]hwy_speed!B634</f>
        <v>53</v>
      </c>
      <c r="E634">
        <f>[1]hwy_speed!C634</f>
        <v>42</v>
      </c>
      <c r="F634">
        <f>[1]hwy_speed!D634</f>
        <v>44</v>
      </c>
      <c r="G634">
        <f>[1]hwy_speed!E634</f>
        <v>39</v>
      </c>
      <c r="H634">
        <f>[1]hwy_speed!F634</f>
        <v>53</v>
      </c>
    </row>
    <row r="635" spans="3:8" x14ac:dyDescent="0.3">
      <c r="C635">
        <f>[1]hwy_speed!A635</f>
        <v>13527</v>
      </c>
      <c r="D635">
        <f>[1]hwy_speed!B635</f>
        <v>58</v>
      </c>
      <c r="E635">
        <f>[1]hwy_speed!C635</f>
        <v>51</v>
      </c>
      <c r="F635">
        <f>[1]hwy_speed!D635</f>
        <v>50</v>
      </c>
      <c r="G635">
        <f>[1]hwy_speed!E635</f>
        <v>24</v>
      </c>
      <c r="H635">
        <f>[1]hwy_speed!F635</f>
        <v>58</v>
      </c>
    </row>
    <row r="636" spans="3:8" x14ac:dyDescent="0.3">
      <c r="C636">
        <f>[1]hwy_speed!A636</f>
        <v>13579</v>
      </c>
      <c r="D636">
        <f>[1]hwy_speed!B636</f>
        <v>58</v>
      </c>
      <c r="E636">
        <f>[1]hwy_speed!C636</f>
        <v>53</v>
      </c>
      <c r="F636">
        <f>[1]hwy_speed!D636</f>
        <v>52</v>
      </c>
      <c r="G636">
        <f>[1]hwy_speed!E636</f>
        <v>31</v>
      </c>
      <c r="H636">
        <f>[1]hwy_speed!F636</f>
        <v>58</v>
      </c>
    </row>
    <row r="637" spans="3:8" x14ac:dyDescent="0.3">
      <c r="C637">
        <f>[1]hwy_speed!A637</f>
        <v>13580</v>
      </c>
      <c r="D637">
        <f>[1]hwy_speed!B637</f>
        <v>56</v>
      </c>
      <c r="E637">
        <f>[1]hwy_speed!C637</f>
        <v>28</v>
      </c>
      <c r="F637">
        <f>[1]hwy_speed!D637</f>
        <v>47</v>
      </c>
      <c r="G637">
        <f>[1]hwy_speed!E637</f>
        <v>54</v>
      </c>
      <c r="H637">
        <f>[1]hwy_speed!F637</f>
        <v>58</v>
      </c>
    </row>
    <row r="638" spans="3:8" x14ac:dyDescent="0.3">
      <c r="C638">
        <f>[1]hwy_speed!A638</f>
        <v>13581</v>
      </c>
      <c r="D638">
        <f>[1]hwy_speed!B638</f>
        <v>58</v>
      </c>
      <c r="E638">
        <f>[1]hwy_speed!C638</f>
        <v>55</v>
      </c>
      <c r="F638">
        <f>[1]hwy_speed!D638</f>
        <v>53</v>
      </c>
      <c r="G638">
        <f>[1]hwy_speed!E638</f>
        <v>34</v>
      </c>
      <c r="H638">
        <f>[1]hwy_speed!F638</f>
        <v>58</v>
      </c>
    </row>
    <row r="639" spans="3:8" x14ac:dyDescent="0.3">
      <c r="C639">
        <f>[1]hwy_speed!A639</f>
        <v>13582</v>
      </c>
      <c r="D639">
        <f>[1]hwy_speed!B639</f>
        <v>57</v>
      </c>
      <c r="E639">
        <f>[1]hwy_speed!C639</f>
        <v>33</v>
      </c>
      <c r="F639">
        <f>[1]hwy_speed!D639</f>
        <v>53</v>
      </c>
      <c r="G639">
        <f>[1]hwy_speed!E639</f>
        <v>55</v>
      </c>
      <c r="H639">
        <f>[1]hwy_speed!F639</f>
        <v>58</v>
      </c>
    </row>
    <row r="640" spans="3:8" x14ac:dyDescent="0.3">
      <c r="C640">
        <f>[1]hwy_speed!A640</f>
        <v>13585</v>
      </c>
      <c r="D640">
        <f>[1]hwy_speed!B640</f>
        <v>57</v>
      </c>
      <c r="E640">
        <f>[1]hwy_speed!C640</f>
        <v>31</v>
      </c>
      <c r="F640">
        <f>[1]hwy_speed!D640</f>
        <v>51</v>
      </c>
      <c r="G640">
        <f>[1]hwy_speed!E640</f>
        <v>53</v>
      </c>
      <c r="H640">
        <f>[1]hwy_speed!F640</f>
        <v>58</v>
      </c>
    </row>
    <row r="641" spans="3:8" x14ac:dyDescent="0.3">
      <c r="C641">
        <f>[1]hwy_speed!A641</f>
        <v>13586</v>
      </c>
      <c r="D641">
        <f>[1]hwy_speed!B641</f>
        <v>58</v>
      </c>
      <c r="E641">
        <f>[1]hwy_speed!C641</f>
        <v>52</v>
      </c>
      <c r="F641">
        <f>[1]hwy_speed!D641</f>
        <v>51</v>
      </c>
      <c r="G641">
        <f>[1]hwy_speed!E641</f>
        <v>29</v>
      </c>
      <c r="H641">
        <f>[1]hwy_speed!F641</f>
        <v>58</v>
      </c>
    </row>
    <row r="642" spans="3:8" x14ac:dyDescent="0.3">
      <c r="C642">
        <f>[1]hwy_speed!A642</f>
        <v>13588</v>
      </c>
      <c r="D642">
        <f>[1]hwy_speed!B642</f>
        <v>58</v>
      </c>
      <c r="E642">
        <f>[1]hwy_speed!C642</f>
        <v>54</v>
      </c>
      <c r="F642">
        <f>[1]hwy_speed!D642</f>
        <v>52</v>
      </c>
      <c r="G642">
        <f>[1]hwy_speed!E642</f>
        <v>33</v>
      </c>
      <c r="H642">
        <f>[1]hwy_speed!F642</f>
        <v>58</v>
      </c>
    </row>
    <row r="643" spans="3:8" x14ac:dyDescent="0.3">
      <c r="C643">
        <f>[1]hwy_speed!A643</f>
        <v>13589</v>
      </c>
      <c r="D643">
        <f>[1]hwy_speed!B643</f>
        <v>57</v>
      </c>
      <c r="E643">
        <f>[1]hwy_speed!C643</f>
        <v>33</v>
      </c>
      <c r="F643">
        <f>[1]hwy_speed!D643</f>
        <v>53</v>
      </c>
      <c r="G643">
        <f>[1]hwy_speed!E643</f>
        <v>55</v>
      </c>
      <c r="H643">
        <f>[1]hwy_speed!F643</f>
        <v>58</v>
      </c>
    </row>
    <row r="644" spans="3:8" x14ac:dyDescent="0.3">
      <c r="C644">
        <f>[1]hwy_speed!A644</f>
        <v>13590</v>
      </c>
      <c r="D644">
        <f>[1]hwy_speed!B644</f>
        <v>57</v>
      </c>
      <c r="E644">
        <f>[1]hwy_speed!C644</f>
        <v>24</v>
      </c>
      <c r="F644">
        <f>[1]hwy_speed!D644</f>
        <v>51</v>
      </c>
      <c r="G644">
        <f>[1]hwy_speed!E644</f>
        <v>53</v>
      </c>
      <c r="H644">
        <f>[1]hwy_speed!F644</f>
        <v>58</v>
      </c>
    </row>
    <row r="645" spans="3:8" x14ac:dyDescent="0.3">
      <c r="C645">
        <f>[1]hwy_speed!A645</f>
        <v>13593</v>
      </c>
      <c r="D645">
        <f>[1]hwy_speed!B645</f>
        <v>58</v>
      </c>
      <c r="E645">
        <f>[1]hwy_speed!C645</f>
        <v>51</v>
      </c>
      <c r="F645">
        <f>[1]hwy_speed!D645</f>
        <v>50</v>
      </c>
      <c r="G645">
        <f>[1]hwy_speed!E645</f>
        <v>24</v>
      </c>
      <c r="H645">
        <f>[1]hwy_speed!F645</f>
        <v>58</v>
      </c>
    </row>
    <row r="646" spans="3:8" x14ac:dyDescent="0.3">
      <c r="C646">
        <f>[1]hwy_speed!A646</f>
        <v>13594</v>
      </c>
      <c r="D646">
        <f>[1]hwy_speed!B646</f>
        <v>57</v>
      </c>
      <c r="E646">
        <f>[1]hwy_speed!C646</f>
        <v>23</v>
      </c>
      <c r="F646">
        <f>[1]hwy_speed!D646</f>
        <v>52</v>
      </c>
      <c r="G646">
        <f>[1]hwy_speed!E646</f>
        <v>54</v>
      </c>
      <c r="H646">
        <f>[1]hwy_speed!F646</f>
        <v>58</v>
      </c>
    </row>
    <row r="647" spans="3:8" x14ac:dyDescent="0.3">
      <c r="C647">
        <f>[1]hwy_speed!A647</f>
        <v>13595</v>
      </c>
      <c r="D647">
        <f>[1]hwy_speed!B647</f>
        <v>58</v>
      </c>
      <c r="E647">
        <f>[1]hwy_speed!C647</f>
        <v>53</v>
      </c>
      <c r="F647">
        <f>[1]hwy_speed!D647</f>
        <v>51</v>
      </c>
      <c r="G647">
        <f>[1]hwy_speed!E647</f>
        <v>27</v>
      </c>
      <c r="H647">
        <f>[1]hwy_speed!F647</f>
        <v>58</v>
      </c>
    </row>
    <row r="648" spans="3:8" x14ac:dyDescent="0.3">
      <c r="C648">
        <f>[1]hwy_speed!A648</f>
        <v>13597</v>
      </c>
      <c r="D648">
        <f>[1]hwy_speed!B648</f>
        <v>57</v>
      </c>
      <c r="E648">
        <f>[1]hwy_speed!C648</f>
        <v>36</v>
      </c>
      <c r="F648">
        <f>[1]hwy_speed!D648</f>
        <v>55</v>
      </c>
      <c r="G648">
        <f>[1]hwy_speed!E648</f>
        <v>55</v>
      </c>
      <c r="H648">
        <f>[1]hwy_speed!F648</f>
        <v>58</v>
      </c>
    </row>
    <row r="649" spans="3:8" x14ac:dyDescent="0.3">
      <c r="C649">
        <f>[1]hwy_speed!A649</f>
        <v>13598</v>
      </c>
      <c r="D649">
        <f>[1]hwy_speed!B649</f>
        <v>56</v>
      </c>
      <c r="E649">
        <f>[1]hwy_speed!C649</f>
        <v>30</v>
      </c>
      <c r="F649">
        <f>[1]hwy_speed!D649</f>
        <v>52</v>
      </c>
      <c r="G649">
        <f>[1]hwy_speed!E649</f>
        <v>54</v>
      </c>
      <c r="H649">
        <f>[1]hwy_speed!F649</f>
        <v>58</v>
      </c>
    </row>
    <row r="650" spans="3:8" x14ac:dyDescent="0.3">
      <c r="C650">
        <f>[1]hwy_speed!A650</f>
        <v>13599</v>
      </c>
      <c r="D650">
        <f>[1]hwy_speed!B650</f>
        <v>58</v>
      </c>
      <c r="E650">
        <f>[1]hwy_speed!C650</f>
        <v>50</v>
      </c>
      <c r="F650">
        <f>[1]hwy_speed!D650</f>
        <v>49</v>
      </c>
      <c r="G650">
        <f>[1]hwy_speed!E650</f>
        <v>19</v>
      </c>
      <c r="H650">
        <f>[1]hwy_speed!F650</f>
        <v>58</v>
      </c>
    </row>
    <row r="651" spans="3:8" x14ac:dyDescent="0.3">
      <c r="C651">
        <f>[1]hwy_speed!A651</f>
        <v>13600</v>
      </c>
      <c r="D651">
        <f>[1]hwy_speed!B651</f>
        <v>58</v>
      </c>
      <c r="E651">
        <f>[1]hwy_speed!C651</f>
        <v>53</v>
      </c>
      <c r="F651">
        <f>[1]hwy_speed!D651</f>
        <v>52</v>
      </c>
      <c r="G651">
        <f>[1]hwy_speed!E651</f>
        <v>39</v>
      </c>
      <c r="H651">
        <f>[1]hwy_speed!F651</f>
        <v>58</v>
      </c>
    </row>
    <row r="652" spans="3:8" x14ac:dyDescent="0.3">
      <c r="C652">
        <f>[1]hwy_speed!A652</f>
        <v>13637</v>
      </c>
      <c r="D652">
        <f>[1]hwy_speed!B652</f>
        <v>58</v>
      </c>
      <c r="E652">
        <f>[1]hwy_speed!C652</f>
        <v>57</v>
      </c>
      <c r="F652">
        <f>[1]hwy_speed!D652</f>
        <v>57</v>
      </c>
      <c r="G652">
        <f>[1]hwy_speed!E652</f>
        <v>49</v>
      </c>
      <c r="H652">
        <f>[1]hwy_speed!F652</f>
        <v>58</v>
      </c>
    </row>
    <row r="653" spans="3:8" x14ac:dyDescent="0.3">
      <c r="C653">
        <f>[1]hwy_speed!A653</f>
        <v>13639</v>
      </c>
      <c r="D653">
        <f>[1]hwy_speed!B653</f>
        <v>58</v>
      </c>
      <c r="E653">
        <f>[1]hwy_speed!C653</f>
        <v>55</v>
      </c>
      <c r="F653">
        <f>[1]hwy_speed!D653</f>
        <v>54</v>
      </c>
      <c r="G653">
        <f>[1]hwy_speed!E653</f>
        <v>37</v>
      </c>
      <c r="H653">
        <f>[1]hwy_speed!F653</f>
        <v>58</v>
      </c>
    </row>
    <row r="654" spans="3:8" x14ac:dyDescent="0.3">
      <c r="C654">
        <f>[1]hwy_speed!A654</f>
        <v>13640</v>
      </c>
      <c r="D654">
        <f>[1]hwy_speed!B654</f>
        <v>58</v>
      </c>
      <c r="E654">
        <f>[1]hwy_speed!C654</f>
        <v>57</v>
      </c>
      <c r="F654">
        <f>[1]hwy_speed!D654</f>
        <v>56</v>
      </c>
      <c r="G654">
        <f>[1]hwy_speed!E654</f>
        <v>45</v>
      </c>
      <c r="H654">
        <f>[1]hwy_speed!F654</f>
        <v>58</v>
      </c>
    </row>
    <row r="655" spans="3:8" x14ac:dyDescent="0.3">
      <c r="C655">
        <f>[1]hwy_speed!A655</f>
        <v>13642</v>
      </c>
      <c r="D655">
        <f>[1]hwy_speed!B655</f>
        <v>58</v>
      </c>
      <c r="E655">
        <f>[1]hwy_speed!C655</f>
        <v>56</v>
      </c>
      <c r="F655">
        <f>[1]hwy_speed!D655</f>
        <v>56</v>
      </c>
      <c r="G655">
        <f>[1]hwy_speed!E655</f>
        <v>43</v>
      </c>
      <c r="H655">
        <f>[1]hwy_speed!F655</f>
        <v>58</v>
      </c>
    </row>
    <row r="656" spans="3:8" x14ac:dyDescent="0.3">
      <c r="C656">
        <f>[1]hwy_speed!A656</f>
        <v>13646</v>
      </c>
      <c r="D656">
        <f>[1]hwy_speed!B656</f>
        <v>57</v>
      </c>
      <c r="E656">
        <f>[1]hwy_speed!C656</f>
        <v>39</v>
      </c>
      <c r="F656">
        <f>[1]hwy_speed!D656</f>
        <v>55</v>
      </c>
      <c r="G656">
        <f>[1]hwy_speed!E656</f>
        <v>57</v>
      </c>
      <c r="H656">
        <f>[1]hwy_speed!F656</f>
        <v>58</v>
      </c>
    </row>
    <row r="657" spans="3:8" x14ac:dyDescent="0.3">
      <c r="C657">
        <f>[1]hwy_speed!A657</f>
        <v>13648</v>
      </c>
      <c r="D657">
        <f>[1]hwy_speed!B657</f>
        <v>58</v>
      </c>
      <c r="E657">
        <f>[1]hwy_speed!C657</f>
        <v>57</v>
      </c>
      <c r="F657">
        <f>[1]hwy_speed!D657</f>
        <v>57</v>
      </c>
      <c r="G657">
        <f>[1]hwy_speed!E657</f>
        <v>45</v>
      </c>
      <c r="H657">
        <f>[1]hwy_speed!F657</f>
        <v>58</v>
      </c>
    </row>
    <row r="658" spans="3:8" x14ac:dyDescent="0.3">
      <c r="C658">
        <f>[1]hwy_speed!A658</f>
        <v>13649</v>
      </c>
      <c r="D658">
        <f>[1]hwy_speed!B658</f>
        <v>57</v>
      </c>
      <c r="E658">
        <f>[1]hwy_speed!C658</f>
        <v>43</v>
      </c>
      <c r="F658">
        <f>[1]hwy_speed!D658</f>
        <v>57</v>
      </c>
      <c r="G658">
        <f>[1]hwy_speed!E658</f>
        <v>57</v>
      </c>
      <c r="H658">
        <f>[1]hwy_speed!F658</f>
        <v>58</v>
      </c>
    </row>
    <row r="659" spans="3:8" x14ac:dyDescent="0.3">
      <c r="C659">
        <f>[1]hwy_speed!A659</f>
        <v>13652</v>
      </c>
      <c r="D659">
        <f>[1]hwy_speed!B659</f>
        <v>58</v>
      </c>
      <c r="E659">
        <f>[1]hwy_speed!C659</f>
        <v>47</v>
      </c>
      <c r="F659">
        <f>[1]hwy_speed!D659</f>
        <v>57</v>
      </c>
      <c r="G659">
        <f>[1]hwy_speed!E659</f>
        <v>57</v>
      </c>
      <c r="H659">
        <f>[1]hwy_speed!F659</f>
        <v>58</v>
      </c>
    </row>
    <row r="660" spans="3:8" x14ac:dyDescent="0.3">
      <c r="C660">
        <f>[1]hwy_speed!A660</f>
        <v>13653</v>
      </c>
      <c r="D660">
        <f>[1]hwy_speed!B660</f>
        <v>58</v>
      </c>
      <c r="E660">
        <f>[1]hwy_speed!C660</f>
        <v>49</v>
      </c>
      <c r="F660">
        <f>[1]hwy_speed!D660</f>
        <v>57</v>
      </c>
      <c r="G660">
        <f>[1]hwy_speed!E660</f>
        <v>57</v>
      </c>
      <c r="H660">
        <f>[1]hwy_speed!F660</f>
        <v>58</v>
      </c>
    </row>
    <row r="661" spans="3:8" x14ac:dyDescent="0.3">
      <c r="C661">
        <f>[1]hwy_speed!A661</f>
        <v>13658</v>
      </c>
      <c r="D661">
        <f>[1]hwy_speed!B661</f>
        <v>58</v>
      </c>
      <c r="E661">
        <f>[1]hwy_speed!C661</f>
        <v>57</v>
      </c>
      <c r="F661">
        <f>[1]hwy_speed!D661</f>
        <v>57</v>
      </c>
      <c r="G661">
        <f>[1]hwy_speed!E661</f>
        <v>46</v>
      </c>
      <c r="H661">
        <f>[1]hwy_speed!F661</f>
        <v>58</v>
      </c>
    </row>
    <row r="662" spans="3:8" x14ac:dyDescent="0.3">
      <c r="C662">
        <f>[1]hwy_speed!A662</f>
        <v>13661</v>
      </c>
      <c r="D662">
        <f>[1]hwy_speed!B662</f>
        <v>58</v>
      </c>
      <c r="E662">
        <f>[1]hwy_speed!C662</f>
        <v>44</v>
      </c>
      <c r="F662">
        <f>[1]hwy_speed!D662</f>
        <v>57</v>
      </c>
      <c r="G662">
        <f>[1]hwy_speed!E662</f>
        <v>57</v>
      </c>
      <c r="H662">
        <f>[1]hwy_speed!F662</f>
        <v>58</v>
      </c>
    </row>
    <row r="663" spans="3:8" x14ac:dyDescent="0.3">
      <c r="C663">
        <f>[1]hwy_speed!A663</f>
        <v>13662</v>
      </c>
      <c r="D663">
        <f>[1]hwy_speed!B663</f>
        <v>58</v>
      </c>
      <c r="E663">
        <f>[1]hwy_speed!C663</f>
        <v>57</v>
      </c>
      <c r="F663">
        <f>[1]hwy_speed!D663</f>
        <v>57</v>
      </c>
      <c r="G663">
        <f>[1]hwy_speed!E663</f>
        <v>46</v>
      </c>
      <c r="H663">
        <f>[1]hwy_speed!F663</f>
        <v>58</v>
      </c>
    </row>
    <row r="664" spans="3:8" x14ac:dyDescent="0.3">
      <c r="C664">
        <f>[1]hwy_speed!A664</f>
        <v>13664</v>
      </c>
      <c r="D664">
        <f>[1]hwy_speed!B664</f>
        <v>57</v>
      </c>
      <c r="E664">
        <f>[1]hwy_speed!C664</f>
        <v>40</v>
      </c>
      <c r="F664">
        <f>[1]hwy_speed!D664</f>
        <v>54</v>
      </c>
      <c r="G664">
        <f>[1]hwy_speed!E664</f>
        <v>56</v>
      </c>
      <c r="H664">
        <f>[1]hwy_speed!F664</f>
        <v>58</v>
      </c>
    </row>
    <row r="665" spans="3:8" x14ac:dyDescent="0.3">
      <c r="C665">
        <f>[1]hwy_speed!A665</f>
        <v>13672</v>
      </c>
      <c r="D665">
        <f>[1]hwy_speed!B665</f>
        <v>58</v>
      </c>
      <c r="E665">
        <f>[1]hwy_speed!C665</f>
        <v>57</v>
      </c>
      <c r="F665">
        <f>[1]hwy_speed!D665</f>
        <v>57</v>
      </c>
      <c r="G665">
        <f>[1]hwy_speed!E665</f>
        <v>44</v>
      </c>
      <c r="H665">
        <f>[1]hwy_speed!F665</f>
        <v>58</v>
      </c>
    </row>
    <row r="666" spans="3:8" x14ac:dyDescent="0.3">
      <c r="C666">
        <f>[1]hwy_speed!A666</f>
        <v>13673</v>
      </c>
      <c r="D666">
        <f>[1]hwy_speed!B666</f>
        <v>57</v>
      </c>
      <c r="E666">
        <f>[1]hwy_speed!C666</f>
        <v>43</v>
      </c>
      <c r="F666">
        <f>[1]hwy_speed!D666</f>
        <v>56</v>
      </c>
      <c r="G666">
        <f>[1]hwy_speed!E666</f>
        <v>57</v>
      </c>
      <c r="H666">
        <f>[1]hwy_speed!F666</f>
        <v>58</v>
      </c>
    </row>
    <row r="667" spans="3:8" x14ac:dyDescent="0.3">
      <c r="C667">
        <f>[1]hwy_speed!A667</f>
        <v>13861</v>
      </c>
      <c r="D667">
        <f>[1]hwy_speed!B667</f>
        <v>58</v>
      </c>
      <c r="E667">
        <f>[1]hwy_speed!C667</f>
        <v>55</v>
      </c>
      <c r="F667">
        <f>[1]hwy_speed!D667</f>
        <v>56</v>
      </c>
      <c r="G667">
        <f>[1]hwy_speed!E667</f>
        <v>45</v>
      </c>
      <c r="H667">
        <f>[1]hwy_speed!F667</f>
        <v>58</v>
      </c>
    </row>
    <row r="668" spans="3:8" x14ac:dyDescent="0.3">
      <c r="C668">
        <f>[1]hwy_speed!A668</f>
        <v>13869</v>
      </c>
      <c r="D668">
        <f>[1]hwy_speed!B668</f>
        <v>58</v>
      </c>
      <c r="E668">
        <f>[1]hwy_speed!C668</f>
        <v>49</v>
      </c>
      <c r="F668">
        <f>[1]hwy_speed!D668</f>
        <v>49</v>
      </c>
      <c r="G668">
        <f>[1]hwy_speed!E668</f>
        <v>33</v>
      </c>
      <c r="H668">
        <f>[1]hwy_speed!F668</f>
        <v>58</v>
      </c>
    </row>
    <row r="669" spans="3:8" x14ac:dyDescent="0.3">
      <c r="C669">
        <f>[1]hwy_speed!A669</f>
        <v>13870</v>
      </c>
      <c r="D669">
        <f>[1]hwy_speed!B669</f>
        <v>58</v>
      </c>
      <c r="E669">
        <f>[1]hwy_speed!C669</f>
        <v>55</v>
      </c>
      <c r="F669">
        <f>[1]hwy_speed!D669</f>
        <v>55</v>
      </c>
      <c r="G669">
        <f>[1]hwy_speed!E669</f>
        <v>44</v>
      </c>
      <c r="H669">
        <f>[1]hwy_speed!F669</f>
        <v>58</v>
      </c>
    </row>
    <row r="670" spans="3:8" x14ac:dyDescent="0.3">
      <c r="C670">
        <f>[1]hwy_speed!A670</f>
        <v>13974</v>
      </c>
      <c r="D670">
        <f>[1]hwy_speed!B670</f>
        <v>57</v>
      </c>
      <c r="E670">
        <f>[1]hwy_speed!C670</f>
        <v>56</v>
      </c>
      <c r="F670">
        <f>[1]hwy_speed!D670</f>
        <v>57</v>
      </c>
      <c r="G670">
        <f>[1]hwy_speed!E670</f>
        <v>57</v>
      </c>
      <c r="H670">
        <f>[1]hwy_speed!F670</f>
        <v>57</v>
      </c>
    </row>
    <row r="671" spans="3:8" x14ac:dyDescent="0.3">
      <c r="C671">
        <f>[1]hwy_speed!A671</f>
        <v>13975</v>
      </c>
      <c r="D671">
        <f>[1]hwy_speed!B671</f>
        <v>57</v>
      </c>
      <c r="E671">
        <f>[1]hwy_speed!C671</f>
        <v>57</v>
      </c>
      <c r="F671">
        <f>[1]hwy_speed!D671</f>
        <v>57</v>
      </c>
      <c r="G671">
        <f>[1]hwy_speed!E671</f>
        <v>57</v>
      </c>
      <c r="H671">
        <f>[1]hwy_speed!F671</f>
        <v>57</v>
      </c>
    </row>
    <row r="672" spans="3:8" x14ac:dyDescent="0.3">
      <c r="C672">
        <f>[1]hwy_speed!A672</f>
        <v>13991</v>
      </c>
      <c r="D672">
        <f>[1]hwy_speed!B672</f>
        <v>57</v>
      </c>
      <c r="E672">
        <f>[1]hwy_speed!C672</f>
        <v>57</v>
      </c>
      <c r="F672">
        <f>[1]hwy_speed!D672</f>
        <v>57</v>
      </c>
      <c r="G672">
        <f>[1]hwy_speed!E672</f>
        <v>57</v>
      </c>
      <c r="H672">
        <f>[1]hwy_speed!F672</f>
        <v>57</v>
      </c>
    </row>
    <row r="673" spans="3:8" x14ac:dyDescent="0.3">
      <c r="C673">
        <f>[1]hwy_speed!A673</f>
        <v>13992</v>
      </c>
      <c r="D673">
        <f>[1]hwy_speed!B673</f>
        <v>57</v>
      </c>
      <c r="E673">
        <f>[1]hwy_speed!C673</f>
        <v>57</v>
      </c>
      <c r="F673">
        <f>[1]hwy_speed!D673</f>
        <v>57</v>
      </c>
      <c r="G673">
        <f>[1]hwy_speed!E673</f>
        <v>57</v>
      </c>
      <c r="H673">
        <f>[1]hwy_speed!F673</f>
        <v>57</v>
      </c>
    </row>
    <row r="674" spans="3:8" x14ac:dyDescent="0.3">
      <c r="C674">
        <f>[1]hwy_speed!A674</f>
        <v>13993</v>
      </c>
      <c r="D674">
        <f>[1]hwy_speed!B674</f>
        <v>57</v>
      </c>
      <c r="E674">
        <f>[1]hwy_speed!C674</f>
        <v>56</v>
      </c>
      <c r="F674">
        <f>[1]hwy_speed!D674</f>
        <v>56</v>
      </c>
      <c r="G674">
        <f>[1]hwy_speed!E674</f>
        <v>56</v>
      </c>
      <c r="H674">
        <f>[1]hwy_speed!F674</f>
        <v>57</v>
      </c>
    </row>
    <row r="675" spans="3:8" x14ac:dyDescent="0.3">
      <c r="C675">
        <f>[1]hwy_speed!A675</f>
        <v>13994</v>
      </c>
      <c r="D675">
        <f>[1]hwy_speed!B675</f>
        <v>57</v>
      </c>
      <c r="E675">
        <f>[1]hwy_speed!C675</f>
        <v>57</v>
      </c>
      <c r="F675">
        <f>[1]hwy_speed!D675</f>
        <v>57</v>
      </c>
      <c r="G675">
        <f>[1]hwy_speed!E675</f>
        <v>57</v>
      </c>
      <c r="H675">
        <f>[1]hwy_speed!F675</f>
        <v>57</v>
      </c>
    </row>
    <row r="676" spans="3:8" x14ac:dyDescent="0.3">
      <c r="C676">
        <f>[1]hwy_speed!A676</f>
        <v>14022</v>
      </c>
      <c r="D676">
        <f>[1]hwy_speed!B676</f>
        <v>57</v>
      </c>
      <c r="E676">
        <f>[1]hwy_speed!C676</f>
        <v>57</v>
      </c>
      <c r="F676">
        <f>[1]hwy_speed!D676</f>
        <v>57</v>
      </c>
      <c r="G676">
        <f>[1]hwy_speed!E676</f>
        <v>57</v>
      </c>
      <c r="H676">
        <f>[1]hwy_speed!F676</f>
        <v>57</v>
      </c>
    </row>
    <row r="677" spans="3:8" x14ac:dyDescent="0.3">
      <c r="C677">
        <f>[1]hwy_speed!A677</f>
        <v>14024</v>
      </c>
      <c r="D677">
        <f>[1]hwy_speed!B677</f>
        <v>57</v>
      </c>
      <c r="E677">
        <f>[1]hwy_speed!C677</f>
        <v>57</v>
      </c>
      <c r="F677">
        <f>[1]hwy_speed!D677</f>
        <v>57</v>
      </c>
      <c r="G677">
        <f>[1]hwy_speed!E677</f>
        <v>57</v>
      </c>
      <c r="H677">
        <f>[1]hwy_speed!F677</f>
        <v>57</v>
      </c>
    </row>
    <row r="678" spans="3:8" x14ac:dyDescent="0.3">
      <c r="C678">
        <f>[1]hwy_speed!A678</f>
        <v>14025</v>
      </c>
      <c r="D678">
        <f>[1]hwy_speed!B678</f>
        <v>57</v>
      </c>
      <c r="E678">
        <f>[1]hwy_speed!C678</f>
        <v>57</v>
      </c>
      <c r="F678">
        <f>[1]hwy_speed!D678</f>
        <v>57</v>
      </c>
      <c r="G678">
        <f>[1]hwy_speed!E678</f>
        <v>57</v>
      </c>
      <c r="H678">
        <f>[1]hwy_speed!F678</f>
        <v>57</v>
      </c>
    </row>
    <row r="679" spans="3:8" x14ac:dyDescent="0.3">
      <c r="C679">
        <f>[1]hwy_speed!A679</f>
        <v>14026</v>
      </c>
      <c r="D679">
        <f>[1]hwy_speed!B679</f>
        <v>57</v>
      </c>
      <c r="E679">
        <f>[1]hwy_speed!C679</f>
        <v>57</v>
      </c>
      <c r="F679">
        <f>[1]hwy_speed!D679</f>
        <v>57</v>
      </c>
      <c r="G679">
        <f>[1]hwy_speed!E679</f>
        <v>57</v>
      </c>
      <c r="H679">
        <f>[1]hwy_speed!F679</f>
        <v>57</v>
      </c>
    </row>
    <row r="680" spans="3:8" x14ac:dyDescent="0.3">
      <c r="C680">
        <f>[1]hwy_speed!A680</f>
        <v>14142</v>
      </c>
      <c r="D680">
        <f>[1]hwy_speed!B680</f>
        <v>58</v>
      </c>
      <c r="E680">
        <f>[1]hwy_speed!C680</f>
        <v>36</v>
      </c>
      <c r="F680">
        <f>[1]hwy_speed!D680</f>
        <v>57</v>
      </c>
      <c r="G680">
        <f>[1]hwy_speed!E680</f>
        <v>57</v>
      </c>
      <c r="H680">
        <f>[1]hwy_speed!F680</f>
        <v>58</v>
      </c>
    </row>
    <row r="681" spans="3:8" x14ac:dyDescent="0.3">
      <c r="C681">
        <f>[1]hwy_speed!A681</f>
        <v>14143</v>
      </c>
      <c r="D681">
        <f>[1]hwy_speed!B681</f>
        <v>58</v>
      </c>
      <c r="E681">
        <f>[1]hwy_speed!C681</f>
        <v>57</v>
      </c>
      <c r="F681">
        <f>[1]hwy_speed!D681</f>
        <v>57</v>
      </c>
      <c r="G681">
        <f>[1]hwy_speed!E681</f>
        <v>47</v>
      </c>
      <c r="H681">
        <f>[1]hwy_speed!F681</f>
        <v>58</v>
      </c>
    </row>
    <row r="682" spans="3:8" x14ac:dyDescent="0.3">
      <c r="C682">
        <f>[1]hwy_speed!A682</f>
        <v>14144</v>
      </c>
      <c r="D682">
        <f>[1]hwy_speed!B682</f>
        <v>58</v>
      </c>
      <c r="E682">
        <f>[1]hwy_speed!C682</f>
        <v>43</v>
      </c>
      <c r="F682">
        <f>[1]hwy_speed!D682</f>
        <v>57</v>
      </c>
      <c r="G682">
        <f>[1]hwy_speed!E682</f>
        <v>57</v>
      </c>
      <c r="H682">
        <f>[1]hwy_speed!F682</f>
        <v>58</v>
      </c>
    </row>
    <row r="683" spans="3:8" x14ac:dyDescent="0.3">
      <c r="C683">
        <f>[1]hwy_speed!A683</f>
        <v>14151</v>
      </c>
      <c r="D683">
        <f>[1]hwy_speed!B683</f>
        <v>58</v>
      </c>
      <c r="E683">
        <f>[1]hwy_speed!C683</f>
        <v>57</v>
      </c>
      <c r="F683">
        <f>[1]hwy_speed!D683</f>
        <v>58</v>
      </c>
      <c r="G683">
        <f>[1]hwy_speed!E683</f>
        <v>52</v>
      </c>
      <c r="H683">
        <f>[1]hwy_speed!F683</f>
        <v>58</v>
      </c>
    </row>
    <row r="684" spans="3:8" x14ac:dyDescent="0.3">
      <c r="C684">
        <f>[1]hwy_speed!A684</f>
        <v>14153</v>
      </c>
      <c r="D684">
        <f>[1]hwy_speed!B684</f>
        <v>58</v>
      </c>
      <c r="E684">
        <f>[1]hwy_speed!C684</f>
        <v>57</v>
      </c>
      <c r="F684">
        <f>[1]hwy_speed!D684</f>
        <v>57</v>
      </c>
      <c r="G684">
        <f>[1]hwy_speed!E684</f>
        <v>51</v>
      </c>
      <c r="H684">
        <f>[1]hwy_speed!F684</f>
        <v>58</v>
      </c>
    </row>
    <row r="685" spans="3:8" x14ac:dyDescent="0.3">
      <c r="C685">
        <f>[1]hwy_speed!A685</f>
        <v>14154</v>
      </c>
      <c r="D685">
        <f>[1]hwy_speed!B685</f>
        <v>57</v>
      </c>
      <c r="E685">
        <f>[1]hwy_speed!C685</f>
        <v>41</v>
      </c>
      <c r="F685">
        <f>[1]hwy_speed!D685</f>
        <v>57</v>
      </c>
      <c r="G685">
        <f>[1]hwy_speed!E685</f>
        <v>56</v>
      </c>
      <c r="H685">
        <f>[1]hwy_speed!F685</f>
        <v>57</v>
      </c>
    </row>
    <row r="686" spans="3:8" x14ac:dyDescent="0.3">
      <c r="C686">
        <f>[1]hwy_speed!A686</f>
        <v>14155</v>
      </c>
      <c r="D686">
        <f>[1]hwy_speed!B686</f>
        <v>57</v>
      </c>
      <c r="E686">
        <f>[1]hwy_speed!C686</f>
        <v>47</v>
      </c>
      <c r="F686">
        <f>[1]hwy_speed!D686</f>
        <v>57</v>
      </c>
      <c r="G686">
        <f>[1]hwy_speed!E686</f>
        <v>57</v>
      </c>
      <c r="H686">
        <f>[1]hwy_speed!F686</f>
        <v>57</v>
      </c>
    </row>
    <row r="687" spans="3:8" x14ac:dyDescent="0.3">
      <c r="C687">
        <f>[1]hwy_speed!A687</f>
        <v>14176</v>
      </c>
      <c r="D687">
        <f>[1]hwy_speed!B687</f>
        <v>57</v>
      </c>
      <c r="E687">
        <f>[1]hwy_speed!C687</f>
        <v>51</v>
      </c>
      <c r="F687">
        <f>[1]hwy_speed!D687</f>
        <v>57</v>
      </c>
      <c r="G687">
        <f>[1]hwy_speed!E687</f>
        <v>57</v>
      </c>
      <c r="H687">
        <f>[1]hwy_speed!F687</f>
        <v>57</v>
      </c>
    </row>
    <row r="688" spans="3:8" x14ac:dyDescent="0.3">
      <c r="C688">
        <f>[1]hwy_speed!A688</f>
        <v>14192</v>
      </c>
      <c r="D688">
        <f>[1]hwy_speed!B688</f>
        <v>57</v>
      </c>
      <c r="E688">
        <f>[1]hwy_speed!C688</f>
        <v>57</v>
      </c>
      <c r="F688">
        <f>[1]hwy_speed!D688</f>
        <v>57</v>
      </c>
      <c r="G688">
        <f>[1]hwy_speed!E688</f>
        <v>57</v>
      </c>
      <c r="H688">
        <f>[1]hwy_speed!F688</f>
        <v>57</v>
      </c>
    </row>
    <row r="689" spans="3:8" x14ac:dyDescent="0.3">
      <c r="C689">
        <f>[1]hwy_speed!A689</f>
        <v>14193</v>
      </c>
      <c r="D689">
        <f>[1]hwy_speed!B689</f>
        <v>58</v>
      </c>
      <c r="E689">
        <f>[1]hwy_speed!C689</f>
        <v>58</v>
      </c>
      <c r="F689">
        <f>[1]hwy_speed!D689</f>
        <v>58</v>
      </c>
      <c r="G689">
        <f>[1]hwy_speed!E689</f>
        <v>55</v>
      </c>
      <c r="H689">
        <f>[1]hwy_speed!F689</f>
        <v>58</v>
      </c>
    </row>
    <row r="690" spans="3:8" x14ac:dyDescent="0.3">
      <c r="C690">
        <f>[1]hwy_speed!A690</f>
        <v>14194</v>
      </c>
      <c r="D690">
        <f>[1]hwy_speed!B690</f>
        <v>58</v>
      </c>
      <c r="E690">
        <f>[1]hwy_speed!C690</f>
        <v>58</v>
      </c>
      <c r="F690">
        <f>[1]hwy_speed!D690</f>
        <v>58</v>
      </c>
      <c r="G690">
        <f>[1]hwy_speed!E690</f>
        <v>58</v>
      </c>
      <c r="H690">
        <f>[1]hwy_speed!F690</f>
        <v>58</v>
      </c>
    </row>
    <row r="691" spans="3:8" x14ac:dyDescent="0.3">
      <c r="C691">
        <f>[1]hwy_speed!A691</f>
        <v>14199</v>
      </c>
      <c r="D691">
        <f>[1]hwy_speed!B691</f>
        <v>58</v>
      </c>
      <c r="E691">
        <f>[1]hwy_speed!C691</f>
        <v>58</v>
      </c>
      <c r="F691">
        <f>[1]hwy_speed!D691</f>
        <v>58</v>
      </c>
      <c r="G691">
        <f>[1]hwy_speed!E691</f>
        <v>58</v>
      </c>
      <c r="H691">
        <f>[1]hwy_speed!F691</f>
        <v>58</v>
      </c>
    </row>
    <row r="692" spans="3:8" x14ac:dyDescent="0.3">
      <c r="C692">
        <f>[1]hwy_speed!A692</f>
        <v>14202</v>
      </c>
      <c r="D692">
        <f>[1]hwy_speed!B692</f>
        <v>58</v>
      </c>
      <c r="E692">
        <f>[1]hwy_speed!C692</f>
        <v>58</v>
      </c>
      <c r="F692">
        <f>[1]hwy_speed!D692</f>
        <v>58</v>
      </c>
      <c r="G692">
        <f>[1]hwy_speed!E692</f>
        <v>58</v>
      </c>
      <c r="H692">
        <f>[1]hwy_speed!F692</f>
        <v>58</v>
      </c>
    </row>
    <row r="693" spans="3:8" x14ac:dyDescent="0.3">
      <c r="C693">
        <f>[1]hwy_speed!A693</f>
        <v>14203</v>
      </c>
      <c r="D693">
        <f>[1]hwy_speed!B693</f>
        <v>58</v>
      </c>
      <c r="E693">
        <f>[1]hwy_speed!C693</f>
        <v>58</v>
      </c>
      <c r="F693">
        <f>[1]hwy_speed!D693</f>
        <v>58</v>
      </c>
      <c r="G693">
        <f>[1]hwy_speed!E693</f>
        <v>58</v>
      </c>
      <c r="H693">
        <f>[1]hwy_speed!F693</f>
        <v>58</v>
      </c>
    </row>
    <row r="694" spans="3:8" x14ac:dyDescent="0.3">
      <c r="C694">
        <f>[1]hwy_speed!A694</f>
        <v>14205</v>
      </c>
      <c r="D694">
        <f>[1]hwy_speed!B694</f>
        <v>58</v>
      </c>
      <c r="E694">
        <f>[1]hwy_speed!C694</f>
        <v>58</v>
      </c>
      <c r="F694">
        <f>[1]hwy_speed!D694</f>
        <v>58</v>
      </c>
      <c r="G694">
        <f>[1]hwy_speed!E694</f>
        <v>58</v>
      </c>
      <c r="H694">
        <f>[1]hwy_speed!F694</f>
        <v>58</v>
      </c>
    </row>
    <row r="695" spans="3:8" x14ac:dyDescent="0.3">
      <c r="C695">
        <f>[1]hwy_speed!A695</f>
        <v>14211</v>
      </c>
      <c r="D695">
        <f>[1]hwy_speed!B695</f>
        <v>58</v>
      </c>
      <c r="E695">
        <f>[1]hwy_speed!C695</f>
        <v>58</v>
      </c>
      <c r="F695">
        <f>[1]hwy_speed!D695</f>
        <v>58</v>
      </c>
      <c r="G695">
        <f>[1]hwy_speed!E695</f>
        <v>58</v>
      </c>
      <c r="H695">
        <f>[1]hwy_speed!F695</f>
        <v>58</v>
      </c>
    </row>
    <row r="696" spans="3:8" x14ac:dyDescent="0.3">
      <c r="C696">
        <f>[1]hwy_speed!A696</f>
        <v>14213</v>
      </c>
      <c r="D696">
        <f>[1]hwy_speed!B696</f>
        <v>58</v>
      </c>
      <c r="E696">
        <f>[1]hwy_speed!C696</f>
        <v>58</v>
      </c>
      <c r="F696">
        <f>[1]hwy_speed!D696</f>
        <v>58</v>
      </c>
      <c r="G696">
        <f>[1]hwy_speed!E696</f>
        <v>55</v>
      </c>
      <c r="H696">
        <f>[1]hwy_speed!F696</f>
        <v>58</v>
      </c>
    </row>
    <row r="697" spans="3:8" x14ac:dyDescent="0.3">
      <c r="C697">
        <f>[1]hwy_speed!A697</f>
        <v>14232</v>
      </c>
      <c r="D697">
        <f>[1]hwy_speed!B697</f>
        <v>31</v>
      </c>
      <c r="E697">
        <f>[1]hwy_speed!C697</f>
        <v>31</v>
      </c>
      <c r="F697">
        <f>[1]hwy_speed!D697</f>
        <v>31</v>
      </c>
      <c r="G697">
        <f>[1]hwy_speed!E697</f>
        <v>30</v>
      </c>
      <c r="H697">
        <f>[1]hwy_speed!F697</f>
        <v>31</v>
      </c>
    </row>
    <row r="698" spans="3:8" x14ac:dyDescent="0.3">
      <c r="C698">
        <f>[1]hwy_speed!A698</f>
        <v>14246</v>
      </c>
      <c r="D698">
        <f>[1]hwy_speed!B698</f>
        <v>57</v>
      </c>
      <c r="E698">
        <f>[1]hwy_speed!C698</f>
        <v>39</v>
      </c>
      <c r="F698">
        <f>[1]hwy_speed!D698</f>
        <v>54</v>
      </c>
      <c r="G698">
        <f>[1]hwy_speed!E698</f>
        <v>54</v>
      </c>
      <c r="H698">
        <f>[1]hwy_speed!F698</f>
        <v>58</v>
      </c>
    </row>
    <row r="699" spans="3:8" x14ac:dyDescent="0.3">
      <c r="C699">
        <f>[1]hwy_speed!A699</f>
        <v>14247</v>
      </c>
      <c r="D699">
        <f>[1]hwy_speed!B699</f>
        <v>56</v>
      </c>
      <c r="E699">
        <f>[1]hwy_speed!C699</f>
        <v>26</v>
      </c>
      <c r="F699">
        <f>[1]hwy_speed!D699</f>
        <v>51</v>
      </c>
      <c r="G699">
        <f>[1]hwy_speed!E699</f>
        <v>50</v>
      </c>
      <c r="H699">
        <f>[1]hwy_speed!F699</f>
        <v>58</v>
      </c>
    </row>
    <row r="700" spans="3:8" x14ac:dyDescent="0.3">
      <c r="C700">
        <f>[1]hwy_speed!A700</f>
        <v>14248</v>
      </c>
      <c r="D700">
        <f>[1]hwy_speed!B700</f>
        <v>57</v>
      </c>
      <c r="E700">
        <f>[1]hwy_speed!C700</f>
        <v>56</v>
      </c>
      <c r="F700">
        <f>[1]hwy_speed!D700</f>
        <v>56</v>
      </c>
      <c r="G700">
        <f>[1]hwy_speed!E700</f>
        <v>47</v>
      </c>
      <c r="H700">
        <f>[1]hwy_speed!F700</f>
        <v>57</v>
      </c>
    </row>
    <row r="701" spans="3:8" x14ac:dyDescent="0.3">
      <c r="C701">
        <f>[1]hwy_speed!A701</f>
        <v>14252</v>
      </c>
      <c r="D701">
        <f>[1]hwy_speed!B701</f>
        <v>55</v>
      </c>
      <c r="E701">
        <f>[1]hwy_speed!C701</f>
        <v>53</v>
      </c>
      <c r="F701">
        <f>[1]hwy_speed!D701</f>
        <v>53</v>
      </c>
      <c r="G701">
        <f>[1]hwy_speed!E701</f>
        <v>45</v>
      </c>
      <c r="H701">
        <f>[1]hwy_speed!F701</f>
        <v>55</v>
      </c>
    </row>
    <row r="702" spans="3:8" x14ac:dyDescent="0.3">
      <c r="C702">
        <f>[1]hwy_speed!A702</f>
        <v>14255</v>
      </c>
      <c r="D702">
        <f>[1]hwy_speed!B702</f>
        <v>57</v>
      </c>
      <c r="E702">
        <f>[1]hwy_speed!C702</f>
        <v>43</v>
      </c>
      <c r="F702">
        <f>[1]hwy_speed!D702</f>
        <v>50</v>
      </c>
      <c r="G702">
        <f>[1]hwy_speed!E702</f>
        <v>51</v>
      </c>
      <c r="H702">
        <f>[1]hwy_speed!F702</f>
        <v>58</v>
      </c>
    </row>
    <row r="703" spans="3:8" x14ac:dyDescent="0.3">
      <c r="C703">
        <f>[1]hwy_speed!A703</f>
        <v>14256</v>
      </c>
      <c r="D703">
        <f>[1]hwy_speed!B703</f>
        <v>58</v>
      </c>
      <c r="E703">
        <f>[1]hwy_speed!C703</f>
        <v>52</v>
      </c>
      <c r="F703">
        <f>[1]hwy_speed!D703</f>
        <v>52</v>
      </c>
      <c r="G703">
        <f>[1]hwy_speed!E703</f>
        <v>38</v>
      </c>
      <c r="H703">
        <f>[1]hwy_speed!F703</f>
        <v>58</v>
      </c>
    </row>
    <row r="704" spans="3:8" x14ac:dyDescent="0.3">
      <c r="C704">
        <f>[1]hwy_speed!A704</f>
        <v>14262</v>
      </c>
      <c r="D704">
        <f>[1]hwy_speed!B704</f>
        <v>58</v>
      </c>
      <c r="E704">
        <f>[1]hwy_speed!C704</f>
        <v>54</v>
      </c>
      <c r="F704">
        <f>[1]hwy_speed!D704</f>
        <v>55</v>
      </c>
      <c r="G704">
        <f>[1]hwy_speed!E704</f>
        <v>43</v>
      </c>
      <c r="H704">
        <f>[1]hwy_speed!F704</f>
        <v>58</v>
      </c>
    </row>
    <row r="705" spans="3:8" x14ac:dyDescent="0.3">
      <c r="C705">
        <f>[1]hwy_speed!A705</f>
        <v>14263</v>
      </c>
      <c r="D705">
        <f>[1]hwy_speed!B705</f>
        <v>58</v>
      </c>
      <c r="E705">
        <f>[1]hwy_speed!C705</f>
        <v>46</v>
      </c>
      <c r="F705">
        <f>[1]hwy_speed!D705</f>
        <v>57</v>
      </c>
      <c r="G705">
        <f>[1]hwy_speed!E705</f>
        <v>57</v>
      </c>
      <c r="H705">
        <f>[1]hwy_speed!F705</f>
        <v>58</v>
      </c>
    </row>
    <row r="706" spans="3:8" x14ac:dyDescent="0.3">
      <c r="C706">
        <f>[1]hwy_speed!A706</f>
        <v>14265</v>
      </c>
      <c r="D706">
        <f>[1]hwy_speed!B706</f>
        <v>58</v>
      </c>
      <c r="E706">
        <f>[1]hwy_speed!C706</f>
        <v>58</v>
      </c>
      <c r="F706">
        <f>[1]hwy_speed!D706</f>
        <v>58</v>
      </c>
      <c r="G706">
        <f>[1]hwy_speed!E706</f>
        <v>57</v>
      </c>
      <c r="H706">
        <f>[1]hwy_speed!F706</f>
        <v>58</v>
      </c>
    </row>
    <row r="707" spans="3:8" x14ac:dyDescent="0.3">
      <c r="C707">
        <f>[1]hwy_speed!A707</f>
        <v>14269</v>
      </c>
      <c r="D707">
        <f>[1]hwy_speed!B707</f>
        <v>53</v>
      </c>
      <c r="E707">
        <f>[1]hwy_speed!C707</f>
        <v>49</v>
      </c>
      <c r="F707">
        <f>[1]hwy_speed!D707</f>
        <v>52</v>
      </c>
      <c r="G707">
        <f>[1]hwy_speed!E707</f>
        <v>50</v>
      </c>
      <c r="H707">
        <f>[1]hwy_speed!F707</f>
        <v>53</v>
      </c>
    </row>
    <row r="708" spans="3:8" x14ac:dyDescent="0.3">
      <c r="C708">
        <f>[1]hwy_speed!A708</f>
        <v>14271</v>
      </c>
      <c r="D708">
        <f>[1]hwy_speed!B708</f>
        <v>53</v>
      </c>
      <c r="E708">
        <f>[1]hwy_speed!C708</f>
        <v>45</v>
      </c>
      <c r="F708">
        <f>[1]hwy_speed!D708</f>
        <v>52</v>
      </c>
      <c r="G708">
        <f>[1]hwy_speed!E708</f>
        <v>49</v>
      </c>
      <c r="H708">
        <f>[1]hwy_speed!F708</f>
        <v>54</v>
      </c>
    </row>
    <row r="709" spans="3:8" x14ac:dyDescent="0.3">
      <c r="C709">
        <f>[1]hwy_speed!A709</f>
        <v>14286</v>
      </c>
      <c r="D709">
        <f>[1]hwy_speed!B709</f>
        <v>58</v>
      </c>
      <c r="E709">
        <f>[1]hwy_speed!C709</f>
        <v>53</v>
      </c>
      <c r="F709">
        <f>[1]hwy_speed!D709</f>
        <v>58</v>
      </c>
      <c r="G709">
        <f>[1]hwy_speed!E709</f>
        <v>57</v>
      </c>
      <c r="H709">
        <f>[1]hwy_speed!F709</f>
        <v>58</v>
      </c>
    </row>
    <row r="710" spans="3:8" x14ac:dyDescent="0.3">
      <c r="C710">
        <f>[1]hwy_speed!A710</f>
        <v>14288</v>
      </c>
      <c r="D710">
        <f>[1]hwy_speed!B710</f>
        <v>62</v>
      </c>
      <c r="E710">
        <f>[1]hwy_speed!C710</f>
        <v>61</v>
      </c>
      <c r="F710">
        <f>[1]hwy_speed!D710</f>
        <v>61</v>
      </c>
      <c r="G710">
        <f>[1]hwy_speed!E710</f>
        <v>51</v>
      </c>
      <c r="H710">
        <f>[1]hwy_speed!F710</f>
        <v>62</v>
      </c>
    </row>
    <row r="711" spans="3:8" x14ac:dyDescent="0.3">
      <c r="C711">
        <f>[1]hwy_speed!A711</f>
        <v>14289</v>
      </c>
      <c r="D711">
        <f>[1]hwy_speed!B711</f>
        <v>58</v>
      </c>
      <c r="E711">
        <f>[1]hwy_speed!C711</f>
        <v>45</v>
      </c>
      <c r="F711">
        <f>[1]hwy_speed!D711</f>
        <v>57</v>
      </c>
      <c r="G711">
        <f>[1]hwy_speed!E711</f>
        <v>57</v>
      </c>
      <c r="H711">
        <f>[1]hwy_speed!F711</f>
        <v>58</v>
      </c>
    </row>
    <row r="712" spans="3:8" x14ac:dyDescent="0.3">
      <c r="C712">
        <f>[1]hwy_speed!A712</f>
        <v>14290</v>
      </c>
      <c r="D712">
        <f>[1]hwy_speed!B712</f>
        <v>62</v>
      </c>
      <c r="E712">
        <f>[1]hwy_speed!C712</f>
        <v>61</v>
      </c>
      <c r="F712">
        <f>[1]hwy_speed!D712</f>
        <v>62</v>
      </c>
      <c r="G712">
        <f>[1]hwy_speed!E712</f>
        <v>58</v>
      </c>
      <c r="H712">
        <f>[1]hwy_speed!F712</f>
        <v>62</v>
      </c>
    </row>
    <row r="713" spans="3:8" x14ac:dyDescent="0.3">
      <c r="C713">
        <f>[1]hwy_speed!A713</f>
        <v>14291</v>
      </c>
      <c r="D713">
        <f>[1]hwy_speed!B713</f>
        <v>62</v>
      </c>
      <c r="E713">
        <f>[1]hwy_speed!C713</f>
        <v>52</v>
      </c>
      <c r="F713">
        <f>[1]hwy_speed!D713</f>
        <v>59</v>
      </c>
      <c r="G713">
        <f>[1]hwy_speed!E713</f>
        <v>55</v>
      </c>
      <c r="H713">
        <f>[1]hwy_speed!F713</f>
        <v>62</v>
      </c>
    </row>
    <row r="714" spans="3:8" x14ac:dyDescent="0.3">
      <c r="C714">
        <f>[1]hwy_speed!A714</f>
        <v>14383</v>
      </c>
      <c r="D714">
        <f>[1]hwy_speed!B714</f>
        <v>57</v>
      </c>
      <c r="E714">
        <f>[1]hwy_speed!C714</f>
        <v>37</v>
      </c>
      <c r="F714">
        <f>[1]hwy_speed!D714</f>
        <v>53</v>
      </c>
      <c r="G714">
        <f>[1]hwy_speed!E714</f>
        <v>56</v>
      </c>
      <c r="H714">
        <f>[1]hwy_speed!F714</f>
        <v>58</v>
      </c>
    </row>
    <row r="715" spans="3:8" x14ac:dyDescent="0.3">
      <c r="C715">
        <f>[1]hwy_speed!A715</f>
        <v>14384</v>
      </c>
      <c r="D715">
        <f>[1]hwy_speed!B715</f>
        <v>58</v>
      </c>
      <c r="E715">
        <f>[1]hwy_speed!C715</f>
        <v>55</v>
      </c>
      <c r="F715">
        <f>[1]hwy_speed!D715</f>
        <v>55</v>
      </c>
      <c r="G715">
        <f>[1]hwy_speed!E715</f>
        <v>37</v>
      </c>
      <c r="H715">
        <f>[1]hwy_speed!F715</f>
        <v>58</v>
      </c>
    </row>
    <row r="716" spans="3:8" x14ac:dyDescent="0.3">
      <c r="C716">
        <f>[1]hwy_speed!A716</f>
        <v>14386</v>
      </c>
      <c r="D716">
        <f>[1]hwy_speed!B716</f>
        <v>58</v>
      </c>
      <c r="E716">
        <f>[1]hwy_speed!C716</f>
        <v>55</v>
      </c>
      <c r="F716">
        <f>[1]hwy_speed!D716</f>
        <v>55</v>
      </c>
      <c r="G716">
        <f>[1]hwy_speed!E716</f>
        <v>35</v>
      </c>
      <c r="H716">
        <f>[1]hwy_speed!F716</f>
        <v>58</v>
      </c>
    </row>
    <row r="717" spans="3:8" x14ac:dyDescent="0.3">
      <c r="C717">
        <f>[1]hwy_speed!A717</f>
        <v>14391</v>
      </c>
      <c r="D717">
        <f>[1]hwy_speed!B717</f>
        <v>58</v>
      </c>
      <c r="E717">
        <f>[1]hwy_speed!C717</f>
        <v>42</v>
      </c>
      <c r="F717">
        <f>[1]hwy_speed!D717</f>
        <v>56</v>
      </c>
      <c r="G717">
        <f>[1]hwy_speed!E717</f>
        <v>57</v>
      </c>
      <c r="H717">
        <f>[1]hwy_speed!F717</f>
        <v>58</v>
      </c>
    </row>
    <row r="718" spans="3:8" x14ac:dyDescent="0.3">
      <c r="C718">
        <f>[1]hwy_speed!A718</f>
        <v>14392</v>
      </c>
      <c r="D718">
        <f>[1]hwy_speed!B718</f>
        <v>58</v>
      </c>
      <c r="E718">
        <f>[1]hwy_speed!C718</f>
        <v>56</v>
      </c>
      <c r="F718">
        <f>[1]hwy_speed!D718</f>
        <v>56</v>
      </c>
      <c r="G718">
        <f>[1]hwy_speed!E718</f>
        <v>42</v>
      </c>
      <c r="H718">
        <f>[1]hwy_speed!F718</f>
        <v>58</v>
      </c>
    </row>
    <row r="719" spans="3:8" x14ac:dyDescent="0.3">
      <c r="C719">
        <f>[1]hwy_speed!A719</f>
        <v>14397</v>
      </c>
      <c r="D719">
        <f>[1]hwy_speed!B719</f>
        <v>58</v>
      </c>
      <c r="E719">
        <f>[1]hwy_speed!C719</f>
        <v>55</v>
      </c>
      <c r="F719">
        <f>[1]hwy_speed!D719</f>
        <v>56</v>
      </c>
      <c r="G719">
        <f>[1]hwy_speed!E719</f>
        <v>41</v>
      </c>
      <c r="H719">
        <f>[1]hwy_speed!F719</f>
        <v>58</v>
      </c>
    </row>
    <row r="720" spans="3:8" x14ac:dyDescent="0.3">
      <c r="C720">
        <f>[1]hwy_speed!A720</f>
        <v>14399</v>
      </c>
      <c r="D720">
        <f>[1]hwy_speed!B720</f>
        <v>58</v>
      </c>
      <c r="E720">
        <f>[1]hwy_speed!C720</f>
        <v>57</v>
      </c>
      <c r="F720">
        <f>[1]hwy_speed!D720</f>
        <v>57</v>
      </c>
      <c r="G720">
        <f>[1]hwy_speed!E720</f>
        <v>47</v>
      </c>
      <c r="H720">
        <f>[1]hwy_speed!F720</f>
        <v>58</v>
      </c>
    </row>
    <row r="721" spans="3:8" x14ac:dyDescent="0.3">
      <c r="C721">
        <f>[1]hwy_speed!A721</f>
        <v>14400</v>
      </c>
      <c r="D721">
        <f>[1]hwy_speed!B721</f>
        <v>58</v>
      </c>
      <c r="E721">
        <f>[1]hwy_speed!C721</f>
        <v>42</v>
      </c>
      <c r="F721">
        <f>[1]hwy_speed!D721</f>
        <v>56</v>
      </c>
      <c r="G721">
        <f>[1]hwy_speed!E721</f>
        <v>57</v>
      </c>
      <c r="H721">
        <f>[1]hwy_speed!F721</f>
        <v>58</v>
      </c>
    </row>
    <row r="722" spans="3:8" x14ac:dyDescent="0.3">
      <c r="C722">
        <f>[1]hwy_speed!A722</f>
        <v>14402</v>
      </c>
      <c r="D722">
        <f>[1]hwy_speed!B722</f>
        <v>58</v>
      </c>
      <c r="E722">
        <f>[1]hwy_speed!C722</f>
        <v>57</v>
      </c>
      <c r="F722">
        <f>[1]hwy_speed!D722</f>
        <v>57</v>
      </c>
      <c r="G722">
        <f>[1]hwy_speed!E722</f>
        <v>46</v>
      </c>
      <c r="H722">
        <f>[1]hwy_speed!F722</f>
        <v>58</v>
      </c>
    </row>
    <row r="723" spans="3:8" x14ac:dyDescent="0.3">
      <c r="C723">
        <f>[1]hwy_speed!A723</f>
        <v>14403</v>
      </c>
      <c r="D723">
        <f>[1]hwy_speed!B723</f>
        <v>58</v>
      </c>
      <c r="E723">
        <f>[1]hwy_speed!C723</f>
        <v>45</v>
      </c>
      <c r="F723">
        <f>[1]hwy_speed!D723</f>
        <v>56</v>
      </c>
      <c r="G723">
        <f>[1]hwy_speed!E723</f>
        <v>57</v>
      </c>
      <c r="H723">
        <f>[1]hwy_speed!F723</f>
        <v>58</v>
      </c>
    </row>
    <row r="724" spans="3:8" x14ac:dyDescent="0.3">
      <c r="C724">
        <f>[1]hwy_speed!A724</f>
        <v>14407</v>
      </c>
      <c r="D724">
        <f>[1]hwy_speed!B724</f>
        <v>58</v>
      </c>
      <c r="E724">
        <f>[1]hwy_speed!C724</f>
        <v>41</v>
      </c>
      <c r="F724">
        <f>[1]hwy_speed!D724</f>
        <v>55</v>
      </c>
      <c r="G724">
        <f>[1]hwy_speed!E724</f>
        <v>56</v>
      </c>
      <c r="H724">
        <f>[1]hwy_speed!F724</f>
        <v>58</v>
      </c>
    </row>
    <row r="725" spans="3:8" x14ac:dyDescent="0.3">
      <c r="C725">
        <f>[1]hwy_speed!A725</f>
        <v>14409</v>
      </c>
      <c r="D725">
        <f>[1]hwy_speed!B725</f>
        <v>58</v>
      </c>
      <c r="E725">
        <f>[1]hwy_speed!C725</f>
        <v>55</v>
      </c>
      <c r="F725">
        <f>[1]hwy_speed!D725</f>
        <v>57</v>
      </c>
      <c r="G725">
        <f>[1]hwy_speed!E725</f>
        <v>44</v>
      </c>
      <c r="H725">
        <f>[1]hwy_speed!F725</f>
        <v>58</v>
      </c>
    </row>
    <row r="726" spans="3:8" x14ac:dyDescent="0.3">
      <c r="C726">
        <f>[1]hwy_speed!A726</f>
        <v>14410</v>
      </c>
      <c r="D726">
        <f>[1]hwy_speed!B726</f>
        <v>58</v>
      </c>
      <c r="E726">
        <f>[1]hwy_speed!C726</f>
        <v>53</v>
      </c>
      <c r="F726">
        <f>[1]hwy_speed!D726</f>
        <v>56</v>
      </c>
      <c r="G726">
        <f>[1]hwy_speed!E726</f>
        <v>43</v>
      </c>
      <c r="H726">
        <f>[1]hwy_speed!F726</f>
        <v>58</v>
      </c>
    </row>
    <row r="727" spans="3:8" x14ac:dyDescent="0.3">
      <c r="C727">
        <f>[1]hwy_speed!A727</f>
        <v>14411</v>
      </c>
      <c r="D727">
        <f>[1]hwy_speed!B727</f>
        <v>58</v>
      </c>
      <c r="E727">
        <f>[1]hwy_speed!C727</f>
        <v>47</v>
      </c>
      <c r="F727">
        <f>[1]hwy_speed!D727</f>
        <v>56</v>
      </c>
      <c r="G727">
        <f>[1]hwy_speed!E727</f>
        <v>57</v>
      </c>
      <c r="H727">
        <f>[1]hwy_speed!F727</f>
        <v>58</v>
      </c>
    </row>
    <row r="728" spans="3:8" x14ac:dyDescent="0.3">
      <c r="C728">
        <f>[1]hwy_speed!A728</f>
        <v>14412</v>
      </c>
      <c r="D728">
        <f>[1]hwy_speed!B728</f>
        <v>58</v>
      </c>
      <c r="E728">
        <f>[1]hwy_speed!C728</f>
        <v>45</v>
      </c>
      <c r="F728">
        <f>[1]hwy_speed!D728</f>
        <v>55</v>
      </c>
      <c r="G728">
        <f>[1]hwy_speed!E728</f>
        <v>56</v>
      </c>
      <c r="H728">
        <f>[1]hwy_speed!F728</f>
        <v>58</v>
      </c>
    </row>
    <row r="729" spans="3:8" x14ac:dyDescent="0.3">
      <c r="C729">
        <f>[1]hwy_speed!A729</f>
        <v>14413</v>
      </c>
      <c r="D729">
        <f>[1]hwy_speed!B729</f>
        <v>58</v>
      </c>
      <c r="E729">
        <f>[1]hwy_speed!C729</f>
        <v>56</v>
      </c>
      <c r="F729">
        <f>[1]hwy_speed!D729</f>
        <v>57</v>
      </c>
      <c r="G729">
        <f>[1]hwy_speed!E729</f>
        <v>45</v>
      </c>
      <c r="H729">
        <f>[1]hwy_speed!F729</f>
        <v>58</v>
      </c>
    </row>
    <row r="730" spans="3:8" x14ac:dyDescent="0.3">
      <c r="C730">
        <f>[1]hwy_speed!A730</f>
        <v>14418</v>
      </c>
      <c r="D730">
        <f>[1]hwy_speed!B730</f>
        <v>58</v>
      </c>
      <c r="E730">
        <f>[1]hwy_speed!C730</f>
        <v>46</v>
      </c>
      <c r="F730">
        <f>[1]hwy_speed!D730</f>
        <v>55</v>
      </c>
      <c r="G730">
        <f>[1]hwy_speed!E730</f>
        <v>56</v>
      </c>
      <c r="H730">
        <f>[1]hwy_speed!F730</f>
        <v>58</v>
      </c>
    </row>
    <row r="731" spans="3:8" x14ac:dyDescent="0.3">
      <c r="C731">
        <f>[1]hwy_speed!A731</f>
        <v>14419</v>
      </c>
      <c r="D731">
        <f>[1]hwy_speed!B731</f>
        <v>58</v>
      </c>
      <c r="E731">
        <f>[1]hwy_speed!C731</f>
        <v>46</v>
      </c>
      <c r="F731">
        <f>[1]hwy_speed!D731</f>
        <v>55</v>
      </c>
      <c r="G731">
        <f>[1]hwy_speed!E731</f>
        <v>56</v>
      </c>
      <c r="H731">
        <f>[1]hwy_speed!F731</f>
        <v>58</v>
      </c>
    </row>
    <row r="732" spans="3:8" x14ac:dyDescent="0.3">
      <c r="C732">
        <f>[1]hwy_speed!A732</f>
        <v>14429</v>
      </c>
      <c r="D732">
        <f>[1]hwy_speed!B732</f>
        <v>57</v>
      </c>
      <c r="E732">
        <f>[1]hwy_speed!C732</f>
        <v>56</v>
      </c>
      <c r="F732">
        <f>[1]hwy_speed!D732</f>
        <v>57</v>
      </c>
      <c r="G732">
        <f>[1]hwy_speed!E732</f>
        <v>57</v>
      </c>
      <c r="H732">
        <f>[1]hwy_speed!F732</f>
        <v>57</v>
      </c>
    </row>
    <row r="733" spans="3:8" x14ac:dyDescent="0.3">
      <c r="C733">
        <f>[1]hwy_speed!A733</f>
        <v>14515</v>
      </c>
      <c r="D733">
        <f>[1]hwy_speed!B733</f>
        <v>57</v>
      </c>
      <c r="E733">
        <f>[1]hwy_speed!C733</f>
        <v>53</v>
      </c>
      <c r="F733">
        <f>[1]hwy_speed!D733</f>
        <v>56</v>
      </c>
      <c r="G733">
        <f>[1]hwy_speed!E733</f>
        <v>44</v>
      </c>
      <c r="H733">
        <f>[1]hwy_speed!F733</f>
        <v>57</v>
      </c>
    </row>
    <row r="734" spans="3:8" x14ac:dyDescent="0.3">
      <c r="C734">
        <f>[1]hwy_speed!A734</f>
        <v>14635</v>
      </c>
      <c r="D734">
        <f>[1]hwy_speed!B734</f>
        <v>57</v>
      </c>
      <c r="E734">
        <f>[1]hwy_speed!C734</f>
        <v>46</v>
      </c>
      <c r="F734">
        <f>[1]hwy_speed!D734</f>
        <v>56</v>
      </c>
      <c r="G734">
        <f>[1]hwy_speed!E734</f>
        <v>56</v>
      </c>
      <c r="H734">
        <f>[1]hwy_speed!F734</f>
        <v>57</v>
      </c>
    </row>
    <row r="735" spans="3:8" x14ac:dyDescent="0.3">
      <c r="C735">
        <f>[1]hwy_speed!A735</f>
        <v>14637</v>
      </c>
      <c r="D735">
        <f>[1]hwy_speed!B735</f>
        <v>57</v>
      </c>
      <c r="E735">
        <f>[1]hwy_speed!C735</f>
        <v>50</v>
      </c>
      <c r="F735">
        <f>[1]hwy_speed!D735</f>
        <v>56</v>
      </c>
      <c r="G735">
        <f>[1]hwy_speed!E735</f>
        <v>57</v>
      </c>
      <c r="H735">
        <f>[1]hwy_speed!F735</f>
        <v>58</v>
      </c>
    </row>
    <row r="736" spans="3:8" x14ac:dyDescent="0.3">
      <c r="C736">
        <f>[1]hwy_speed!A736</f>
        <v>14639</v>
      </c>
      <c r="D736">
        <f>[1]hwy_speed!B736</f>
        <v>58</v>
      </c>
      <c r="E736">
        <f>[1]hwy_speed!C736</f>
        <v>57</v>
      </c>
      <c r="F736">
        <f>[1]hwy_speed!D736</f>
        <v>56</v>
      </c>
      <c r="G736">
        <f>[1]hwy_speed!E736</f>
        <v>44</v>
      </c>
      <c r="H736">
        <f>[1]hwy_speed!F736</f>
        <v>58</v>
      </c>
    </row>
    <row r="737" spans="3:8" x14ac:dyDescent="0.3">
      <c r="C737">
        <f>[1]hwy_speed!A737</f>
        <v>14644</v>
      </c>
      <c r="D737">
        <f>[1]hwy_speed!B737</f>
        <v>57</v>
      </c>
      <c r="E737">
        <f>[1]hwy_speed!C737</f>
        <v>44</v>
      </c>
      <c r="F737">
        <f>[1]hwy_speed!D737</f>
        <v>55</v>
      </c>
      <c r="G737">
        <f>[1]hwy_speed!E737</f>
        <v>57</v>
      </c>
      <c r="H737">
        <f>[1]hwy_speed!F737</f>
        <v>58</v>
      </c>
    </row>
    <row r="738" spans="3:8" x14ac:dyDescent="0.3">
      <c r="C738">
        <f>[1]hwy_speed!A738</f>
        <v>14645</v>
      </c>
      <c r="D738">
        <f>[1]hwy_speed!B738</f>
        <v>56</v>
      </c>
      <c r="E738">
        <f>[1]hwy_speed!C738</f>
        <v>46</v>
      </c>
      <c r="F738">
        <f>[1]hwy_speed!D738</f>
        <v>55</v>
      </c>
      <c r="G738">
        <f>[1]hwy_speed!E738</f>
        <v>55</v>
      </c>
      <c r="H738">
        <f>[1]hwy_speed!F738</f>
        <v>56</v>
      </c>
    </row>
    <row r="739" spans="3:8" x14ac:dyDescent="0.3">
      <c r="C739">
        <f>[1]hwy_speed!A739</f>
        <v>14647</v>
      </c>
      <c r="D739">
        <f>[1]hwy_speed!B739</f>
        <v>58</v>
      </c>
      <c r="E739">
        <f>[1]hwy_speed!C739</f>
        <v>56</v>
      </c>
      <c r="F739">
        <f>[1]hwy_speed!D739</f>
        <v>56</v>
      </c>
      <c r="G739">
        <f>[1]hwy_speed!E739</f>
        <v>45</v>
      </c>
      <c r="H739">
        <f>[1]hwy_speed!F739</f>
        <v>58</v>
      </c>
    </row>
    <row r="740" spans="3:8" x14ac:dyDescent="0.3">
      <c r="C740">
        <f>[1]hwy_speed!A740</f>
        <v>14650</v>
      </c>
      <c r="D740">
        <f>[1]hwy_speed!B740</f>
        <v>58</v>
      </c>
      <c r="E740">
        <f>[1]hwy_speed!C740</f>
        <v>57</v>
      </c>
      <c r="F740">
        <f>[1]hwy_speed!D740</f>
        <v>57</v>
      </c>
      <c r="G740">
        <f>[1]hwy_speed!E740</f>
        <v>48</v>
      </c>
      <c r="H740">
        <f>[1]hwy_speed!F740</f>
        <v>58</v>
      </c>
    </row>
    <row r="741" spans="3:8" x14ac:dyDescent="0.3">
      <c r="C741">
        <f>[1]hwy_speed!A741</f>
        <v>14652</v>
      </c>
      <c r="D741">
        <f>[1]hwy_speed!B741</f>
        <v>57</v>
      </c>
      <c r="E741">
        <f>[1]hwy_speed!C741</f>
        <v>56</v>
      </c>
      <c r="F741">
        <f>[1]hwy_speed!D741</f>
        <v>57</v>
      </c>
      <c r="G741">
        <f>[1]hwy_speed!E741</f>
        <v>41</v>
      </c>
      <c r="H741">
        <f>[1]hwy_speed!F741</f>
        <v>57</v>
      </c>
    </row>
    <row r="742" spans="3:8" x14ac:dyDescent="0.3">
      <c r="C742">
        <f>[1]hwy_speed!A742</f>
        <v>14658</v>
      </c>
      <c r="D742">
        <f>[1]hwy_speed!B742</f>
        <v>57</v>
      </c>
      <c r="E742">
        <f>[1]hwy_speed!C742</f>
        <v>46</v>
      </c>
      <c r="F742">
        <f>[1]hwy_speed!D742</f>
        <v>55</v>
      </c>
      <c r="G742">
        <f>[1]hwy_speed!E742</f>
        <v>57</v>
      </c>
      <c r="H742">
        <f>[1]hwy_speed!F742</f>
        <v>58</v>
      </c>
    </row>
    <row r="743" spans="3:8" x14ac:dyDescent="0.3">
      <c r="C743">
        <f>[1]hwy_speed!A743</f>
        <v>14660</v>
      </c>
      <c r="D743">
        <f>[1]hwy_speed!B743</f>
        <v>57</v>
      </c>
      <c r="E743">
        <f>[1]hwy_speed!C743</f>
        <v>46</v>
      </c>
      <c r="F743">
        <f>[1]hwy_speed!D743</f>
        <v>55</v>
      </c>
      <c r="G743">
        <f>[1]hwy_speed!E743</f>
        <v>57</v>
      </c>
      <c r="H743">
        <f>[1]hwy_speed!F743</f>
        <v>58</v>
      </c>
    </row>
    <row r="744" spans="3:8" x14ac:dyDescent="0.3">
      <c r="C744">
        <f>[1]hwy_speed!A744</f>
        <v>14666</v>
      </c>
      <c r="D744">
        <f>[1]hwy_speed!B744</f>
        <v>57</v>
      </c>
      <c r="E744">
        <f>[1]hwy_speed!C744</f>
        <v>42</v>
      </c>
      <c r="F744">
        <f>[1]hwy_speed!D744</f>
        <v>53</v>
      </c>
      <c r="G744">
        <f>[1]hwy_speed!E744</f>
        <v>56</v>
      </c>
      <c r="H744">
        <f>[1]hwy_speed!F744</f>
        <v>58</v>
      </c>
    </row>
    <row r="745" spans="3:8" x14ac:dyDescent="0.3">
      <c r="C745">
        <f>[1]hwy_speed!A745</f>
        <v>14682</v>
      </c>
      <c r="D745">
        <f>[1]hwy_speed!B745</f>
        <v>58</v>
      </c>
      <c r="E745">
        <f>[1]hwy_speed!C745</f>
        <v>49</v>
      </c>
      <c r="F745">
        <f>[1]hwy_speed!D745</f>
        <v>54</v>
      </c>
      <c r="G745">
        <f>[1]hwy_speed!E745</f>
        <v>39</v>
      </c>
      <c r="H745">
        <f>[1]hwy_speed!F745</f>
        <v>58</v>
      </c>
    </row>
    <row r="746" spans="3:8" x14ac:dyDescent="0.3">
      <c r="C746">
        <f>[1]hwy_speed!A746</f>
        <v>14715</v>
      </c>
      <c r="D746">
        <f>[1]hwy_speed!B746</f>
        <v>58</v>
      </c>
      <c r="E746">
        <f>[1]hwy_speed!C746</f>
        <v>56</v>
      </c>
      <c r="F746">
        <f>[1]hwy_speed!D746</f>
        <v>57</v>
      </c>
      <c r="G746">
        <f>[1]hwy_speed!E746</f>
        <v>55</v>
      </c>
      <c r="H746">
        <f>[1]hwy_speed!F746</f>
        <v>58</v>
      </c>
    </row>
    <row r="747" spans="3:8" x14ac:dyDescent="0.3">
      <c r="C747">
        <f>[1]hwy_speed!A747</f>
        <v>14782</v>
      </c>
      <c r="D747">
        <f>[1]hwy_speed!B747</f>
        <v>58</v>
      </c>
      <c r="E747">
        <f>[1]hwy_speed!C747</f>
        <v>54</v>
      </c>
      <c r="F747">
        <f>[1]hwy_speed!D747</f>
        <v>58</v>
      </c>
      <c r="G747">
        <f>[1]hwy_speed!E747</f>
        <v>58</v>
      </c>
      <c r="H747">
        <f>[1]hwy_speed!F747</f>
        <v>58</v>
      </c>
    </row>
    <row r="748" spans="3:8" x14ac:dyDescent="0.3">
      <c r="C748">
        <f>[1]hwy_speed!A748</f>
        <v>14949</v>
      </c>
      <c r="D748">
        <f>[1]hwy_speed!B748</f>
        <v>58</v>
      </c>
      <c r="E748">
        <f>[1]hwy_speed!C748</f>
        <v>57</v>
      </c>
      <c r="F748">
        <f>[1]hwy_speed!D748</f>
        <v>57</v>
      </c>
      <c r="G748">
        <f>[1]hwy_speed!E748</f>
        <v>56</v>
      </c>
      <c r="H748">
        <f>[1]hwy_speed!F748</f>
        <v>58</v>
      </c>
    </row>
    <row r="749" spans="3:8" x14ac:dyDescent="0.3">
      <c r="C749">
        <f>[1]hwy_speed!A749</f>
        <v>14953</v>
      </c>
      <c r="D749">
        <f>[1]hwy_speed!B749</f>
        <v>58</v>
      </c>
      <c r="E749">
        <f>[1]hwy_speed!C749</f>
        <v>51</v>
      </c>
      <c r="F749">
        <f>[1]hwy_speed!D749</f>
        <v>52</v>
      </c>
      <c r="G749">
        <f>[1]hwy_speed!E749</f>
        <v>37</v>
      </c>
      <c r="H749">
        <f>[1]hwy_speed!F749</f>
        <v>58</v>
      </c>
    </row>
    <row r="750" spans="3:8" x14ac:dyDescent="0.3">
      <c r="C750">
        <f>[1]hwy_speed!A750</f>
        <v>15010</v>
      </c>
      <c r="D750">
        <f>[1]hwy_speed!B750</f>
        <v>62</v>
      </c>
      <c r="E750">
        <f>[1]hwy_speed!C750</f>
        <v>44</v>
      </c>
      <c r="F750">
        <f>[1]hwy_speed!D750</f>
        <v>58</v>
      </c>
      <c r="G750">
        <f>[1]hwy_speed!E750</f>
        <v>56</v>
      </c>
      <c r="H750">
        <f>[1]hwy_speed!F750</f>
        <v>62</v>
      </c>
    </row>
    <row r="751" spans="3:8" x14ac:dyDescent="0.3">
      <c r="C751">
        <f>[1]hwy_speed!A751</f>
        <v>15020</v>
      </c>
      <c r="D751">
        <f>[1]hwy_speed!B751</f>
        <v>62</v>
      </c>
      <c r="E751">
        <f>[1]hwy_speed!C751</f>
        <v>48</v>
      </c>
      <c r="F751">
        <f>[1]hwy_speed!D751</f>
        <v>60</v>
      </c>
      <c r="G751">
        <f>[1]hwy_speed!E751</f>
        <v>58</v>
      </c>
      <c r="H751">
        <f>[1]hwy_speed!F751</f>
        <v>62</v>
      </c>
    </row>
    <row r="752" spans="3:8" x14ac:dyDescent="0.3">
      <c r="C752">
        <f>[1]hwy_speed!A752</f>
        <v>15035</v>
      </c>
      <c r="D752">
        <f>[1]hwy_speed!B752</f>
        <v>58</v>
      </c>
      <c r="E752">
        <f>[1]hwy_speed!C752</f>
        <v>50</v>
      </c>
      <c r="F752">
        <f>[1]hwy_speed!D752</f>
        <v>57</v>
      </c>
      <c r="G752">
        <f>[1]hwy_speed!E752</f>
        <v>44</v>
      </c>
      <c r="H752">
        <f>[1]hwy_speed!F752</f>
        <v>58</v>
      </c>
    </row>
    <row r="753" spans="3:8" x14ac:dyDescent="0.3">
      <c r="C753">
        <f>[1]hwy_speed!A753</f>
        <v>15036</v>
      </c>
      <c r="D753">
        <f>[1]hwy_speed!B753</f>
        <v>62</v>
      </c>
      <c r="E753">
        <f>[1]hwy_speed!C753</f>
        <v>47</v>
      </c>
      <c r="F753">
        <f>[1]hwy_speed!D753</f>
        <v>60</v>
      </c>
      <c r="G753">
        <f>[1]hwy_speed!E753</f>
        <v>58</v>
      </c>
      <c r="H753">
        <f>[1]hwy_speed!F753</f>
        <v>62</v>
      </c>
    </row>
    <row r="754" spans="3:8" x14ac:dyDescent="0.3">
      <c r="C754">
        <f>[1]hwy_speed!A754</f>
        <v>15037</v>
      </c>
      <c r="D754">
        <f>[1]hwy_speed!B754</f>
        <v>62</v>
      </c>
      <c r="E754">
        <f>[1]hwy_speed!C754</f>
        <v>53</v>
      </c>
      <c r="F754">
        <f>[1]hwy_speed!D754</f>
        <v>61</v>
      </c>
      <c r="G754">
        <f>[1]hwy_speed!E754</f>
        <v>60</v>
      </c>
      <c r="H754">
        <f>[1]hwy_speed!F754</f>
        <v>62</v>
      </c>
    </row>
    <row r="755" spans="3:8" x14ac:dyDescent="0.3">
      <c r="C755">
        <f>[1]hwy_speed!A755</f>
        <v>15038</v>
      </c>
      <c r="D755">
        <f>[1]hwy_speed!B755</f>
        <v>62</v>
      </c>
      <c r="E755">
        <f>[1]hwy_speed!C755</f>
        <v>58</v>
      </c>
      <c r="F755">
        <f>[1]hwy_speed!D755</f>
        <v>62</v>
      </c>
      <c r="G755">
        <f>[1]hwy_speed!E755</f>
        <v>61</v>
      </c>
      <c r="H755">
        <f>[1]hwy_speed!F755</f>
        <v>62</v>
      </c>
    </row>
    <row r="756" spans="3:8" x14ac:dyDescent="0.3">
      <c r="C756">
        <f>[1]hwy_speed!A756</f>
        <v>15039</v>
      </c>
      <c r="D756">
        <f>[1]hwy_speed!B756</f>
        <v>58</v>
      </c>
      <c r="E756">
        <f>[1]hwy_speed!C756</f>
        <v>54</v>
      </c>
      <c r="F756">
        <f>[1]hwy_speed!D756</f>
        <v>58</v>
      </c>
      <c r="G756">
        <f>[1]hwy_speed!E756</f>
        <v>48</v>
      </c>
      <c r="H756">
        <f>[1]hwy_speed!F756</f>
        <v>58</v>
      </c>
    </row>
    <row r="757" spans="3:8" x14ac:dyDescent="0.3">
      <c r="C757">
        <f>[1]hwy_speed!A757</f>
        <v>15041</v>
      </c>
      <c r="D757">
        <f>[1]hwy_speed!B757</f>
        <v>58</v>
      </c>
      <c r="E757">
        <f>[1]hwy_speed!C757</f>
        <v>55</v>
      </c>
      <c r="F757">
        <f>[1]hwy_speed!D757</f>
        <v>58</v>
      </c>
      <c r="G757">
        <f>[1]hwy_speed!E757</f>
        <v>52</v>
      </c>
      <c r="H757">
        <f>[1]hwy_speed!F757</f>
        <v>58</v>
      </c>
    </row>
    <row r="758" spans="3:8" x14ac:dyDescent="0.3">
      <c r="C758">
        <f>[1]hwy_speed!A758</f>
        <v>15064</v>
      </c>
      <c r="D758">
        <f>[1]hwy_speed!B758</f>
        <v>53</v>
      </c>
      <c r="E758">
        <f>[1]hwy_speed!C758</f>
        <v>38</v>
      </c>
      <c r="F758">
        <f>[1]hwy_speed!D758</f>
        <v>50</v>
      </c>
      <c r="G758">
        <f>[1]hwy_speed!E758</f>
        <v>47</v>
      </c>
      <c r="H758">
        <f>[1]hwy_speed!F758</f>
        <v>53</v>
      </c>
    </row>
    <row r="759" spans="3:8" x14ac:dyDescent="0.3">
      <c r="C759">
        <f>[1]hwy_speed!A759</f>
        <v>15065</v>
      </c>
      <c r="D759">
        <f>[1]hwy_speed!B759</f>
        <v>53</v>
      </c>
      <c r="E759">
        <f>[1]hwy_speed!C759</f>
        <v>44</v>
      </c>
      <c r="F759">
        <f>[1]hwy_speed!D759</f>
        <v>50</v>
      </c>
      <c r="G759">
        <f>[1]hwy_speed!E759</f>
        <v>40</v>
      </c>
      <c r="H759">
        <f>[1]hwy_speed!F759</f>
        <v>53</v>
      </c>
    </row>
    <row r="760" spans="3:8" x14ac:dyDescent="0.3">
      <c r="C760">
        <f>[1]hwy_speed!A760</f>
        <v>15081</v>
      </c>
      <c r="D760">
        <f>[1]hwy_speed!B760</f>
        <v>52</v>
      </c>
      <c r="E760">
        <f>[1]hwy_speed!C760</f>
        <v>31</v>
      </c>
      <c r="F760">
        <f>[1]hwy_speed!D760</f>
        <v>46</v>
      </c>
      <c r="G760">
        <f>[1]hwy_speed!E760</f>
        <v>43</v>
      </c>
      <c r="H760">
        <f>[1]hwy_speed!F760</f>
        <v>53</v>
      </c>
    </row>
    <row r="761" spans="3:8" x14ac:dyDescent="0.3">
      <c r="C761">
        <f>[1]hwy_speed!A761</f>
        <v>15082</v>
      </c>
      <c r="D761">
        <f>[1]hwy_speed!B761</f>
        <v>53</v>
      </c>
      <c r="E761">
        <f>[1]hwy_speed!C761</f>
        <v>37</v>
      </c>
      <c r="F761">
        <f>[1]hwy_speed!D761</f>
        <v>49</v>
      </c>
      <c r="G761">
        <f>[1]hwy_speed!E761</f>
        <v>47</v>
      </c>
      <c r="H761">
        <f>[1]hwy_speed!F761</f>
        <v>53</v>
      </c>
    </row>
    <row r="762" spans="3:8" x14ac:dyDescent="0.3">
      <c r="C762">
        <f>[1]hwy_speed!A762</f>
        <v>15083</v>
      </c>
      <c r="D762">
        <f>[1]hwy_speed!B762</f>
        <v>53</v>
      </c>
      <c r="E762">
        <f>[1]hwy_speed!C762</f>
        <v>39</v>
      </c>
      <c r="F762">
        <f>[1]hwy_speed!D762</f>
        <v>44</v>
      </c>
      <c r="G762">
        <f>[1]hwy_speed!E762</f>
        <v>32</v>
      </c>
      <c r="H762">
        <f>[1]hwy_speed!F762</f>
        <v>53</v>
      </c>
    </row>
    <row r="763" spans="3:8" x14ac:dyDescent="0.3">
      <c r="C763">
        <f>[1]hwy_speed!A763</f>
        <v>15157</v>
      </c>
      <c r="D763">
        <f>[1]hwy_speed!B763</f>
        <v>62</v>
      </c>
      <c r="E763">
        <f>[1]hwy_speed!C763</f>
        <v>42</v>
      </c>
      <c r="F763">
        <f>[1]hwy_speed!D763</f>
        <v>48</v>
      </c>
      <c r="G763">
        <f>[1]hwy_speed!E763</f>
        <v>53</v>
      </c>
      <c r="H763">
        <f>[1]hwy_speed!F763</f>
        <v>62</v>
      </c>
    </row>
    <row r="764" spans="3:8" x14ac:dyDescent="0.3">
      <c r="C764">
        <f>[1]hwy_speed!A764</f>
        <v>15187</v>
      </c>
      <c r="D764">
        <f>[1]hwy_speed!B764</f>
        <v>57</v>
      </c>
      <c r="E764">
        <f>[1]hwy_speed!C764</f>
        <v>44</v>
      </c>
      <c r="F764">
        <f>[1]hwy_speed!D764</f>
        <v>55</v>
      </c>
      <c r="G764">
        <f>[1]hwy_speed!E764</f>
        <v>46</v>
      </c>
      <c r="H764">
        <f>[1]hwy_speed!F764</f>
        <v>57</v>
      </c>
    </row>
    <row r="765" spans="3:8" x14ac:dyDescent="0.3">
      <c r="C765">
        <f>[1]hwy_speed!A765</f>
        <v>15188</v>
      </c>
      <c r="D765">
        <f>[1]hwy_speed!B765</f>
        <v>57</v>
      </c>
      <c r="E765">
        <f>[1]hwy_speed!C765</f>
        <v>54</v>
      </c>
      <c r="F765">
        <f>[1]hwy_speed!D765</f>
        <v>57</v>
      </c>
      <c r="G765">
        <f>[1]hwy_speed!E765</f>
        <v>53</v>
      </c>
      <c r="H765">
        <f>[1]hwy_speed!F765</f>
        <v>57</v>
      </c>
    </row>
    <row r="766" spans="3:8" x14ac:dyDescent="0.3">
      <c r="C766">
        <f>[1]hwy_speed!A766</f>
        <v>15191</v>
      </c>
      <c r="D766">
        <f>[1]hwy_speed!B766</f>
        <v>57</v>
      </c>
      <c r="E766">
        <f>[1]hwy_speed!C766</f>
        <v>49</v>
      </c>
      <c r="F766">
        <f>[1]hwy_speed!D766</f>
        <v>55</v>
      </c>
      <c r="G766">
        <f>[1]hwy_speed!E766</f>
        <v>50</v>
      </c>
      <c r="H766">
        <f>[1]hwy_speed!F766</f>
        <v>57</v>
      </c>
    </row>
    <row r="767" spans="3:8" x14ac:dyDescent="0.3">
      <c r="C767">
        <f>[1]hwy_speed!A767</f>
        <v>15196</v>
      </c>
      <c r="D767">
        <f>[1]hwy_speed!B767</f>
        <v>58</v>
      </c>
      <c r="E767">
        <f>[1]hwy_speed!C767</f>
        <v>47</v>
      </c>
      <c r="F767">
        <f>[1]hwy_speed!D767</f>
        <v>56</v>
      </c>
      <c r="G767">
        <f>[1]hwy_speed!E767</f>
        <v>50</v>
      </c>
      <c r="H767">
        <f>[1]hwy_speed!F767</f>
        <v>58</v>
      </c>
    </row>
    <row r="768" spans="3:8" x14ac:dyDescent="0.3">
      <c r="C768">
        <f>[1]hwy_speed!A768</f>
        <v>15206</v>
      </c>
      <c r="D768">
        <f>[1]hwy_speed!B768</f>
        <v>58</v>
      </c>
      <c r="E768">
        <f>[1]hwy_speed!C768</f>
        <v>58</v>
      </c>
      <c r="F768">
        <f>[1]hwy_speed!D768</f>
        <v>58</v>
      </c>
      <c r="G768">
        <f>[1]hwy_speed!E768</f>
        <v>51</v>
      </c>
      <c r="H768">
        <f>[1]hwy_speed!F768</f>
        <v>58</v>
      </c>
    </row>
    <row r="769" spans="3:8" x14ac:dyDescent="0.3">
      <c r="C769">
        <f>[1]hwy_speed!A769</f>
        <v>15207</v>
      </c>
      <c r="D769">
        <f>[1]hwy_speed!B769</f>
        <v>62</v>
      </c>
      <c r="E769">
        <f>[1]hwy_speed!C769</f>
        <v>54</v>
      </c>
      <c r="F769">
        <f>[1]hwy_speed!D769</f>
        <v>62</v>
      </c>
      <c r="G769">
        <f>[1]hwy_speed!E769</f>
        <v>62</v>
      </c>
      <c r="H769">
        <f>[1]hwy_speed!F769</f>
        <v>62</v>
      </c>
    </row>
    <row r="770" spans="3:8" x14ac:dyDescent="0.3">
      <c r="C770">
        <f>[1]hwy_speed!A770</f>
        <v>15208</v>
      </c>
      <c r="D770">
        <f>[1]hwy_speed!B770</f>
        <v>60</v>
      </c>
      <c r="E770">
        <f>[1]hwy_speed!C770</f>
        <v>49</v>
      </c>
      <c r="F770">
        <f>[1]hwy_speed!D770</f>
        <v>59</v>
      </c>
      <c r="G770">
        <f>[1]hwy_speed!E770</f>
        <v>60</v>
      </c>
      <c r="H770">
        <f>[1]hwy_speed!F770</f>
        <v>60</v>
      </c>
    </row>
    <row r="771" spans="3:8" x14ac:dyDescent="0.3">
      <c r="C771">
        <f>[1]hwy_speed!A771</f>
        <v>15209</v>
      </c>
      <c r="D771">
        <f>[1]hwy_speed!B771</f>
        <v>58</v>
      </c>
      <c r="E771">
        <f>[1]hwy_speed!C771</f>
        <v>57</v>
      </c>
      <c r="F771">
        <f>[1]hwy_speed!D771</f>
        <v>57</v>
      </c>
      <c r="G771">
        <f>[1]hwy_speed!E771</f>
        <v>48</v>
      </c>
      <c r="H771">
        <f>[1]hwy_speed!F771</f>
        <v>58</v>
      </c>
    </row>
    <row r="772" spans="3:8" x14ac:dyDescent="0.3">
      <c r="C772">
        <f>[1]hwy_speed!A772</f>
        <v>15211</v>
      </c>
      <c r="D772">
        <f>[1]hwy_speed!B772</f>
        <v>62</v>
      </c>
      <c r="E772">
        <f>[1]hwy_speed!C772</f>
        <v>56</v>
      </c>
      <c r="F772">
        <f>[1]hwy_speed!D772</f>
        <v>60</v>
      </c>
      <c r="G772">
        <f>[1]hwy_speed!E772</f>
        <v>45</v>
      </c>
      <c r="H772">
        <f>[1]hwy_speed!F772</f>
        <v>62</v>
      </c>
    </row>
    <row r="773" spans="3:8" x14ac:dyDescent="0.3">
      <c r="C773">
        <f>[1]hwy_speed!A773</f>
        <v>15230</v>
      </c>
      <c r="D773">
        <f>[1]hwy_speed!B773</f>
        <v>58</v>
      </c>
      <c r="E773">
        <f>[1]hwy_speed!C773</f>
        <v>54</v>
      </c>
      <c r="F773">
        <f>[1]hwy_speed!D773</f>
        <v>57</v>
      </c>
      <c r="G773">
        <f>[1]hwy_speed!E773</f>
        <v>54</v>
      </c>
      <c r="H773">
        <f>[1]hwy_speed!F773</f>
        <v>58</v>
      </c>
    </row>
    <row r="774" spans="3:8" x14ac:dyDescent="0.3">
      <c r="C774">
        <f>[1]hwy_speed!A774</f>
        <v>15236</v>
      </c>
      <c r="D774">
        <f>[1]hwy_speed!B774</f>
        <v>58</v>
      </c>
      <c r="E774">
        <f>[1]hwy_speed!C774</f>
        <v>57</v>
      </c>
      <c r="F774">
        <f>[1]hwy_speed!D774</f>
        <v>57</v>
      </c>
      <c r="G774">
        <f>[1]hwy_speed!E774</f>
        <v>43</v>
      </c>
      <c r="H774">
        <f>[1]hwy_speed!F774</f>
        <v>58</v>
      </c>
    </row>
    <row r="775" spans="3:8" x14ac:dyDescent="0.3">
      <c r="C775">
        <f>[1]hwy_speed!A775</f>
        <v>15238</v>
      </c>
      <c r="D775">
        <f>[1]hwy_speed!B775</f>
        <v>58</v>
      </c>
      <c r="E775">
        <f>[1]hwy_speed!C775</f>
        <v>34</v>
      </c>
      <c r="F775">
        <f>[1]hwy_speed!D775</f>
        <v>56</v>
      </c>
      <c r="G775">
        <f>[1]hwy_speed!E775</f>
        <v>56</v>
      </c>
      <c r="H775">
        <f>[1]hwy_speed!F775</f>
        <v>58</v>
      </c>
    </row>
    <row r="776" spans="3:8" x14ac:dyDescent="0.3">
      <c r="C776">
        <f>[1]hwy_speed!A776</f>
        <v>15239</v>
      </c>
      <c r="D776">
        <f>[1]hwy_speed!B776</f>
        <v>58</v>
      </c>
      <c r="E776">
        <f>[1]hwy_speed!C776</f>
        <v>55</v>
      </c>
      <c r="F776">
        <f>[1]hwy_speed!D776</f>
        <v>55</v>
      </c>
      <c r="G776">
        <f>[1]hwy_speed!E776</f>
        <v>26</v>
      </c>
      <c r="H776">
        <f>[1]hwy_speed!F776</f>
        <v>58</v>
      </c>
    </row>
    <row r="777" spans="3:8" x14ac:dyDescent="0.3">
      <c r="C777">
        <f>[1]hwy_speed!A777</f>
        <v>15277</v>
      </c>
      <c r="D777">
        <f>[1]hwy_speed!B777</f>
        <v>56</v>
      </c>
      <c r="E777">
        <f>[1]hwy_speed!C777</f>
        <v>21</v>
      </c>
      <c r="F777">
        <f>[1]hwy_speed!D777</f>
        <v>47</v>
      </c>
      <c r="G777">
        <f>[1]hwy_speed!E777</f>
        <v>48</v>
      </c>
      <c r="H777">
        <f>[1]hwy_speed!F777</f>
        <v>57</v>
      </c>
    </row>
    <row r="778" spans="3:8" x14ac:dyDescent="0.3">
      <c r="C778">
        <f>[1]hwy_speed!A778</f>
        <v>15279</v>
      </c>
      <c r="D778">
        <f>[1]hwy_speed!B778</f>
        <v>58</v>
      </c>
      <c r="E778">
        <f>[1]hwy_speed!C778</f>
        <v>57</v>
      </c>
      <c r="F778">
        <f>[1]hwy_speed!D778</f>
        <v>57</v>
      </c>
      <c r="G778">
        <f>[1]hwy_speed!E778</f>
        <v>47</v>
      </c>
      <c r="H778">
        <f>[1]hwy_speed!F778</f>
        <v>58</v>
      </c>
    </row>
    <row r="779" spans="3:8" x14ac:dyDescent="0.3">
      <c r="C779">
        <f>[1]hwy_speed!A779</f>
        <v>15280</v>
      </c>
      <c r="D779">
        <f>[1]hwy_speed!B779</f>
        <v>58</v>
      </c>
      <c r="E779">
        <f>[1]hwy_speed!C779</f>
        <v>57</v>
      </c>
      <c r="F779">
        <f>[1]hwy_speed!D779</f>
        <v>57</v>
      </c>
      <c r="G779">
        <f>[1]hwy_speed!E779</f>
        <v>46</v>
      </c>
      <c r="H779">
        <f>[1]hwy_speed!F779</f>
        <v>58</v>
      </c>
    </row>
    <row r="780" spans="3:8" x14ac:dyDescent="0.3">
      <c r="C780">
        <f>[1]hwy_speed!A780</f>
        <v>15304</v>
      </c>
      <c r="D780">
        <f>[1]hwy_speed!B780</f>
        <v>58</v>
      </c>
      <c r="E780">
        <f>[1]hwy_speed!C780</f>
        <v>55</v>
      </c>
      <c r="F780">
        <f>[1]hwy_speed!D780</f>
        <v>58</v>
      </c>
      <c r="G780">
        <f>[1]hwy_speed!E780</f>
        <v>57</v>
      </c>
      <c r="H780">
        <f>[1]hwy_speed!F780</f>
        <v>58</v>
      </c>
    </row>
    <row r="781" spans="3:8" x14ac:dyDescent="0.3">
      <c r="C781">
        <f>[1]hwy_speed!A781</f>
        <v>15305</v>
      </c>
      <c r="D781">
        <f>[1]hwy_speed!B781</f>
        <v>58</v>
      </c>
      <c r="E781">
        <f>[1]hwy_speed!C781</f>
        <v>54</v>
      </c>
      <c r="F781">
        <f>[1]hwy_speed!D781</f>
        <v>57</v>
      </c>
      <c r="G781">
        <f>[1]hwy_speed!E781</f>
        <v>57</v>
      </c>
      <c r="H781">
        <f>[1]hwy_speed!F781</f>
        <v>58</v>
      </c>
    </row>
    <row r="782" spans="3:8" x14ac:dyDescent="0.3">
      <c r="C782">
        <f>[1]hwy_speed!A782</f>
        <v>15311</v>
      </c>
      <c r="D782">
        <f>[1]hwy_speed!B782</f>
        <v>51</v>
      </c>
      <c r="E782">
        <f>[1]hwy_speed!C782</f>
        <v>44</v>
      </c>
      <c r="F782">
        <f>[1]hwy_speed!D782</f>
        <v>50</v>
      </c>
      <c r="G782">
        <f>[1]hwy_speed!E782</f>
        <v>48</v>
      </c>
      <c r="H782">
        <f>[1]hwy_speed!F782</f>
        <v>51</v>
      </c>
    </row>
    <row r="783" spans="3:8" x14ac:dyDescent="0.3">
      <c r="C783">
        <f>[1]hwy_speed!A783</f>
        <v>15315</v>
      </c>
      <c r="D783">
        <f>[1]hwy_speed!B783</f>
        <v>57</v>
      </c>
      <c r="E783">
        <f>[1]hwy_speed!C783</f>
        <v>56</v>
      </c>
      <c r="F783">
        <f>[1]hwy_speed!D783</f>
        <v>57</v>
      </c>
      <c r="G783">
        <f>[1]hwy_speed!E783</f>
        <v>55</v>
      </c>
      <c r="H783">
        <f>[1]hwy_speed!F783</f>
        <v>57</v>
      </c>
    </row>
    <row r="784" spans="3:8" x14ac:dyDescent="0.3">
      <c r="C784">
        <f>[1]hwy_speed!A784</f>
        <v>15317</v>
      </c>
      <c r="D784">
        <f>[1]hwy_speed!B784</f>
        <v>57</v>
      </c>
      <c r="E784">
        <f>[1]hwy_speed!C784</f>
        <v>57</v>
      </c>
      <c r="F784">
        <f>[1]hwy_speed!D784</f>
        <v>57</v>
      </c>
      <c r="G784">
        <f>[1]hwy_speed!E784</f>
        <v>48</v>
      </c>
      <c r="H784">
        <f>[1]hwy_speed!F784</f>
        <v>57</v>
      </c>
    </row>
    <row r="785" spans="3:8" x14ac:dyDescent="0.3">
      <c r="C785">
        <f>[1]hwy_speed!A785</f>
        <v>15318</v>
      </c>
      <c r="D785">
        <f>[1]hwy_speed!B785</f>
        <v>58</v>
      </c>
      <c r="E785">
        <f>[1]hwy_speed!C785</f>
        <v>57</v>
      </c>
      <c r="F785">
        <f>[1]hwy_speed!D785</f>
        <v>57</v>
      </c>
      <c r="G785">
        <f>[1]hwy_speed!E785</f>
        <v>48</v>
      </c>
      <c r="H785">
        <f>[1]hwy_speed!F785</f>
        <v>58</v>
      </c>
    </row>
    <row r="786" spans="3:8" x14ac:dyDescent="0.3">
      <c r="C786">
        <f>[1]hwy_speed!A786</f>
        <v>15406</v>
      </c>
      <c r="D786">
        <f>[1]hwy_speed!B786</f>
        <v>56</v>
      </c>
      <c r="E786">
        <f>[1]hwy_speed!C786</f>
        <v>56</v>
      </c>
      <c r="F786">
        <f>[1]hwy_speed!D786</f>
        <v>56</v>
      </c>
      <c r="G786">
        <f>[1]hwy_speed!E786</f>
        <v>56</v>
      </c>
      <c r="H786">
        <f>[1]hwy_speed!F786</f>
        <v>56</v>
      </c>
    </row>
    <row r="787" spans="3:8" x14ac:dyDescent="0.3">
      <c r="C787">
        <f>[1]hwy_speed!A787</f>
        <v>15412</v>
      </c>
      <c r="D787">
        <f>[1]hwy_speed!B787</f>
        <v>62</v>
      </c>
      <c r="E787">
        <f>[1]hwy_speed!C787</f>
        <v>62</v>
      </c>
      <c r="F787">
        <f>[1]hwy_speed!D787</f>
        <v>62</v>
      </c>
      <c r="G787">
        <f>[1]hwy_speed!E787</f>
        <v>62</v>
      </c>
      <c r="H787">
        <f>[1]hwy_speed!F787</f>
        <v>62</v>
      </c>
    </row>
    <row r="788" spans="3:8" x14ac:dyDescent="0.3">
      <c r="C788">
        <f>[1]hwy_speed!A788</f>
        <v>15425</v>
      </c>
      <c r="D788">
        <f>[1]hwy_speed!B788</f>
        <v>58</v>
      </c>
      <c r="E788">
        <f>[1]hwy_speed!C788</f>
        <v>39</v>
      </c>
      <c r="F788">
        <f>[1]hwy_speed!D788</f>
        <v>56</v>
      </c>
      <c r="G788">
        <f>[1]hwy_speed!E788</f>
        <v>57</v>
      </c>
      <c r="H788">
        <f>[1]hwy_speed!F788</f>
        <v>58</v>
      </c>
    </row>
    <row r="789" spans="3:8" x14ac:dyDescent="0.3">
      <c r="C789">
        <f>[1]hwy_speed!A789</f>
        <v>15429</v>
      </c>
      <c r="D789">
        <f>[1]hwy_speed!B789</f>
        <v>56</v>
      </c>
      <c r="E789">
        <f>[1]hwy_speed!C789</f>
        <v>51</v>
      </c>
      <c r="F789">
        <f>[1]hwy_speed!D789</f>
        <v>53</v>
      </c>
      <c r="G789">
        <f>[1]hwy_speed!E789</f>
        <v>41</v>
      </c>
      <c r="H789">
        <f>[1]hwy_speed!F789</f>
        <v>56</v>
      </c>
    </row>
    <row r="790" spans="3:8" x14ac:dyDescent="0.3">
      <c r="C790">
        <f>[1]hwy_speed!A790</f>
        <v>15430</v>
      </c>
      <c r="D790">
        <f>[1]hwy_speed!B790</f>
        <v>58</v>
      </c>
      <c r="E790">
        <f>[1]hwy_speed!C790</f>
        <v>40</v>
      </c>
      <c r="F790">
        <f>[1]hwy_speed!D790</f>
        <v>55</v>
      </c>
      <c r="G790">
        <f>[1]hwy_speed!E790</f>
        <v>57</v>
      </c>
      <c r="H790">
        <f>[1]hwy_speed!F790</f>
        <v>58</v>
      </c>
    </row>
    <row r="791" spans="3:8" x14ac:dyDescent="0.3">
      <c r="C791">
        <f>[1]hwy_speed!A791</f>
        <v>15432</v>
      </c>
      <c r="D791">
        <f>[1]hwy_speed!B791</f>
        <v>57</v>
      </c>
      <c r="E791">
        <f>[1]hwy_speed!C791</f>
        <v>52</v>
      </c>
      <c r="F791">
        <f>[1]hwy_speed!D791</f>
        <v>53</v>
      </c>
      <c r="G791">
        <f>[1]hwy_speed!E791</f>
        <v>39</v>
      </c>
      <c r="H791">
        <f>[1]hwy_speed!F791</f>
        <v>57</v>
      </c>
    </row>
    <row r="792" spans="3:8" x14ac:dyDescent="0.3">
      <c r="C792">
        <f>[1]hwy_speed!A792</f>
        <v>15435</v>
      </c>
      <c r="D792">
        <f>[1]hwy_speed!B792</f>
        <v>58</v>
      </c>
      <c r="E792">
        <f>[1]hwy_speed!C792</f>
        <v>51</v>
      </c>
      <c r="F792">
        <f>[1]hwy_speed!D792</f>
        <v>52</v>
      </c>
      <c r="G792">
        <f>[1]hwy_speed!E792</f>
        <v>37</v>
      </c>
      <c r="H792">
        <f>[1]hwy_speed!F792</f>
        <v>58</v>
      </c>
    </row>
    <row r="793" spans="3:8" x14ac:dyDescent="0.3">
      <c r="C793">
        <f>[1]hwy_speed!A793</f>
        <v>15439</v>
      </c>
      <c r="D793">
        <f>[1]hwy_speed!B793</f>
        <v>58</v>
      </c>
      <c r="E793">
        <f>[1]hwy_speed!C793</f>
        <v>39</v>
      </c>
      <c r="F793">
        <f>[1]hwy_speed!D793</f>
        <v>55</v>
      </c>
      <c r="G793">
        <f>[1]hwy_speed!E793</f>
        <v>57</v>
      </c>
      <c r="H793">
        <f>[1]hwy_speed!F793</f>
        <v>58</v>
      </c>
    </row>
    <row r="794" spans="3:8" x14ac:dyDescent="0.3">
      <c r="C794">
        <f>[1]hwy_speed!A794</f>
        <v>15442</v>
      </c>
      <c r="D794">
        <f>[1]hwy_speed!B794</f>
        <v>58</v>
      </c>
      <c r="E794">
        <f>[1]hwy_speed!C794</f>
        <v>36</v>
      </c>
      <c r="F794">
        <f>[1]hwy_speed!D794</f>
        <v>54</v>
      </c>
      <c r="G794">
        <f>[1]hwy_speed!E794</f>
        <v>57</v>
      </c>
      <c r="H794">
        <f>[1]hwy_speed!F794</f>
        <v>58</v>
      </c>
    </row>
    <row r="795" spans="3:8" x14ac:dyDescent="0.3">
      <c r="C795">
        <f>[1]hwy_speed!A795</f>
        <v>15443</v>
      </c>
      <c r="D795">
        <f>[1]hwy_speed!B795</f>
        <v>58</v>
      </c>
      <c r="E795">
        <f>[1]hwy_speed!C795</f>
        <v>49</v>
      </c>
      <c r="F795">
        <f>[1]hwy_speed!D795</f>
        <v>51</v>
      </c>
      <c r="G795">
        <f>[1]hwy_speed!E795</f>
        <v>34</v>
      </c>
      <c r="H795">
        <f>[1]hwy_speed!F795</f>
        <v>58</v>
      </c>
    </row>
    <row r="796" spans="3:8" x14ac:dyDescent="0.3">
      <c r="C796">
        <f>[1]hwy_speed!A796</f>
        <v>15456</v>
      </c>
      <c r="D796">
        <f>[1]hwy_speed!B796</f>
        <v>58</v>
      </c>
      <c r="E796">
        <f>[1]hwy_speed!C796</f>
        <v>44</v>
      </c>
      <c r="F796">
        <f>[1]hwy_speed!D796</f>
        <v>57</v>
      </c>
      <c r="G796">
        <f>[1]hwy_speed!E796</f>
        <v>58</v>
      </c>
      <c r="H796">
        <f>[1]hwy_speed!F796</f>
        <v>58</v>
      </c>
    </row>
    <row r="797" spans="3:8" x14ac:dyDescent="0.3">
      <c r="C797">
        <f>[1]hwy_speed!A797</f>
        <v>15457</v>
      </c>
      <c r="D797">
        <f>[1]hwy_speed!B797</f>
        <v>58</v>
      </c>
      <c r="E797">
        <f>[1]hwy_speed!C797</f>
        <v>57</v>
      </c>
      <c r="F797">
        <f>[1]hwy_speed!D797</f>
        <v>57</v>
      </c>
      <c r="G797">
        <f>[1]hwy_speed!E797</f>
        <v>47</v>
      </c>
      <c r="H797">
        <f>[1]hwy_speed!F797</f>
        <v>58</v>
      </c>
    </row>
    <row r="798" spans="3:8" x14ac:dyDescent="0.3">
      <c r="C798">
        <f>[1]hwy_speed!A798</f>
        <v>15458</v>
      </c>
      <c r="D798">
        <f>[1]hwy_speed!B798</f>
        <v>58</v>
      </c>
      <c r="E798">
        <f>[1]hwy_speed!C798</f>
        <v>40</v>
      </c>
      <c r="F798">
        <f>[1]hwy_speed!D798</f>
        <v>55</v>
      </c>
      <c r="G798">
        <f>[1]hwy_speed!E798</f>
        <v>57</v>
      </c>
      <c r="H798">
        <f>[1]hwy_speed!F798</f>
        <v>58</v>
      </c>
    </row>
    <row r="799" spans="3:8" x14ac:dyDescent="0.3">
      <c r="C799">
        <f>[1]hwy_speed!A799</f>
        <v>15459</v>
      </c>
      <c r="D799">
        <f>[1]hwy_speed!B799</f>
        <v>58</v>
      </c>
      <c r="E799">
        <f>[1]hwy_speed!C799</f>
        <v>55</v>
      </c>
      <c r="F799">
        <f>[1]hwy_speed!D799</f>
        <v>54</v>
      </c>
      <c r="G799">
        <f>[1]hwy_speed!E799</f>
        <v>39</v>
      </c>
      <c r="H799">
        <f>[1]hwy_speed!F799</f>
        <v>58</v>
      </c>
    </row>
    <row r="800" spans="3:8" x14ac:dyDescent="0.3">
      <c r="C800">
        <f>[1]hwy_speed!A800</f>
        <v>15676</v>
      </c>
      <c r="D800">
        <f>[1]hwy_speed!B800</f>
        <v>58</v>
      </c>
      <c r="E800">
        <f>[1]hwy_speed!C800</f>
        <v>58</v>
      </c>
      <c r="F800">
        <f>[1]hwy_speed!D800</f>
        <v>58</v>
      </c>
      <c r="G800">
        <f>[1]hwy_speed!E800</f>
        <v>58</v>
      </c>
      <c r="H800">
        <f>[1]hwy_speed!F800</f>
        <v>58</v>
      </c>
    </row>
    <row r="801" spans="3:8" x14ac:dyDescent="0.3">
      <c r="C801">
        <f>[1]hwy_speed!A801</f>
        <v>15680</v>
      </c>
      <c r="D801">
        <f>[1]hwy_speed!B801</f>
        <v>58</v>
      </c>
      <c r="E801">
        <f>[1]hwy_speed!C801</f>
        <v>58</v>
      </c>
      <c r="F801">
        <f>[1]hwy_speed!D801</f>
        <v>58</v>
      </c>
      <c r="G801">
        <f>[1]hwy_speed!E801</f>
        <v>58</v>
      </c>
      <c r="H801">
        <f>[1]hwy_speed!F801</f>
        <v>58</v>
      </c>
    </row>
    <row r="802" spans="3:8" x14ac:dyDescent="0.3">
      <c r="C802">
        <f>[1]hwy_speed!A802</f>
        <v>15681</v>
      </c>
      <c r="D802">
        <f>[1]hwy_speed!B802</f>
        <v>58</v>
      </c>
      <c r="E802">
        <f>[1]hwy_speed!C802</f>
        <v>58</v>
      </c>
      <c r="F802">
        <f>[1]hwy_speed!D802</f>
        <v>58</v>
      </c>
      <c r="G802">
        <f>[1]hwy_speed!E802</f>
        <v>58</v>
      </c>
      <c r="H802">
        <f>[1]hwy_speed!F802</f>
        <v>58</v>
      </c>
    </row>
    <row r="803" spans="3:8" x14ac:dyDescent="0.3">
      <c r="C803">
        <f>[1]hwy_speed!A803</f>
        <v>15682</v>
      </c>
      <c r="D803">
        <f>[1]hwy_speed!B803</f>
        <v>58</v>
      </c>
      <c r="E803">
        <f>[1]hwy_speed!C803</f>
        <v>58</v>
      </c>
      <c r="F803">
        <f>[1]hwy_speed!D803</f>
        <v>58</v>
      </c>
      <c r="G803">
        <f>[1]hwy_speed!E803</f>
        <v>58</v>
      </c>
      <c r="H803">
        <f>[1]hwy_speed!F803</f>
        <v>58</v>
      </c>
    </row>
    <row r="804" spans="3:8" x14ac:dyDescent="0.3">
      <c r="C804">
        <f>[1]hwy_speed!A804</f>
        <v>15683</v>
      </c>
      <c r="D804">
        <f>[1]hwy_speed!B804</f>
        <v>58</v>
      </c>
      <c r="E804">
        <f>[1]hwy_speed!C804</f>
        <v>58</v>
      </c>
      <c r="F804">
        <f>[1]hwy_speed!D804</f>
        <v>58</v>
      </c>
      <c r="G804">
        <f>[1]hwy_speed!E804</f>
        <v>58</v>
      </c>
      <c r="H804">
        <f>[1]hwy_speed!F804</f>
        <v>58</v>
      </c>
    </row>
    <row r="805" spans="3:8" x14ac:dyDescent="0.3">
      <c r="C805">
        <f>[1]hwy_speed!A805</f>
        <v>15684</v>
      </c>
      <c r="D805">
        <f>[1]hwy_speed!B805</f>
        <v>58</v>
      </c>
      <c r="E805">
        <f>[1]hwy_speed!C805</f>
        <v>54</v>
      </c>
      <c r="F805">
        <f>[1]hwy_speed!D805</f>
        <v>58</v>
      </c>
      <c r="G805">
        <f>[1]hwy_speed!E805</f>
        <v>58</v>
      </c>
      <c r="H805">
        <f>[1]hwy_speed!F805</f>
        <v>58</v>
      </c>
    </row>
    <row r="806" spans="3:8" x14ac:dyDescent="0.3">
      <c r="C806">
        <f>[1]hwy_speed!A806</f>
        <v>15688</v>
      </c>
      <c r="D806">
        <f>[1]hwy_speed!B806</f>
        <v>62</v>
      </c>
      <c r="E806">
        <f>[1]hwy_speed!C806</f>
        <v>57</v>
      </c>
      <c r="F806">
        <f>[1]hwy_speed!D806</f>
        <v>61</v>
      </c>
      <c r="G806">
        <f>[1]hwy_speed!E806</f>
        <v>59</v>
      </c>
      <c r="H806">
        <f>[1]hwy_speed!F806</f>
        <v>62</v>
      </c>
    </row>
    <row r="807" spans="3:8" x14ac:dyDescent="0.3">
      <c r="C807">
        <f>[1]hwy_speed!A807</f>
        <v>15689</v>
      </c>
      <c r="D807">
        <f>[1]hwy_speed!B807</f>
        <v>53</v>
      </c>
      <c r="E807">
        <f>[1]hwy_speed!C807</f>
        <v>51</v>
      </c>
      <c r="F807">
        <f>[1]hwy_speed!D807</f>
        <v>53</v>
      </c>
      <c r="G807">
        <f>[1]hwy_speed!E807</f>
        <v>53</v>
      </c>
      <c r="H807">
        <f>[1]hwy_speed!F807</f>
        <v>53</v>
      </c>
    </row>
    <row r="808" spans="3:8" x14ac:dyDescent="0.3">
      <c r="C808">
        <f>[1]hwy_speed!A808</f>
        <v>15690</v>
      </c>
      <c r="D808">
        <f>[1]hwy_speed!B808</f>
        <v>58</v>
      </c>
      <c r="E808">
        <f>[1]hwy_speed!C808</f>
        <v>57</v>
      </c>
      <c r="F808">
        <f>[1]hwy_speed!D808</f>
        <v>58</v>
      </c>
      <c r="G808">
        <f>[1]hwy_speed!E808</f>
        <v>56</v>
      </c>
      <c r="H808">
        <f>[1]hwy_speed!F808</f>
        <v>58</v>
      </c>
    </row>
    <row r="809" spans="3:8" x14ac:dyDescent="0.3">
      <c r="C809">
        <f>[1]hwy_speed!A809</f>
        <v>15696</v>
      </c>
      <c r="D809">
        <f>[1]hwy_speed!B809</f>
        <v>52</v>
      </c>
      <c r="E809">
        <f>[1]hwy_speed!C809</f>
        <v>42</v>
      </c>
      <c r="F809">
        <f>[1]hwy_speed!D809</f>
        <v>50</v>
      </c>
      <c r="G809">
        <f>[1]hwy_speed!E809</f>
        <v>49</v>
      </c>
      <c r="H809">
        <f>[1]hwy_speed!F809</f>
        <v>52</v>
      </c>
    </row>
    <row r="810" spans="3:8" x14ac:dyDescent="0.3">
      <c r="C810">
        <f>[1]hwy_speed!A810</f>
        <v>15699</v>
      </c>
      <c r="D810">
        <f>[1]hwy_speed!B810</f>
        <v>53</v>
      </c>
      <c r="E810">
        <f>[1]hwy_speed!C810</f>
        <v>50</v>
      </c>
      <c r="F810">
        <f>[1]hwy_speed!D810</f>
        <v>52</v>
      </c>
      <c r="G810">
        <f>[1]hwy_speed!E810</f>
        <v>50</v>
      </c>
      <c r="H810">
        <f>[1]hwy_speed!F810</f>
        <v>53</v>
      </c>
    </row>
    <row r="811" spans="3:8" x14ac:dyDescent="0.3">
      <c r="C811">
        <f>[1]hwy_speed!A811</f>
        <v>15700</v>
      </c>
      <c r="D811">
        <f>[1]hwy_speed!B811</f>
        <v>53</v>
      </c>
      <c r="E811">
        <f>[1]hwy_speed!C811</f>
        <v>42</v>
      </c>
      <c r="F811">
        <f>[1]hwy_speed!D811</f>
        <v>50</v>
      </c>
      <c r="G811">
        <f>[1]hwy_speed!E811</f>
        <v>43</v>
      </c>
      <c r="H811">
        <f>[1]hwy_speed!F811</f>
        <v>53</v>
      </c>
    </row>
    <row r="812" spans="3:8" x14ac:dyDescent="0.3">
      <c r="C812">
        <f>[1]hwy_speed!A812</f>
        <v>15703</v>
      </c>
      <c r="D812">
        <f>[1]hwy_speed!B812</f>
        <v>53</v>
      </c>
      <c r="E812">
        <f>[1]hwy_speed!C812</f>
        <v>45</v>
      </c>
      <c r="F812">
        <f>[1]hwy_speed!D812</f>
        <v>51</v>
      </c>
      <c r="G812">
        <f>[1]hwy_speed!E812</f>
        <v>48</v>
      </c>
      <c r="H812">
        <f>[1]hwy_speed!F812</f>
        <v>53</v>
      </c>
    </row>
    <row r="813" spans="3:8" x14ac:dyDescent="0.3">
      <c r="C813">
        <f>[1]hwy_speed!A813</f>
        <v>15705</v>
      </c>
      <c r="D813">
        <f>[1]hwy_speed!B813</f>
        <v>53</v>
      </c>
      <c r="E813">
        <f>[1]hwy_speed!C813</f>
        <v>45</v>
      </c>
      <c r="F813">
        <f>[1]hwy_speed!D813</f>
        <v>51</v>
      </c>
      <c r="G813">
        <f>[1]hwy_speed!E813</f>
        <v>48</v>
      </c>
      <c r="H813">
        <f>[1]hwy_speed!F813</f>
        <v>53</v>
      </c>
    </row>
    <row r="814" spans="3:8" x14ac:dyDescent="0.3">
      <c r="C814">
        <f>[1]hwy_speed!A814</f>
        <v>15709</v>
      </c>
      <c r="D814">
        <f>[1]hwy_speed!B814</f>
        <v>53</v>
      </c>
      <c r="E814">
        <f>[1]hwy_speed!C814</f>
        <v>44</v>
      </c>
      <c r="F814">
        <f>[1]hwy_speed!D814</f>
        <v>50</v>
      </c>
      <c r="G814">
        <f>[1]hwy_speed!E814</f>
        <v>44</v>
      </c>
      <c r="H814">
        <f>[1]hwy_speed!F814</f>
        <v>53</v>
      </c>
    </row>
    <row r="815" spans="3:8" x14ac:dyDescent="0.3">
      <c r="C815">
        <f>[1]hwy_speed!A815</f>
        <v>15710</v>
      </c>
      <c r="D815">
        <f>[1]hwy_speed!B815</f>
        <v>53</v>
      </c>
      <c r="E815">
        <f>[1]hwy_speed!C815</f>
        <v>37</v>
      </c>
      <c r="F815">
        <f>[1]hwy_speed!D815</f>
        <v>49</v>
      </c>
      <c r="G815">
        <f>[1]hwy_speed!E815</f>
        <v>43</v>
      </c>
      <c r="H815">
        <f>[1]hwy_speed!F815</f>
        <v>53</v>
      </c>
    </row>
    <row r="816" spans="3:8" x14ac:dyDescent="0.3">
      <c r="C816">
        <f>[1]hwy_speed!A816</f>
        <v>15714</v>
      </c>
      <c r="D816">
        <f>[1]hwy_speed!B816</f>
        <v>53</v>
      </c>
      <c r="E816">
        <f>[1]hwy_speed!C816</f>
        <v>41</v>
      </c>
      <c r="F816">
        <f>[1]hwy_speed!D816</f>
        <v>51</v>
      </c>
      <c r="G816">
        <f>[1]hwy_speed!E816</f>
        <v>47</v>
      </c>
      <c r="H816">
        <f>[1]hwy_speed!F816</f>
        <v>53</v>
      </c>
    </row>
    <row r="817" spans="3:8" x14ac:dyDescent="0.3">
      <c r="C817">
        <f>[1]hwy_speed!A817</f>
        <v>15715</v>
      </c>
      <c r="D817">
        <f>[1]hwy_speed!B817</f>
        <v>53</v>
      </c>
      <c r="E817">
        <f>[1]hwy_speed!C817</f>
        <v>41</v>
      </c>
      <c r="F817">
        <f>[1]hwy_speed!D817</f>
        <v>49</v>
      </c>
      <c r="G817">
        <f>[1]hwy_speed!E817</f>
        <v>42</v>
      </c>
      <c r="H817">
        <f>[1]hwy_speed!F817</f>
        <v>53</v>
      </c>
    </row>
    <row r="818" spans="3:8" x14ac:dyDescent="0.3">
      <c r="C818">
        <f>[1]hwy_speed!A818</f>
        <v>15720</v>
      </c>
      <c r="D818">
        <f>[1]hwy_speed!B818</f>
        <v>53</v>
      </c>
      <c r="E818">
        <f>[1]hwy_speed!C818</f>
        <v>39</v>
      </c>
      <c r="F818">
        <f>[1]hwy_speed!D818</f>
        <v>50</v>
      </c>
      <c r="G818">
        <f>[1]hwy_speed!E818</f>
        <v>47</v>
      </c>
      <c r="H818">
        <f>[1]hwy_speed!F818</f>
        <v>53</v>
      </c>
    </row>
    <row r="819" spans="3:8" x14ac:dyDescent="0.3">
      <c r="C819">
        <f>[1]hwy_speed!A819</f>
        <v>15722</v>
      </c>
      <c r="D819">
        <f>[1]hwy_speed!B819</f>
        <v>53</v>
      </c>
      <c r="E819">
        <f>[1]hwy_speed!C819</f>
        <v>46</v>
      </c>
      <c r="F819">
        <f>[1]hwy_speed!D819</f>
        <v>52</v>
      </c>
      <c r="G819">
        <f>[1]hwy_speed!E819</f>
        <v>47</v>
      </c>
      <c r="H819">
        <f>[1]hwy_speed!F819</f>
        <v>53</v>
      </c>
    </row>
    <row r="820" spans="3:8" x14ac:dyDescent="0.3">
      <c r="C820">
        <f>[1]hwy_speed!A820</f>
        <v>15767</v>
      </c>
      <c r="D820">
        <f>[1]hwy_speed!B820</f>
        <v>58</v>
      </c>
      <c r="E820">
        <f>[1]hwy_speed!C820</f>
        <v>53</v>
      </c>
      <c r="F820">
        <f>[1]hwy_speed!D820</f>
        <v>55</v>
      </c>
      <c r="G820">
        <f>[1]hwy_speed!E820</f>
        <v>46</v>
      </c>
      <c r="H820">
        <f>[1]hwy_speed!F820</f>
        <v>58</v>
      </c>
    </row>
    <row r="821" spans="3:8" x14ac:dyDescent="0.3">
      <c r="C821">
        <f>[1]hwy_speed!A821</f>
        <v>15768</v>
      </c>
      <c r="D821">
        <f>[1]hwy_speed!B821</f>
        <v>58</v>
      </c>
      <c r="E821">
        <f>[1]hwy_speed!C821</f>
        <v>55</v>
      </c>
      <c r="F821">
        <f>[1]hwy_speed!D821</f>
        <v>57</v>
      </c>
      <c r="G821">
        <f>[1]hwy_speed!E821</f>
        <v>50</v>
      </c>
      <c r="H821">
        <f>[1]hwy_speed!F821</f>
        <v>58</v>
      </c>
    </row>
    <row r="822" spans="3:8" x14ac:dyDescent="0.3">
      <c r="C822">
        <f>[1]hwy_speed!A822</f>
        <v>15775</v>
      </c>
      <c r="D822">
        <f>[1]hwy_speed!B822</f>
        <v>55</v>
      </c>
      <c r="E822">
        <f>[1]hwy_speed!C822</f>
        <v>54</v>
      </c>
      <c r="F822">
        <f>[1]hwy_speed!D822</f>
        <v>55</v>
      </c>
      <c r="G822">
        <f>[1]hwy_speed!E822</f>
        <v>54</v>
      </c>
      <c r="H822">
        <f>[1]hwy_speed!F822</f>
        <v>55</v>
      </c>
    </row>
    <row r="823" spans="3:8" x14ac:dyDescent="0.3">
      <c r="C823">
        <f>[1]hwy_speed!A823</f>
        <v>15776</v>
      </c>
      <c r="D823">
        <f>[1]hwy_speed!B823</f>
        <v>55</v>
      </c>
      <c r="E823">
        <f>[1]hwy_speed!C823</f>
        <v>38</v>
      </c>
      <c r="F823">
        <f>[1]hwy_speed!D823</f>
        <v>52</v>
      </c>
      <c r="G823">
        <f>[1]hwy_speed!E823</f>
        <v>50</v>
      </c>
      <c r="H823">
        <f>[1]hwy_speed!F823</f>
        <v>55</v>
      </c>
    </row>
    <row r="824" spans="3:8" x14ac:dyDescent="0.3">
      <c r="C824">
        <f>[1]hwy_speed!A824</f>
        <v>15849</v>
      </c>
      <c r="D824">
        <f>[1]hwy_speed!B824</f>
        <v>50</v>
      </c>
      <c r="E824">
        <f>[1]hwy_speed!C824</f>
        <v>50</v>
      </c>
      <c r="F824">
        <f>[1]hwy_speed!D824</f>
        <v>50</v>
      </c>
      <c r="G824">
        <f>[1]hwy_speed!E824</f>
        <v>44</v>
      </c>
      <c r="H824">
        <f>[1]hwy_speed!F824</f>
        <v>50</v>
      </c>
    </row>
    <row r="825" spans="3:8" x14ac:dyDescent="0.3">
      <c r="C825">
        <f>[1]hwy_speed!A825</f>
        <v>15850</v>
      </c>
      <c r="D825">
        <f>[1]hwy_speed!B825</f>
        <v>52</v>
      </c>
      <c r="E825">
        <f>[1]hwy_speed!C825</f>
        <v>44</v>
      </c>
      <c r="F825">
        <f>[1]hwy_speed!D825</f>
        <v>50</v>
      </c>
      <c r="G825">
        <f>[1]hwy_speed!E825</f>
        <v>52</v>
      </c>
      <c r="H825">
        <f>[1]hwy_speed!F825</f>
        <v>52</v>
      </c>
    </row>
    <row r="826" spans="3:8" x14ac:dyDescent="0.3">
      <c r="C826">
        <f>[1]hwy_speed!A826</f>
        <v>15851</v>
      </c>
      <c r="D826">
        <f>[1]hwy_speed!B826</f>
        <v>53</v>
      </c>
      <c r="E826">
        <f>[1]hwy_speed!C826</f>
        <v>52</v>
      </c>
      <c r="F826">
        <f>[1]hwy_speed!D826</f>
        <v>52</v>
      </c>
      <c r="G826">
        <f>[1]hwy_speed!E826</f>
        <v>42</v>
      </c>
      <c r="H826">
        <f>[1]hwy_speed!F826</f>
        <v>53</v>
      </c>
    </row>
    <row r="827" spans="3:8" x14ac:dyDescent="0.3">
      <c r="C827">
        <f>[1]hwy_speed!A827</f>
        <v>15852</v>
      </c>
      <c r="D827">
        <f>[1]hwy_speed!B827</f>
        <v>52</v>
      </c>
      <c r="E827">
        <f>[1]hwy_speed!C827</f>
        <v>40</v>
      </c>
      <c r="F827">
        <f>[1]hwy_speed!D827</f>
        <v>50</v>
      </c>
      <c r="G827">
        <f>[1]hwy_speed!E827</f>
        <v>52</v>
      </c>
      <c r="H827">
        <f>[1]hwy_speed!F827</f>
        <v>52</v>
      </c>
    </row>
    <row r="828" spans="3:8" x14ac:dyDescent="0.3">
      <c r="C828">
        <f>[1]hwy_speed!A828</f>
        <v>15853</v>
      </c>
      <c r="D828">
        <f>[1]hwy_speed!B828</f>
        <v>53</v>
      </c>
      <c r="E828">
        <f>[1]hwy_speed!C828</f>
        <v>53</v>
      </c>
      <c r="F828">
        <f>[1]hwy_speed!D828</f>
        <v>52</v>
      </c>
      <c r="G828">
        <f>[1]hwy_speed!E828</f>
        <v>38</v>
      </c>
      <c r="H828">
        <f>[1]hwy_speed!F828</f>
        <v>53</v>
      </c>
    </row>
    <row r="829" spans="3:8" x14ac:dyDescent="0.3">
      <c r="C829">
        <f>[1]hwy_speed!A829</f>
        <v>15854</v>
      </c>
      <c r="D829">
        <f>[1]hwy_speed!B829</f>
        <v>53</v>
      </c>
      <c r="E829">
        <f>[1]hwy_speed!C829</f>
        <v>39</v>
      </c>
      <c r="F829">
        <f>[1]hwy_speed!D829</f>
        <v>49</v>
      </c>
      <c r="G829">
        <f>[1]hwy_speed!E829</f>
        <v>52</v>
      </c>
      <c r="H829">
        <f>[1]hwy_speed!F829</f>
        <v>53</v>
      </c>
    </row>
    <row r="830" spans="3:8" x14ac:dyDescent="0.3">
      <c r="C830">
        <f>[1]hwy_speed!A830</f>
        <v>15855</v>
      </c>
      <c r="D830">
        <f>[1]hwy_speed!B830</f>
        <v>53</v>
      </c>
      <c r="E830">
        <f>[1]hwy_speed!C830</f>
        <v>53</v>
      </c>
      <c r="F830">
        <f>[1]hwy_speed!D830</f>
        <v>52</v>
      </c>
      <c r="G830">
        <f>[1]hwy_speed!E830</f>
        <v>41</v>
      </c>
      <c r="H830">
        <f>[1]hwy_speed!F830</f>
        <v>53</v>
      </c>
    </row>
    <row r="831" spans="3:8" x14ac:dyDescent="0.3">
      <c r="C831">
        <f>[1]hwy_speed!A831</f>
        <v>15856</v>
      </c>
      <c r="D831">
        <f>[1]hwy_speed!B831</f>
        <v>53</v>
      </c>
      <c r="E831">
        <f>[1]hwy_speed!C831</f>
        <v>41</v>
      </c>
      <c r="F831">
        <f>[1]hwy_speed!D831</f>
        <v>51</v>
      </c>
      <c r="G831">
        <f>[1]hwy_speed!E831</f>
        <v>53</v>
      </c>
      <c r="H831">
        <f>[1]hwy_speed!F831</f>
        <v>53</v>
      </c>
    </row>
    <row r="832" spans="3:8" x14ac:dyDescent="0.3">
      <c r="C832">
        <f>[1]hwy_speed!A832</f>
        <v>15857</v>
      </c>
      <c r="D832">
        <f>[1]hwy_speed!B832</f>
        <v>53</v>
      </c>
      <c r="E832">
        <f>[1]hwy_speed!C832</f>
        <v>41</v>
      </c>
      <c r="F832">
        <f>[1]hwy_speed!D832</f>
        <v>50</v>
      </c>
      <c r="G832">
        <f>[1]hwy_speed!E832</f>
        <v>53</v>
      </c>
      <c r="H832">
        <f>[1]hwy_speed!F832</f>
        <v>53</v>
      </c>
    </row>
    <row r="833" spans="3:8" x14ac:dyDescent="0.3">
      <c r="C833">
        <f>[1]hwy_speed!A833</f>
        <v>15858</v>
      </c>
      <c r="D833">
        <f>[1]hwy_speed!B833</f>
        <v>53</v>
      </c>
      <c r="E833">
        <f>[1]hwy_speed!C833</f>
        <v>52</v>
      </c>
      <c r="F833">
        <f>[1]hwy_speed!D833</f>
        <v>52</v>
      </c>
      <c r="G833">
        <f>[1]hwy_speed!E833</f>
        <v>40</v>
      </c>
      <c r="H833">
        <f>[1]hwy_speed!F833</f>
        <v>53</v>
      </c>
    </row>
    <row r="834" spans="3:8" x14ac:dyDescent="0.3">
      <c r="C834">
        <f>[1]hwy_speed!A834</f>
        <v>15859</v>
      </c>
      <c r="D834">
        <f>[1]hwy_speed!B834</f>
        <v>51</v>
      </c>
      <c r="E834">
        <f>[1]hwy_speed!C834</f>
        <v>51</v>
      </c>
      <c r="F834">
        <f>[1]hwy_speed!D834</f>
        <v>51</v>
      </c>
      <c r="G834">
        <f>[1]hwy_speed!E834</f>
        <v>41</v>
      </c>
      <c r="H834">
        <f>[1]hwy_speed!F834</f>
        <v>51</v>
      </c>
    </row>
    <row r="835" spans="3:8" x14ac:dyDescent="0.3">
      <c r="C835">
        <f>[1]hwy_speed!A835</f>
        <v>15862</v>
      </c>
      <c r="D835">
        <f>[1]hwy_speed!B835</f>
        <v>53</v>
      </c>
      <c r="E835">
        <f>[1]hwy_speed!C835</f>
        <v>43</v>
      </c>
      <c r="F835">
        <f>[1]hwy_speed!D835</f>
        <v>52</v>
      </c>
      <c r="G835">
        <f>[1]hwy_speed!E835</f>
        <v>53</v>
      </c>
      <c r="H835">
        <f>[1]hwy_speed!F835</f>
        <v>53</v>
      </c>
    </row>
    <row r="836" spans="3:8" x14ac:dyDescent="0.3">
      <c r="C836">
        <f>[1]hwy_speed!A836</f>
        <v>15863</v>
      </c>
      <c r="D836">
        <f>[1]hwy_speed!B836</f>
        <v>51</v>
      </c>
      <c r="E836">
        <f>[1]hwy_speed!C836</f>
        <v>51</v>
      </c>
      <c r="F836">
        <f>[1]hwy_speed!D836</f>
        <v>51</v>
      </c>
      <c r="G836">
        <f>[1]hwy_speed!E836</f>
        <v>51</v>
      </c>
      <c r="H836">
        <f>[1]hwy_speed!F836</f>
        <v>51</v>
      </c>
    </row>
    <row r="837" spans="3:8" x14ac:dyDescent="0.3">
      <c r="C837">
        <f>[1]hwy_speed!A837</f>
        <v>15869</v>
      </c>
      <c r="D837">
        <f>[1]hwy_speed!B837</f>
        <v>57</v>
      </c>
      <c r="E837">
        <f>[1]hwy_speed!C837</f>
        <v>57</v>
      </c>
      <c r="F837">
        <f>[1]hwy_speed!D837</f>
        <v>57</v>
      </c>
      <c r="G837">
        <f>[1]hwy_speed!E837</f>
        <v>57</v>
      </c>
      <c r="H837">
        <f>[1]hwy_speed!F837</f>
        <v>57</v>
      </c>
    </row>
    <row r="838" spans="3:8" x14ac:dyDescent="0.3">
      <c r="C838">
        <f>[1]hwy_speed!A838</f>
        <v>15870</v>
      </c>
      <c r="D838">
        <f>[1]hwy_speed!B838</f>
        <v>57</v>
      </c>
      <c r="E838">
        <f>[1]hwy_speed!C838</f>
        <v>42</v>
      </c>
      <c r="F838">
        <f>[1]hwy_speed!D838</f>
        <v>57</v>
      </c>
      <c r="G838">
        <f>[1]hwy_speed!E838</f>
        <v>57</v>
      </c>
      <c r="H838">
        <f>[1]hwy_speed!F838</f>
        <v>57</v>
      </c>
    </row>
    <row r="839" spans="3:8" x14ac:dyDescent="0.3">
      <c r="C839">
        <f>[1]hwy_speed!A839</f>
        <v>15874</v>
      </c>
      <c r="D839">
        <f>[1]hwy_speed!B839</f>
        <v>53</v>
      </c>
      <c r="E839">
        <f>[1]hwy_speed!C839</f>
        <v>53</v>
      </c>
      <c r="F839">
        <f>[1]hwy_speed!D839</f>
        <v>53</v>
      </c>
      <c r="G839">
        <f>[1]hwy_speed!E839</f>
        <v>40</v>
      </c>
      <c r="H839">
        <f>[1]hwy_speed!F839</f>
        <v>53</v>
      </c>
    </row>
    <row r="840" spans="3:8" x14ac:dyDescent="0.3">
      <c r="C840">
        <f>[1]hwy_speed!A840</f>
        <v>15877</v>
      </c>
      <c r="D840">
        <f>[1]hwy_speed!B840</f>
        <v>57</v>
      </c>
      <c r="E840">
        <f>[1]hwy_speed!C840</f>
        <v>54</v>
      </c>
      <c r="F840">
        <f>[1]hwy_speed!D840</f>
        <v>57</v>
      </c>
      <c r="G840">
        <f>[1]hwy_speed!E840</f>
        <v>56</v>
      </c>
      <c r="H840">
        <f>[1]hwy_speed!F840</f>
        <v>57</v>
      </c>
    </row>
    <row r="841" spans="3:8" x14ac:dyDescent="0.3">
      <c r="C841">
        <f>[1]hwy_speed!A841</f>
        <v>15914</v>
      </c>
      <c r="D841">
        <f>[1]hwy_speed!B841</f>
        <v>53</v>
      </c>
      <c r="E841">
        <f>[1]hwy_speed!C841</f>
        <v>41</v>
      </c>
      <c r="F841">
        <f>[1]hwy_speed!D841</f>
        <v>46</v>
      </c>
      <c r="G841">
        <f>[1]hwy_speed!E841</f>
        <v>43</v>
      </c>
      <c r="H841">
        <f>[1]hwy_speed!F841</f>
        <v>53</v>
      </c>
    </row>
    <row r="842" spans="3:8" x14ac:dyDescent="0.3">
      <c r="C842">
        <f>[1]hwy_speed!A842</f>
        <v>15916</v>
      </c>
      <c r="D842">
        <f>[1]hwy_speed!B842</f>
        <v>58</v>
      </c>
      <c r="E842">
        <f>[1]hwy_speed!C842</f>
        <v>56</v>
      </c>
      <c r="F842">
        <f>[1]hwy_speed!D842</f>
        <v>57</v>
      </c>
      <c r="G842">
        <f>[1]hwy_speed!E842</f>
        <v>56</v>
      </c>
      <c r="H842">
        <f>[1]hwy_speed!F842</f>
        <v>58</v>
      </c>
    </row>
    <row r="843" spans="3:8" x14ac:dyDescent="0.3">
      <c r="C843">
        <f>[1]hwy_speed!A843</f>
        <v>15917</v>
      </c>
      <c r="D843">
        <f>[1]hwy_speed!B843</f>
        <v>53</v>
      </c>
      <c r="E843">
        <f>[1]hwy_speed!C843</f>
        <v>47</v>
      </c>
      <c r="F843">
        <f>[1]hwy_speed!D843</f>
        <v>51</v>
      </c>
      <c r="G843">
        <f>[1]hwy_speed!E843</f>
        <v>50</v>
      </c>
      <c r="H843">
        <f>[1]hwy_speed!F843</f>
        <v>53</v>
      </c>
    </row>
    <row r="844" spans="3:8" x14ac:dyDescent="0.3">
      <c r="C844">
        <f>[1]hwy_speed!A844</f>
        <v>16032</v>
      </c>
      <c r="D844">
        <f>[1]hwy_speed!B844</f>
        <v>62</v>
      </c>
      <c r="E844">
        <f>[1]hwy_speed!C844</f>
        <v>59</v>
      </c>
      <c r="F844">
        <f>[1]hwy_speed!D844</f>
        <v>60</v>
      </c>
      <c r="G844">
        <f>[1]hwy_speed!E844</f>
        <v>53</v>
      </c>
      <c r="H844">
        <f>[1]hwy_speed!F844</f>
        <v>62</v>
      </c>
    </row>
    <row r="845" spans="3:8" x14ac:dyDescent="0.3">
      <c r="C845">
        <f>[1]hwy_speed!A845</f>
        <v>16037</v>
      </c>
      <c r="D845">
        <f>[1]hwy_speed!B845</f>
        <v>52</v>
      </c>
      <c r="E845">
        <f>[1]hwy_speed!C845</f>
        <v>46</v>
      </c>
      <c r="F845">
        <f>[1]hwy_speed!D845</f>
        <v>50</v>
      </c>
      <c r="G845">
        <f>[1]hwy_speed!E845</f>
        <v>46</v>
      </c>
      <c r="H845">
        <f>[1]hwy_speed!F845</f>
        <v>52</v>
      </c>
    </row>
    <row r="846" spans="3:8" x14ac:dyDescent="0.3">
      <c r="C846">
        <f>[1]hwy_speed!A846</f>
        <v>16038</v>
      </c>
      <c r="D846">
        <f>[1]hwy_speed!B846</f>
        <v>53</v>
      </c>
      <c r="E846">
        <f>[1]hwy_speed!C846</f>
        <v>36</v>
      </c>
      <c r="F846">
        <f>[1]hwy_speed!D846</f>
        <v>43</v>
      </c>
      <c r="G846">
        <f>[1]hwy_speed!E846</f>
        <v>37</v>
      </c>
      <c r="H846">
        <f>[1]hwy_speed!F846</f>
        <v>53</v>
      </c>
    </row>
    <row r="847" spans="3:8" x14ac:dyDescent="0.3">
      <c r="C847">
        <f>[1]hwy_speed!A847</f>
        <v>16040</v>
      </c>
      <c r="D847">
        <f>[1]hwy_speed!B847</f>
        <v>52</v>
      </c>
      <c r="E847">
        <f>[1]hwy_speed!C847</f>
        <v>29</v>
      </c>
      <c r="F847">
        <f>[1]hwy_speed!D847</f>
        <v>36</v>
      </c>
      <c r="G847">
        <f>[1]hwy_speed!E847</f>
        <v>32</v>
      </c>
      <c r="H847">
        <f>[1]hwy_speed!F847</f>
        <v>52</v>
      </c>
    </row>
    <row r="848" spans="3:8" x14ac:dyDescent="0.3">
      <c r="C848">
        <f>[1]hwy_speed!A848</f>
        <v>16041</v>
      </c>
      <c r="D848">
        <f>[1]hwy_speed!B848</f>
        <v>53</v>
      </c>
      <c r="E848">
        <f>[1]hwy_speed!C848</f>
        <v>36</v>
      </c>
      <c r="F848">
        <f>[1]hwy_speed!D848</f>
        <v>44</v>
      </c>
      <c r="G848">
        <f>[1]hwy_speed!E848</f>
        <v>38</v>
      </c>
      <c r="H848">
        <f>[1]hwy_speed!F848</f>
        <v>53</v>
      </c>
    </row>
    <row r="849" spans="3:8" x14ac:dyDescent="0.3">
      <c r="C849">
        <f>[1]hwy_speed!A849</f>
        <v>16045</v>
      </c>
      <c r="D849">
        <f>[1]hwy_speed!B849</f>
        <v>53</v>
      </c>
      <c r="E849">
        <f>[1]hwy_speed!C849</f>
        <v>36</v>
      </c>
      <c r="F849">
        <f>[1]hwy_speed!D849</f>
        <v>45</v>
      </c>
      <c r="G849">
        <f>[1]hwy_speed!E849</f>
        <v>42</v>
      </c>
      <c r="H849">
        <f>[1]hwy_speed!F849</f>
        <v>53</v>
      </c>
    </row>
    <row r="850" spans="3:8" x14ac:dyDescent="0.3">
      <c r="C850">
        <f>[1]hwy_speed!A850</f>
        <v>16046</v>
      </c>
      <c r="D850">
        <f>[1]hwy_speed!B850</f>
        <v>53</v>
      </c>
      <c r="E850">
        <f>[1]hwy_speed!C850</f>
        <v>29</v>
      </c>
      <c r="F850">
        <f>[1]hwy_speed!D850</f>
        <v>38</v>
      </c>
      <c r="G850">
        <f>[1]hwy_speed!E850</f>
        <v>30</v>
      </c>
      <c r="H850">
        <f>[1]hwy_speed!F850</f>
        <v>53</v>
      </c>
    </row>
    <row r="851" spans="3:8" x14ac:dyDescent="0.3">
      <c r="C851">
        <f>[1]hwy_speed!A851</f>
        <v>16054</v>
      </c>
      <c r="D851">
        <f>[1]hwy_speed!B851</f>
        <v>53</v>
      </c>
      <c r="E851">
        <f>[1]hwy_speed!C851</f>
        <v>37</v>
      </c>
      <c r="F851">
        <f>[1]hwy_speed!D851</f>
        <v>40</v>
      </c>
      <c r="G851">
        <f>[1]hwy_speed!E851</f>
        <v>35</v>
      </c>
      <c r="H851">
        <f>[1]hwy_speed!F851</f>
        <v>53</v>
      </c>
    </row>
    <row r="852" spans="3:8" x14ac:dyDescent="0.3">
      <c r="C852">
        <f>[1]hwy_speed!A852</f>
        <v>16057</v>
      </c>
      <c r="D852">
        <f>[1]hwy_speed!B852</f>
        <v>52</v>
      </c>
      <c r="E852">
        <f>[1]hwy_speed!C852</f>
        <v>36</v>
      </c>
      <c r="F852">
        <f>[1]hwy_speed!D852</f>
        <v>37</v>
      </c>
      <c r="G852">
        <f>[1]hwy_speed!E852</f>
        <v>30</v>
      </c>
      <c r="H852">
        <f>[1]hwy_speed!F852</f>
        <v>52</v>
      </c>
    </row>
    <row r="853" spans="3:8" x14ac:dyDescent="0.3">
      <c r="C853">
        <f>[1]hwy_speed!A853</f>
        <v>16059</v>
      </c>
      <c r="D853">
        <f>[1]hwy_speed!B853</f>
        <v>56</v>
      </c>
      <c r="E853">
        <f>[1]hwy_speed!C853</f>
        <v>38</v>
      </c>
      <c r="F853">
        <f>[1]hwy_speed!D853</f>
        <v>53</v>
      </c>
      <c r="G853">
        <f>[1]hwy_speed!E853</f>
        <v>51</v>
      </c>
      <c r="H853">
        <f>[1]hwy_speed!F853</f>
        <v>56</v>
      </c>
    </row>
    <row r="854" spans="3:8" x14ac:dyDescent="0.3">
      <c r="C854">
        <f>[1]hwy_speed!A854</f>
        <v>16084</v>
      </c>
      <c r="D854">
        <f>[1]hwy_speed!B854</f>
        <v>62</v>
      </c>
      <c r="E854">
        <f>[1]hwy_speed!C854</f>
        <v>40</v>
      </c>
      <c r="F854">
        <f>[1]hwy_speed!D854</f>
        <v>59</v>
      </c>
      <c r="G854">
        <f>[1]hwy_speed!E854</f>
        <v>61</v>
      </c>
      <c r="H854">
        <f>[1]hwy_speed!F854</f>
        <v>62</v>
      </c>
    </row>
    <row r="855" spans="3:8" x14ac:dyDescent="0.3">
      <c r="C855">
        <f>[1]hwy_speed!A855</f>
        <v>16085</v>
      </c>
      <c r="D855">
        <f>[1]hwy_speed!B855</f>
        <v>61</v>
      </c>
      <c r="E855">
        <f>[1]hwy_speed!C855</f>
        <v>34</v>
      </c>
      <c r="F855">
        <f>[1]hwy_speed!D855</f>
        <v>55</v>
      </c>
      <c r="G855">
        <f>[1]hwy_speed!E855</f>
        <v>58</v>
      </c>
      <c r="H855">
        <f>[1]hwy_speed!F855</f>
        <v>61</v>
      </c>
    </row>
    <row r="856" spans="3:8" x14ac:dyDescent="0.3">
      <c r="C856">
        <f>[1]hwy_speed!A856</f>
        <v>16096</v>
      </c>
      <c r="D856">
        <f>[1]hwy_speed!B856</f>
        <v>62</v>
      </c>
      <c r="E856">
        <f>[1]hwy_speed!C856</f>
        <v>61</v>
      </c>
      <c r="F856">
        <f>[1]hwy_speed!D856</f>
        <v>61</v>
      </c>
      <c r="G856">
        <f>[1]hwy_speed!E856</f>
        <v>52</v>
      </c>
      <c r="H856">
        <f>[1]hwy_speed!F856</f>
        <v>62</v>
      </c>
    </row>
    <row r="857" spans="3:8" x14ac:dyDescent="0.3">
      <c r="C857">
        <f>[1]hwy_speed!A857</f>
        <v>16122</v>
      </c>
      <c r="D857">
        <f>[1]hwy_speed!B857</f>
        <v>62</v>
      </c>
      <c r="E857">
        <f>[1]hwy_speed!C857</f>
        <v>36</v>
      </c>
      <c r="F857">
        <f>[1]hwy_speed!D857</f>
        <v>36</v>
      </c>
      <c r="G857">
        <f>[1]hwy_speed!E857</f>
        <v>40</v>
      </c>
      <c r="H857">
        <f>[1]hwy_speed!F857</f>
        <v>62</v>
      </c>
    </row>
    <row r="858" spans="3:8" x14ac:dyDescent="0.3">
      <c r="C858">
        <f>[1]hwy_speed!A858</f>
        <v>16125</v>
      </c>
      <c r="D858">
        <f>[1]hwy_speed!B858</f>
        <v>58</v>
      </c>
      <c r="E858">
        <f>[1]hwy_speed!C858</f>
        <v>55</v>
      </c>
      <c r="F858">
        <f>[1]hwy_speed!D858</f>
        <v>49</v>
      </c>
      <c r="G858">
        <f>[1]hwy_speed!E858</f>
        <v>40</v>
      </c>
      <c r="H858">
        <f>[1]hwy_speed!F858</f>
        <v>58</v>
      </c>
    </row>
    <row r="859" spans="3:8" x14ac:dyDescent="0.3">
      <c r="C859">
        <f>[1]hwy_speed!A859</f>
        <v>16126</v>
      </c>
      <c r="D859">
        <f>[1]hwy_speed!B859</f>
        <v>58</v>
      </c>
      <c r="E859">
        <f>[1]hwy_speed!C859</f>
        <v>56</v>
      </c>
      <c r="F859">
        <f>[1]hwy_speed!D859</f>
        <v>57</v>
      </c>
      <c r="G859">
        <f>[1]hwy_speed!E859</f>
        <v>54</v>
      </c>
      <c r="H859">
        <f>[1]hwy_speed!F859</f>
        <v>58</v>
      </c>
    </row>
    <row r="860" spans="3:8" x14ac:dyDescent="0.3">
      <c r="C860">
        <f>[1]hwy_speed!A860</f>
        <v>16127</v>
      </c>
      <c r="D860">
        <f>[1]hwy_speed!B860</f>
        <v>57</v>
      </c>
      <c r="E860">
        <f>[1]hwy_speed!C860</f>
        <v>54</v>
      </c>
      <c r="F860">
        <f>[1]hwy_speed!D860</f>
        <v>56</v>
      </c>
      <c r="G860">
        <f>[1]hwy_speed!E860</f>
        <v>51</v>
      </c>
      <c r="H860">
        <f>[1]hwy_speed!F860</f>
        <v>57</v>
      </c>
    </row>
    <row r="861" spans="3:8" x14ac:dyDescent="0.3">
      <c r="C861">
        <f>[1]hwy_speed!A861</f>
        <v>16128</v>
      </c>
      <c r="D861">
        <f>[1]hwy_speed!B861</f>
        <v>52</v>
      </c>
      <c r="E861">
        <f>[1]hwy_speed!C861</f>
        <v>44</v>
      </c>
      <c r="F861">
        <f>[1]hwy_speed!D861</f>
        <v>49</v>
      </c>
      <c r="G861">
        <f>[1]hwy_speed!E861</f>
        <v>41</v>
      </c>
      <c r="H861">
        <f>[1]hwy_speed!F861</f>
        <v>52</v>
      </c>
    </row>
    <row r="862" spans="3:8" x14ac:dyDescent="0.3">
      <c r="C862">
        <f>[1]hwy_speed!A862</f>
        <v>16131</v>
      </c>
      <c r="D862">
        <f>[1]hwy_speed!B862</f>
        <v>53</v>
      </c>
      <c r="E862">
        <f>[1]hwy_speed!C862</f>
        <v>43</v>
      </c>
      <c r="F862">
        <f>[1]hwy_speed!D862</f>
        <v>52</v>
      </c>
      <c r="G862">
        <f>[1]hwy_speed!E862</f>
        <v>50</v>
      </c>
      <c r="H862">
        <f>[1]hwy_speed!F862</f>
        <v>53</v>
      </c>
    </row>
    <row r="863" spans="3:8" x14ac:dyDescent="0.3">
      <c r="C863">
        <f>[1]hwy_speed!A863</f>
        <v>16136</v>
      </c>
      <c r="D863">
        <f>[1]hwy_speed!B863</f>
        <v>57</v>
      </c>
      <c r="E863">
        <f>[1]hwy_speed!C863</f>
        <v>48</v>
      </c>
      <c r="F863">
        <f>[1]hwy_speed!D863</f>
        <v>56</v>
      </c>
      <c r="G863">
        <f>[1]hwy_speed!E863</f>
        <v>47</v>
      </c>
      <c r="H863">
        <f>[1]hwy_speed!F863</f>
        <v>57</v>
      </c>
    </row>
    <row r="864" spans="3:8" x14ac:dyDescent="0.3">
      <c r="C864">
        <f>[1]hwy_speed!A864</f>
        <v>16138</v>
      </c>
      <c r="D864">
        <f>[1]hwy_speed!B864</f>
        <v>52</v>
      </c>
      <c r="E864">
        <f>[1]hwy_speed!C864</f>
        <v>42</v>
      </c>
      <c r="F864">
        <f>[1]hwy_speed!D864</f>
        <v>50</v>
      </c>
      <c r="G864">
        <f>[1]hwy_speed!E864</f>
        <v>48</v>
      </c>
      <c r="H864">
        <f>[1]hwy_speed!F864</f>
        <v>52</v>
      </c>
    </row>
    <row r="865" spans="3:8" x14ac:dyDescent="0.3">
      <c r="C865">
        <f>[1]hwy_speed!A865</f>
        <v>16144</v>
      </c>
      <c r="D865">
        <f>[1]hwy_speed!B865</f>
        <v>58</v>
      </c>
      <c r="E865">
        <f>[1]hwy_speed!C865</f>
        <v>58</v>
      </c>
      <c r="F865">
        <f>[1]hwy_speed!D865</f>
        <v>58</v>
      </c>
      <c r="G865">
        <f>[1]hwy_speed!E865</f>
        <v>57</v>
      </c>
      <c r="H865">
        <f>[1]hwy_speed!F865</f>
        <v>58</v>
      </c>
    </row>
    <row r="866" spans="3:8" x14ac:dyDescent="0.3">
      <c r="C866">
        <f>[1]hwy_speed!A866</f>
        <v>16162</v>
      </c>
      <c r="D866">
        <f>[1]hwy_speed!B866</f>
        <v>62</v>
      </c>
      <c r="E866">
        <f>[1]hwy_speed!C866</f>
        <v>56</v>
      </c>
      <c r="F866">
        <f>[1]hwy_speed!D866</f>
        <v>62</v>
      </c>
      <c r="G866">
        <f>[1]hwy_speed!E866</f>
        <v>62</v>
      </c>
      <c r="H866">
        <f>[1]hwy_speed!F866</f>
        <v>63</v>
      </c>
    </row>
    <row r="867" spans="3:8" x14ac:dyDescent="0.3">
      <c r="C867">
        <f>[1]hwy_speed!A867</f>
        <v>16163</v>
      </c>
      <c r="D867">
        <f>[1]hwy_speed!B867</f>
        <v>62</v>
      </c>
      <c r="E867">
        <f>[1]hwy_speed!C867</f>
        <v>51</v>
      </c>
      <c r="F867">
        <f>[1]hwy_speed!D867</f>
        <v>62</v>
      </c>
      <c r="G867">
        <f>[1]hwy_speed!E867</f>
        <v>62</v>
      </c>
      <c r="H867">
        <f>[1]hwy_speed!F867</f>
        <v>62</v>
      </c>
    </row>
    <row r="868" spans="3:8" x14ac:dyDescent="0.3">
      <c r="C868">
        <f>[1]hwy_speed!A868</f>
        <v>16164</v>
      </c>
      <c r="D868">
        <f>[1]hwy_speed!B868</f>
        <v>62</v>
      </c>
      <c r="E868">
        <f>[1]hwy_speed!C868</f>
        <v>58</v>
      </c>
      <c r="F868">
        <f>[1]hwy_speed!D868</f>
        <v>62</v>
      </c>
      <c r="G868">
        <f>[1]hwy_speed!E868</f>
        <v>62</v>
      </c>
      <c r="H868">
        <f>[1]hwy_speed!F868</f>
        <v>63</v>
      </c>
    </row>
    <row r="869" spans="3:8" x14ac:dyDescent="0.3">
      <c r="C869">
        <f>[1]hwy_speed!A869</f>
        <v>16167</v>
      </c>
      <c r="D869">
        <f>[1]hwy_speed!B869</f>
        <v>58</v>
      </c>
      <c r="E869">
        <f>[1]hwy_speed!C869</f>
        <v>52</v>
      </c>
      <c r="F869">
        <f>[1]hwy_speed!D869</f>
        <v>56</v>
      </c>
      <c r="G869">
        <f>[1]hwy_speed!E869</f>
        <v>46</v>
      </c>
      <c r="H869">
        <f>[1]hwy_speed!F869</f>
        <v>58</v>
      </c>
    </row>
    <row r="870" spans="3:8" x14ac:dyDescent="0.3">
      <c r="C870">
        <f>[1]hwy_speed!A870</f>
        <v>16170</v>
      </c>
      <c r="D870">
        <f>[1]hwy_speed!B870</f>
        <v>58</v>
      </c>
      <c r="E870">
        <f>[1]hwy_speed!C870</f>
        <v>56</v>
      </c>
      <c r="F870">
        <f>[1]hwy_speed!D870</f>
        <v>58</v>
      </c>
      <c r="G870">
        <f>[1]hwy_speed!E870</f>
        <v>58</v>
      </c>
      <c r="H870">
        <f>[1]hwy_speed!F870</f>
        <v>58</v>
      </c>
    </row>
    <row r="871" spans="3:8" x14ac:dyDescent="0.3">
      <c r="C871">
        <f>[1]hwy_speed!A871</f>
        <v>16183</v>
      </c>
      <c r="D871">
        <f>[1]hwy_speed!B871</f>
        <v>58</v>
      </c>
      <c r="E871">
        <f>[1]hwy_speed!C871</f>
        <v>57</v>
      </c>
      <c r="F871">
        <f>[1]hwy_speed!D871</f>
        <v>58</v>
      </c>
      <c r="G871">
        <f>[1]hwy_speed!E871</f>
        <v>57</v>
      </c>
      <c r="H871">
        <f>[1]hwy_speed!F871</f>
        <v>58</v>
      </c>
    </row>
    <row r="872" spans="3:8" x14ac:dyDescent="0.3">
      <c r="C872">
        <f>[1]hwy_speed!A872</f>
        <v>16271</v>
      </c>
      <c r="D872">
        <f>[1]hwy_speed!B872</f>
        <v>57</v>
      </c>
      <c r="E872">
        <f>[1]hwy_speed!C872</f>
        <v>32</v>
      </c>
      <c r="F872">
        <f>[1]hwy_speed!D872</f>
        <v>54</v>
      </c>
      <c r="G872">
        <f>[1]hwy_speed!E872</f>
        <v>56</v>
      </c>
      <c r="H872">
        <f>[1]hwy_speed!F872</f>
        <v>58</v>
      </c>
    </row>
    <row r="873" spans="3:8" x14ac:dyDescent="0.3">
      <c r="C873">
        <f>[1]hwy_speed!A873</f>
        <v>16272</v>
      </c>
      <c r="D873">
        <f>[1]hwy_speed!B873</f>
        <v>57</v>
      </c>
      <c r="E873">
        <f>[1]hwy_speed!C873</f>
        <v>26</v>
      </c>
      <c r="F873">
        <f>[1]hwy_speed!D873</f>
        <v>51</v>
      </c>
      <c r="G873">
        <f>[1]hwy_speed!E873</f>
        <v>54</v>
      </c>
      <c r="H873">
        <f>[1]hwy_speed!F873</f>
        <v>58</v>
      </c>
    </row>
    <row r="874" spans="3:8" x14ac:dyDescent="0.3">
      <c r="C874">
        <f>[1]hwy_speed!A874</f>
        <v>16274</v>
      </c>
      <c r="D874">
        <f>[1]hwy_speed!B874</f>
        <v>58</v>
      </c>
      <c r="E874">
        <f>[1]hwy_speed!C874</f>
        <v>55</v>
      </c>
      <c r="F874">
        <f>[1]hwy_speed!D874</f>
        <v>54</v>
      </c>
      <c r="G874">
        <f>[1]hwy_speed!E874</f>
        <v>36</v>
      </c>
      <c r="H874">
        <f>[1]hwy_speed!F874</f>
        <v>58</v>
      </c>
    </row>
    <row r="875" spans="3:8" x14ac:dyDescent="0.3">
      <c r="C875">
        <f>[1]hwy_speed!A875</f>
        <v>16275</v>
      </c>
      <c r="D875">
        <f>[1]hwy_speed!B875</f>
        <v>58</v>
      </c>
      <c r="E875">
        <f>[1]hwy_speed!C875</f>
        <v>52</v>
      </c>
      <c r="F875">
        <f>[1]hwy_speed!D875</f>
        <v>51</v>
      </c>
      <c r="G875">
        <f>[1]hwy_speed!E875</f>
        <v>31</v>
      </c>
      <c r="H875">
        <f>[1]hwy_speed!F875</f>
        <v>58</v>
      </c>
    </row>
    <row r="876" spans="3:8" x14ac:dyDescent="0.3">
      <c r="C876">
        <f>[1]hwy_speed!A876</f>
        <v>16290</v>
      </c>
      <c r="D876">
        <f>[1]hwy_speed!B876</f>
        <v>58</v>
      </c>
      <c r="E876">
        <f>[1]hwy_speed!C876</f>
        <v>54</v>
      </c>
      <c r="F876">
        <f>[1]hwy_speed!D876</f>
        <v>53</v>
      </c>
      <c r="G876">
        <f>[1]hwy_speed!E876</f>
        <v>36</v>
      </c>
      <c r="H876">
        <f>[1]hwy_speed!F876</f>
        <v>58</v>
      </c>
    </row>
    <row r="877" spans="3:8" x14ac:dyDescent="0.3">
      <c r="C877">
        <f>[1]hwy_speed!A877</f>
        <v>16291</v>
      </c>
      <c r="D877">
        <f>[1]hwy_speed!B877</f>
        <v>58</v>
      </c>
      <c r="E877">
        <f>[1]hwy_speed!C877</f>
        <v>53</v>
      </c>
      <c r="F877">
        <f>[1]hwy_speed!D877</f>
        <v>51</v>
      </c>
      <c r="G877">
        <f>[1]hwy_speed!E877</f>
        <v>34</v>
      </c>
      <c r="H877">
        <f>[1]hwy_speed!F877</f>
        <v>58</v>
      </c>
    </row>
    <row r="878" spans="3:8" x14ac:dyDescent="0.3">
      <c r="C878">
        <f>[1]hwy_speed!A878</f>
        <v>16350</v>
      </c>
      <c r="D878">
        <f>[1]hwy_speed!B878</f>
        <v>58</v>
      </c>
      <c r="E878">
        <f>[1]hwy_speed!C878</f>
        <v>57</v>
      </c>
      <c r="F878">
        <f>[1]hwy_speed!D878</f>
        <v>57</v>
      </c>
      <c r="G878">
        <f>[1]hwy_speed!E878</f>
        <v>47</v>
      </c>
      <c r="H878">
        <f>[1]hwy_speed!F878</f>
        <v>58</v>
      </c>
    </row>
    <row r="879" spans="3:8" x14ac:dyDescent="0.3">
      <c r="C879">
        <f>[1]hwy_speed!A879</f>
        <v>16351</v>
      </c>
      <c r="D879">
        <f>[1]hwy_speed!B879</f>
        <v>58</v>
      </c>
      <c r="E879">
        <f>[1]hwy_speed!C879</f>
        <v>36</v>
      </c>
      <c r="F879">
        <f>[1]hwy_speed!D879</f>
        <v>55</v>
      </c>
      <c r="G879">
        <f>[1]hwy_speed!E879</f>
        <v>57</v>
      </c>
      <c r="H879">
        <f>[1]hwy_speed!F879</f>
        <v>58</v>
      </c>
    </row>
    <row r="880" spans="3:8" x14ac:dyDescent="0.3">
      <c r="C880">
        <f>[1]hwy_speed!A880</f>
        <v>16352</v>
      </c>
      <c r="D880">
        <f>[1]hwy_speed!B880</f>
        <v>58</v>
      </c>
      <c r="E880">
        <f>[1]hwy_speed!C880</f>
        <v>39</v>
      </c>
      <c r="F880">
        <f>[1]hwy_speed!D880</f>
        <v>57</v>
      </c>
      <c r="G880">
        <f>[1]hwy_speed!E880</f>
        <v>56</v>
      </c>
      <c r="H880">
        <f>[1]hwy_speed!F880</f>
        <v>58</v>
      </c>
    </row>
    <row r="881" spans="3:8" x14ac:dyDescent="0.3">
      <c r="C881">
        <f>[1]hwy_speed!A881</f>
        <v>16353</v>
      </c>
      <c r="D881">
        <f>[1]hwy_speed!B881</f>
        <v>58</v>
      </c>
      <c r="E881">
        <f>[1]hwy_speed!C881</f>
        <v>56</v>
      </c>
      <c r="F881">
        <f>[1]hwy_speed!D881</f>
        <v>55</v>
      </c>
      <c r="G881">
        <f>[1]hwy_speed!E881</f>
        <v>46</v>
      </c>
      <c r="H881">
        <f>[1]hwy_speed!F881</f>
        <v>58</v>
      </c>
    </row>
    <row r="882" spans="3:8" x14ac:dyDescent="0.3">
      <c r="C882">
        <f>[1]hwy_speed!A882</f>
        <v>16354</v>
      </c>
      <c r="D882">
        <f>[1]hwy_speed!B882</f>
        <v>58</v>
      </c>
      <c r="E882">
        <f>[1]hwy_speed!C882</f>
        <v>50</v>
      </c>
      <c r="F882">
        <f>[1]hwy_speed!D882</f>
        <v>58</v>
      </c>
      <c r="G882">
        <f>[1]hwy_speed!E882</f>
        <v>57</v>
      </c>
      <c r="H882">
        <f>[1]hwy_speed!F882</f>
        <v>58</v>
      </c>
    </row>
    <row r="883" spans="3:8" x14ac:dyDescent="0.3">
      <c r="C883">
        <f>[1]hwy_speed!A883</f>
        <v>16355</v>
      </c>
      <c r="D883">
        <f>[1]hwy_speed!B883</f>
        <v>58</v>
      </c>
      <c r="E883">
        <f>[1]hwy_speed!C883</f>
        <v>58</v>
      </c>
      <c r="F883">
        <f>[1]hwy_speed!D883</f>
        <v>58</v>
      </c>
      <c r="G883">
        <f>[1]hwy_speed!E883</f>
        <v>58</v>
      </c>
      <c r="H883">
        <f>[1]hwy_speed!F883</f>
        <v>58</v>
      </c>
    </row>
    <row r="884" spans="3:8" x14ac:dyDescent="0.3">
      <c r="C884">
        <f>[1]hwy_speed!A884</f>
        <v>16356</v>
      </c>
      <c r="D884">
        <f>[1]hwy_speed!B884</f>
        <v>58</v>
      </c>
      <c r="E884">
        <f>[1]hwy_speed!C884</f>
        <v>57</v>
      </c>
      <c r="F884">
        <f>[1]hwy_speed!D884</f>
        <v>56</v>
      </c>
      <c r="G884">
        <f>[1]hwy_speed!E884</f>
        <v>33</v>
      </c>
      <c r="H884">
        <f>[1]hwy_speed!F884</f>
        <v>58</v>
      </c>
    </row>
    <row r="885" spans="3:8" x14ac:dyDescent="0.3">
      <c r="C885">
        <f>[1]hwy_speed!A885</f>
        <v>16357</v>
      </c>
      <c r="D885">
        <f>[1]hwy_speed!B885</f>
        <v>58</v>
      </c>
      <c r="E885">
        <f>[1]hwy_speed!C885</f>
        <v>27</v>
      </c>
      <c r="F885">
        <f>[1]hwy_speed!D885</f>
        <v>51</v>
      </c>
      <c r="G885">
        <f>[1]hwy_speed!E885</f>
        <v>57</v>
      </c>
      <c r="H885">
        <f>[1]hwy_speed!F885</f>
        <v>58</v>
      </c>
    </row>
    <row r="886" spans="3:8" x14ac:dyDescent="0.3">
      <c r="C886">
        <f>[1]hwy_speed!A886</f>
        <v>16358</v>
      </c>
      <c r="D886">
        <f>[1]hwy_speed!B886</f>
        <v>58</v>
      </c>
      <c r="E886">
        <f>[1]hwy_speed!C886</f>
        <v>36</v>
      </c>
      <c r="F886">
        <f>[1]hwy_speed!D886</f>
        <v>55</v>
      </c>
      <c r="G886">
        <f>[1]hwy_speed!E886</f>
        <v>57</v>
      </c>
      <c r="H886">
        <f>[1]hwy_speed!F886</f>
        <v>58</v>
      </c>
    </row>
    <row r="887" spans="3:8" x14ac:dyDescent="0.3">
      <c r="C887">
        <f>[1]hwy_speed!A887</f>
        <v>16359</v>
      </c>
      <c r="D887">
        <f>[1]hwy_speed!B887</f>
        <v>58</v>
      </c>
      <c r="E887">
        <f>[1]hwy_speed!C887</f>
        <v>40</v>
      </c>
      <c r="F887">
        <f>[1]hwy_speed!D887</f>
        <v>57</v>
      </c>
      <c r="G887">
        <f>[1]hwy_speed!E887</f>
        <v>58</v>
      </c>
      <c r="H887">
        <f>[1]hwy_speed!F887</f>
        <v>58</v>
      </c>
    </row>
    <row r="888" spans="3:8" x14ac:dyDescent="0.3">
      <c r="C888">
        <f>[1]hwy_speed!A888</f>
        <v>16360</v>
      </c>
      <c r="D888">
        <f>[1]hwy_speed!B888</f>
        <v>58</v>
      </c>
      <c r="E888">
        <f>[1]hwy_speed!C888</f>
        <v>57</v>
      </c>
      <c r="F888">
        <f>[1]hwy_speed!D888</f>
        <v>57</v>
      </c>
      <c r="G888">
        <f>[1]hwy_speed!E888</f>
        <v>41</v>
      </c>
      <c r="H888">
        <f>[1]hwy_speed!F888</f>
        <v>58</v>
      </c>
    </row>
    <row r="889" spans="3:8" x14ac:dyDescent="0.3">
      <c r="C889">
        <f>[1]hwy_speed!A889</f>
        <v>16361</v>
      </c>
      <c r="D889">
        <f>[1]hwy_speed!B889</f>
        <v>58</v>
      </c>
      <c r="E889">
        <f>[1]hwy_speed!C889</f>
        <v>41</v>
      </c>
      <c r="F889">
        <f>[1]hwy_speed!D889</f>
        <v>57</v>
      </c>
      <c r="G889">
        <f>[1]hwy_speed!E889</f>
        <v>57</v>
      </c>
      <c r="H889">
        <f>[1]hwy_speed!F889</f>
        <v>58</v>
      </c>
    </row>
    <row r="890" spans="3:8" x14ac:dyDescent="0.3">
      <c r="C890">
        <f>[1]hwy_speed!A890</f>
        <v>16362</v>
      </c>
      <c r="D890">
        <f>[1]hwy_speed!B890</f>
        <v>58</v>
      </c>
      <c r="E890">
        <f>[1]hwy_speed!C890</f>
        <v>57</v>
      </c>
      <c r="F890">
        <f>[1]hwy_speed!D890</f>
        <v>57</v>
      </c>
      <c r="G890">
        <f>[1]hwy_speed!E890</f>
        <v>47</v>
      </c>
      <c r="H890">
        <f>[1]hwy_speed!F890</f>
        <v>58</v>
      </c>
    </row>
    <row r="891" spans="3:8" x14ac:dyDescent="0.3">
      <c r="C891">
        <f>[1]hwy_speed!A891</f>
        <v>16370</v>
      </c>
      <c r="D891">
        <f>[1]hwy_speed!B891</f>
        <v>58</v>
      </c>
      <c r="E891">
        <f>[1]hwy_speed!C891</f>
        <v>57</v>
      </c>
      <c r="F891">
        <f>[1]hwy_speed!D891</f>
        <v>57</v>
      </c>
      <c r="G891">
        <f>[1]hwy_speed!E891</f>
        <v>57</v>
      </c>
      <c r="H891">
        <f>[1]hwy_speed!F891</f>
        <v>58</v>
      </c>
    </row>
    <row r="892" spans="3:8" x14ac:dyDescent="0.3">
      <c r="C892">
        <f>[1]hwy_speed!A892</f>
        <v>16427</v>
      </c>
      <c r="D892">
        <f>[1]hwy_speed!B892</f>
        <v>58</v>
      </c>
      <c r="E892">
        <f>[1]hwy_speed!C892</f>
        <v>53</v>
      </c>
      <c r="F892">
        <f>[1]hwy_speed!D892</f>
        <v>57</v>
      </c>
      <c r="G892">
        <f>[1]hwy_speed!E892</f>
        <v>50</v>
      </c>
      <c r="H892">
        <f>[1]hwy_speed!F892</f>
        <v>58</v>
      </c>
    </row>
    <row r="893" spans="3:8" x14ac:dyDescent="0.3">
      <c r="C893">
        <f>[1]hwy_speed!A893</f>
        <v>16428</v>
      </c>
      <c r="D893">
        <f>[1]hwy_speed!B893</f>
        <v>58</v>
      </c>
      <c r="E893">
        <f>[1]hwy_speed!C893</f>
        <v>45</v>
      </c>
      <c r="F893">
        <f>[1]hwy_speed!D893</f>
        <v>48</v>
      </c>
      <c r="G893">
        <f>[1]hwy_speed!E893</f>
        <v>52</v>
      </c>
      <c r="H893">
        <f>[1]hwy_speed!F893</f>
        <v>58</v>
      </c>
    </row>
    <row r="894" spans="3:8" x14ac:dyDescent="0.3">
      <c r="C894">
        <f>[1]hwy_speed!A894</f>
        <v>16429</v>
      </c>
      <c r="D894">
        <f>[1]hwy_speed!B894</f>
        <v>58</v>
      </c>
      <c r="E894">
        <f>[1]hwy_speed!C894</f>
        <v>47</v>
      </c>
      <c r="F894">
        <f>[1]hwy_speed!D894</f>
        <v>50</v>
      </c>
      <c r="G894">
        <f>[1]hwy_speed!E894</f>
        <v>44</v>
      </c>
      <c r="H894">
        <f>[1]hwy_speed!F894</f>
        <v>58</v>
      </c>
    </row>
    <row r="895" spans="3:8" x14ac:dyDescent="0.3">
      <c r="C895">
        <f>[1]hwy_speed!A895</f>
        <v>16430</v>
      </c>
      <c r="D895">
        <f>[1]hwy_speed!B895</f>
        <v>58</v>
      </c>
      <c r="E895">
        <f>[1]hwy_speed!C895</f>
        <v>53</v>
      </c>
      <c r="F895">
        <f>[1]hwy_speed!D895</f>
        <v>57</v>
      </c>
      <c r="G895">
        <f>[1]hwy_speed!E895</f>
        <v>50</v>
      </c>
      <c r="H895">
        <f>[1]hwy_speed!F895</f>
        <v>58</v>
      </c>
    </row>
    <row r="896" spans="3:8" x14ac:dyDescent="0.3">
      <c r="C896">
        <f>[1]hwy_speed!A896</f>
        <v>16431</v>
      </c>
      <c r="D896">
        <f>[1]hwy_speed!B896</f>
        <v>58</v>
      </c>
      <c r="E896">
        <f>[1]hwy_speed!C896</f>
        <v>45</v>
      </c>
      <c r="F896">
        <f>[1]hwy_speed!D896</f>
        <v>44</v>
      </c>
      <c r="G896">
        <f>[1]hwy_speed!E896</f>
        <v>39</v>
      </c>
      <c r="H896">
        <f>[1]hwy_speed!F896</f>
        <v>58</v>
      </c>
    </row>
    <row r="897" spans="3:8" x14ac:dyDescent="0.3">
      <c r="C897">
        <f>[1]hwy_speed!A897</f>
        <v>16445</v>
      </c>
      <c r="D897">
        <f>[1]hwy_speed!B897</f>
        <v>58</v>
      </c>
      <c r="E897">
        <f>[1]hwy_speed!C897</f>
        <v>34</v>
      </c>
      <c r="F897">
        <f>[1]hwy_speed!D897</f>
        <v>34</v>
      </c>
      <c r="G897">
        <f>[1]hwy_speed!E897</f>
        <v>37</v>
      </c>
      <c r="H897">
        <f>[1]hwy_speed!F897</f>
        <v>58</v>
      </c>
    </row>
    <row r="898" spans="3:8" x14ac:dyDescent="0.3">
      <c r="C898">
        <f>[1]hwy_speed!A898</f>
        <v>16446</v>
      </c>
      <c r="D898">
        <f>[1]hwy_speed!B898</f>
        <v>58</v>
      </c>
      <c r="E898">
        <f>[1]hwy_speed!C898</f>
        <v>40</v>
      </c>
      <c r="F898">
        <f>[1]hwy_speed!D898</f>
        <v>48</v>
      </c>
      <c r="G898">
        <f>[1]hwy_speed!E898</f>
        <v>43</v>
      </c>
      <c r="H898">
        <f>[1]hwy_speed!F898</f>
        <v>58</v>
      </c>
    </row>
    <row r="899" spans="3:8" x14ac:dyDescent="0.3">
      <c r="C899">
        <f>[1]hwy_speed!A899</f>
        <v>16447</v>
      </c>
      <c r="D899">
        <f>[1]hwy_speed!B899</f>
        <v>58</v>
      </c>
      <c r="E899">
        <f>[1]hwy_speed!C899</f>
        <v>34</v>
      </c>
      <c r="F899">
        <f>[1]hwy_speed!D899</f>
        <v>36</v>
      </c>
      <c r="G899">
        <f>[1]hwy_speed!E899</f>
        <v>34</v>
      </c>
      <c r="H899">
        <f>[1]hwy_speed!F899</f>
        <v>58</v>
      </c>
    </row>
    <row r="900" spans="3:8" x14ac:dyDescent="0.3">
      <c r="C900">
        <f>[1]hwy_speed!A900</f>
        <v>16450</v>
      </c>
      <c r="D900">
        <f>[1]hwy_speed!B900</f>
        <v>58</v>
      </c>
      <c r="E900">
        <f>[1]hwy_speed!C900</f>
        <v>46</v>
      </c>
      <c r="F900">
        <f>[1]hwy_speed!D900</f>
        <v>47</v>
      </c>
      <c r="G900">
        <f>[1]hwy_speed!E900</f>
        <v>46</v>
      </c>
      <c r="H900">
        <f>[1]hwy_speed!F900</f>
        <v>58</v>
      </c>
    </row>
    <row r="901" spans="3:8" x14ac:dyDescent="0.3">
      <c r="C901">
        <f>[1]hwy_speed!A901</f>
        <v>16489</v>
      </c>
      <c r="D901">
        <f>[1]hwy_speed!B901</f>
        <v>57</v>
      </c>
      <c r="E901">
        <f>[1]hwy_speed!C901</f>
        <v>56</v>
      </c>
      <c r="F901">
        <f>[1]hwy_speed!D901</f>
        <v>56</v>
      </c>
      <c r="G901">
        <f>[1]hwy_speed!E901</f>
        <v>54</v>
      </c>
      <c r="H901">
        <f>[1]hwy_speed!F901</f>
        <v>57</v>
      </c>
    </row>
    <row r="902" spans="3:8" x14ac:dyDescent="0.3">
      <c r="C902">
        <f>[1]hwy_speed!A902</f>
        <v>16490</v>
      </c>
      <c r="D902">
        <f>[1]hwy_speed!B902</f>
        <v>58</v>
      </c>
      <c r="E902">
        <f>[1]hwy_speed!C902</f>
        <v>57</v>
      </c>
      <c r="F902">
        <f>[1]hwy_speed!D902</f>
        <v>57</v>
      </c>
      <c r="G902">
        <f>[1]hwy_speed!E902</f>
        <v>58</v>
      </c>
      <c r="H902">
        <f>[1]hwy_speed!F902</f>
        <v>58</v>
      </c>
    </row>
    <row r="903" spans="3:8" x14ac:dyDescent="0.3">
      <c r="C903">
        <f>[1]hwy_speed!A903</f>
        <v>16491</v>
      </c>
      <c r="D903">
        <f>[1]hwy_speed!B903</f>
        <v>57</v>
      </c>
      <c r="E903">
        <f>[1]hwy_speed!C903</f>
        <v>55</v>
      </c>
      <c r="F903">
        <f>[1]hwy_speed!D903</f>
        <v>56</v>
      </c>
      <c r="G903">
        <f>[1]hwy_speed!E903</f>
        <v>56</v>
      </c>
      <c r="H903">
        <f>[1]hwy_speed!F903</f>
        <v>57</v>
      </c>
    </row>
    <row r="904" spans="3:8" x14ac:dyDescent="0.3">
      <c r="C904">
        <f>[1]hwy_speed!A904</f>
        <v>16495</v>
      </c>
      <c r="D904">
        <f>[1]hwy_speed!B904</f>
        <v>34</v>
      </c>
      <c r="E904">
        <f>[1]hwy_speed!C904</f>
        <v>14</v>
      </c>
      <c r="F904">
        <f>[1]hwy_speed!D904</f>
        <v>18</v>
      </c>
      <c r="G904">
        <f>[1]hwy_speed!E904</f>
        <v>21</v>
      </c>
      <c r="H904">
        <f>[1]hwy_speed!F904</f>
        <v>41</v>
      </c>
    </row>
    <row r="905" spans="3:8" x14ac:dyDescent="0.3">
      <c r="C905">
        <f>[1]hwy_speed!A905</f>
        <v>16499</v>
      </c>
      <c r="D905">
        <f>[1]hwy_speed!B905</f>
        <v>55</v>
      </c>
      <c r="E905">
        <f>[1]hwy_speed!C905</f>
        <v>55</v>
      </c>
      <c r="F905">
        <f>[1]hwy_speed!D905</f>
        <v>55</v>
      </c>
      <c r="G905">
        <f>[1]hwy_speed!E905</f>
        <v>55</v>
      </c>
      <c r="H905">
        <f>[1]hwy_speed!F905</f>
        <v>55</v>
      </c>
    </row>
    <row r="906" spans="3:8" x14ac:dyDescent="0.3">
      <c r="C906">
        <f>[1]hwy_speed!A906</f>
        <v>16523</v>
      </c>
      <c r="D906">
        <f>[1]hwy_speed!B906</f>
        <v>58</v>
      </c>
      <c r="E906">
        <f>[1]hwy_speed!C906</f>
        <v>55</v>
      </c>
      <c r="F906">
        <f>[1]hwy_speed!D906</f>
        <v>57</v>
      </c>
      <c r="G906">
        <f>[1]hwy_speed!E906</f>
        <v>55</v>
      </c>
      <c r="H906">
        <f>[1]hwy_speed!F906</f>
        <v>58</v>
      </c>
    </row>
    <row r="907" spans="3:8" x14ac:dyDescent="0.3">
      <c r="C907">
        <f>[1]hwy_speed!A907</f>
        <v>16524</v>
      </c>
      <c r="D907">
        <f>[1]hwy_speed!B907</f>
        <v>51</v>
      </c>
      <c r="E907">
        <f>[1]hwy_speed!C907</f>
        <v>31</v>
      </c>
      <c r="F907">
        <f>[1]hwy_speed!D907</f>
        <v>35</v>
      </c>
      <c r="G907">
        <f>[1]hwy_speed!E907</f>
        <v>30</v>
      </c>
      <c r="H907">
        <f>[1]hwy_speed!F907</f>
        <v>51</v>
      </c>
    </row>
    <row r="908" spans="3:8" x14ac:dyDescent="0.3">
      <c r="C908">
        <f>[1]hwy_speed!A908</f>
        <v>16533</v>
      </c>
      <c r="D908">
        <f>[1]hwy_speed!B908</f>
        <v>61</v>
      </c>
      <c r="E908">
        <f>[1]hwy_speed!C908</f>
        <v>49</v>
      </c>
      <c r="F908">
        <f>[1]hwy_speed!D908</f>
        <v>60</v>
      </c>
      <c r="G908">
        <f>[1]hwy_speed!E908</f>
        <v>61</v>
      </c>
      <c r="H908">
        <f>[1]hwy_speed!F908</f>
        <v>61</v>
      </c>
    </row>
    <row r="909" spans="3:8" x14ac:dyDescent="0.3">
      <c r="C909">
        <f>[1]hwy_speed!A909</f>
        <v>16534</v>
      </c>
      <c r="D909">
        <f>[1]hwy_speed!B909</f>
        <v>58</v>
      </c>
      <c r="E909">
        <f>[1]hwy_speed!C909</f>
        <v>44</v>
      </c>
      <c r="F909">
        <f>[1]hwy_speed!D909</f>
        <v>56</v>
      </c>
      <c r="G909">
        <f>[1]hwy_speed!E909</f>
        <v>57</v>
      </c>
      <c r="H909">
        <f>[1]hwy_speed!F909</f>
        <v>58</v>
      </c>
    </row>
    <row r="910" spans="3:8" x14ac:dyDescent="0.3">
      <c r="C910">
        <f>[1]hwy_speed!A910</f>
        <v>16564</v>
      </c>
      <c r="D910">
        <f>[1]hwy_speed!B910</f>
        <v>58</v>
      </c>
      <c r="E910">
        <f>[1]hwy_speed!C910</f>
        <v>53</v>
      </c>
      <c r="F910">
        <f>[1]hwy_speed!D910</f>
        <v>56</v>
      </c>
      <c r="G910">
        <f>[1]hwy_speed!E910</f>
        <v>57</v>
      </c>
      <c r="H910">
        <f>[1]hwy_speed!F910</f>
        <v>58</v>
      </c>
    </row>
    <row r="911" spans="3:8" x14ac:dyDescent="0.3">
      <c r="C911">
        <f>[1]hwy_speed!A911</f>
        <v>16565</v>
      </c>
      <c r="D911">
        <f>[1]hwy_speed!B911</f>
        <v>58</v>
      </c>
      <c r="E911">
        <f>[1]hwy_speed!C911</f>
        <v>48</v>
      </c>
      <c r="F911">
        <f>[1]hwy_speed!D911</f>
        <v>48</v>
      </c>
      <c r="G911">
        <f>[1]hwy_speed!E911</f>
        <v>50</v>
      </c>
      <c r="H911">
        <f>[1]hwy_speed!F911</f>
        <v>58</v>
      </c>
    </row>
    <row r="912" spans="3:8" x14ac:dyDescent="0.3">
      <c r="C912">
        <f>[1]hwy_speed!A912</f>
        <v>16566</v>
      </c>
      <c r="D912">
        <f>[1]hwy_speed!B912</f>
        <v>58</v>
      </c>
      <c r="E912">
        <f>[1]hwy_speed!C912</f>
        <v>55</v>
      </c>
      <c r="F912">
        <f>[1]hwy_speed!D912</f>
        <v>57</v>
      </c>
      <c r="G912">
        <f>[1]hwy_speed!E912</f>
        <v>55</v>
      </c>
      <c r="H912">
        <f>[1]hwy_speed!F912</f>
        <v>58</v>
      </c>
    </row>
    <row r="913" spans="3:8" x14ac:dyDescent="0.3">
      <c r="C913">
        <f>[1]hwy_speed!A913</f>
        <v>16567</v>
      </c>
      <c r="D913">
        <f>[1]hwy_speed!B913</f>
        <v>58</v>
      </c>
      <c r="E913">
        <f>[1]hwy_speed!C913</f>
        <v>48</v>
      </c>
      <c r="F913">
        <f>[1]hwy_speed!D913</f>
        <v>50</v>
      </c>
      <c r="G913">
        <f>[1]hwy_speed!E913</f>
        <v>52</v>
      </c>
      <c r="H913">
        <f>[1]hwy_speed!F913</f>
        <v>58</v>
      </c>
    </row>
    <row r="914" spans="3:8" x14ac:dyDescent="0.3">
      <c r="C914">
        <f>[1]hwy_speed!A914</f>
        <v>16570</v>
      </c>
      <c r="D914">
        <f>[1]hwy_speed!B914</f>
        <v>58</v>
      </c>
      <c r="E914">
        <f>[1]hwy_speed!C914</f>
        <v>54</v>
      </c>
      <c r="F914">
        <f>[1]hwy_speed!D914</f>
        <v>55</v>
      </c>
      <c r="G914">
        <f>[1]hwy_speed!E914</f>
        <v>48</v>
      </c>
      <c r="H914">
        <f>[1]hwy_speed!F914</f>
        <v>58</v>
      </c>
    </row>
    <row r="915" spans="3:8" x14ac:dyDescent="0.3">
      <c r="C915">
        <f>[1]hwy_speed!A915</f>
        <v>16578</v>
      </c>
      <c r="D915">
        <f>[1]hwy_speed!B915</f>
        <v>58</v>
      </c>
      <c r="E915">
        <f>[1]hwy_speed!C915</f>
        <v>50</v>
      </c>
      <c r="F915">
        <f>[1]hwy_speed!D915</f>
        <v>56</v>
      </c>
      <c r="G915">
        <f>[1]hwy_speed!E915</f>
        <v>45</v>
      </c>
      <c r="H915">
        <f>[1]hwy_speed!F915</f>
        <v>58</v>
      </c>
    </row>
    <row r="916" spans="3:8" x14ac:dyDescent="0.3">
      <c r="C916">
        <f>[1]hwy_speed!A916</f>
        <v>16580</v>
      </c>
      <c r="D916">
        <f>[1]hwy_speed!B916</f>
        <v>62</v>
      </c>
      <c r="E916">
        <f>[1]hwy_speed!C916</f>
        <v>39</v>
      </c>
      <c r="F916">
        <f>[1]hwy_speed!D916</f>
        <v>56</v>
      </c>
      <c r="G916">
        <f>[1]hwy_speed!E916</f>
        <v>53</v>
      </c>
      <c r="H916">
        <f>[1]hwy_speed!F916</f>
        <v>62</v>
      </c>
    </row>
    <row r="917" spans="3:8" x14ac:dyDescent="0.3">
      <c r="C917">
        <f>[1]hwy_speed!A917</f>
        <v>16584</v>
      </c>
      <c r="D917">
        <f>[1]hwy_speed!B917</f>
        <v>62</v>
      </c>
      <c r="E917">
        <f>[1]hwy_speed!C917</f>
        <v>42</v>
      </c>
      <c r="F917">
        <f>[1]hwy_speed!D917</f>
        <v>59</v>
      </c>
      <c r="G917">
        <f>[1]hwy_speed!E917</f>
        <v>56</v>
      </c>
      <c r="H917">
        <f>[1]hwy_speed!F917</f>
        <v>62</v>
      </c>
    </row>
    <row r="918" spans="3:8" x14ac:dyDescent="0.3">
      <c r="C918">
        <f>[1]hwy_speed!A918</f>
        <v>16759</v>
      </c>
      <c r="D918">
        <f>[1]hwy_speed!B918</f>
        <v>57</v>
      </c>
      <c r="E918">
        <f>[1]hwy_speed!C918</f>
        <v>56</v>
      </c>
      <c r="F918">
        <f>[1]hwy_speed!D918</f>
        <v>56</v>
      </c>
      <c r="G918">
        <f>[1]hwy_speed!E918</f>
        <v>53</v>
      </c>
      <c r="H918">
        <f>[1]hwy_speed!F918</f>
        <v>57</v>
      </c>
    </row>
    <row r="919" spans="3:8" x14ac:dyDescent="0.3">
      <c r="C919">
        <f>[1]hwy_speed!A919</f>
        <v>16760</v>
      </c>
      <c r="D919">
        <f>[1]hwy_speed!B919</f>
        <v>52</v>
      </c>
      <c r="E919">
        <f>[1]hwy_speed!C919</f>
        <v>43</v>
      </c>
      <c r="F919">
        <f>[1]hwy_speed!D919</f>
        <v>51</v>
      </c>
      <c r="G919">
        <f>[1]hwy_speed!E919</f>
        <v>49</v>
      </c>
      <c r="H919">
        <f>[1]hwy_speed!F919</f>
        <v>52</v>
      </c>
    </row>
    <row r="920" spans="3:8" x14ac:dyDescent="0.3">
      <c r="C920">
        <f>[1]hwy_speed!A920</f>
        <v>16761</v>
      </c>
      <c r="D920">
        <f>[1]hwy_speed!B920</f>
        <v>57</v>
      </c>
      <c r="E920">
        <f>[1]hwy_speed!C920</f>
        <v>56</v>
      </c>
      <c r="F920">
        <f>[1]hwy_speed!D920</f>
        <v>56</v>
      </c>
      <c r="G920">
        <f>[1]hwy_speed!E920</f>
        <v>55</v>
      </c>
      <c r="H920">
        <f>[1]hwy_speed!F920</f>
        <v>57</v>
      </c>
    </row>
    <row r="921" spans="3:8" x14ac:dyDescent="0.3">
      <c r="C921">
        <f>[1]hwy_speed!A921</f>
        <v>17300</v>
      </c>
      <c r="D921">
        <f>[1]hwy_speed!B921</f>
        <v>58</v>
      </c>
      <c r="E921">
        <f>[1]hwy_speed!C921</f>
        <v>34</v>
      </c>
      <c r="F921">
        <f>[1]hwy_speed!D921</f>
        <v>56</v>
      </c>
      <c r="G921">
        <f>[1]hwy_speed!E921</f>
        <v>56</v>
      </c>
      <c r="H921">
        <f>[1]hwy_speed!F921</f>
        <v>58</v>
      </c>
    </row>
    <row r="922" spans="3:8" x14ac:dyDescent="0.3">
      <c r="C922">
        <f>[1]hwy_speed!A922</f>
        <v>18949</v>
      </c>
      <c r="D922">
        <f>[1]hwy_speed!B922</f>
        <v>57</v>
      </c>
      <c r="E922">
        <f>[1]hwy_speed!C922</f>
        <v>56</v>
      </c>
      <c r="F922">
        <f>[1]hwy_speed!D922</f>
        <v>56</v>
      </c>
      <c r="G922">
        <f>[1]hwy_speed!E922</f>
        <v>40</v>
      </c>
      <c r="H922">
        <f>[1]hwy_speed!F922</f>
        <v>57</v>
      </c>
    </row>
    <row r="923" spans="3:8" x14ac:dyDescent="0.3">
      <c r="C923">
        <f>[1]hwy_speed!A923</f>
        <v>19152</v>
      </c>
      <c r="D923">
        <f>[1]hwy_speed!B923</f>
        <v>57</v>
      </c>
      <c r="E923">
        <f>[1]hwy_speed!C923</f>
        <v>45</v>
      </c>
      <c r="F923">
        <f>[1]hwy_speed!D923</f>
        <v>51</v>
      </c>
      <c r="G923">
        <f>[1]hwy_speed!E923</f>
        <v>46</v>
      </c>
      <c r="H923">
        <f>[1]hwy_speed!F923</f>
        <v>57</v>
      </c>
    </row>
    <row r="924" spans="3:8" x14ac:dyDescent="0.3">
      <c r="C924">
        <f>[1]hwy_speed!A924</f>
        <v>19455</v>
      </c>
      <c r="D924">
        <f>[1]hwy_speed!B924</f>
        <v>57</v>
      </c>
      <c r="E924">
        <f>[1]hwy_speed!C924</f>
        <v>57</v>
      </c>
      <c r="F924">
        <f>[1]hwy_speed!D924</f>
        <v>57</v>
      </c>
      <c r="G924">
        <f>[1]hwy_speed!E924</f>
        <v>57</v>
      </c>
      <c r="H924">
        <f>[1]hwy_speed!F924</f>
        <v>57</v>
      </c>
    </row>
    <row r="925" spans="3:8" x14ac:dyDescent="0.3">
      <c r="C925">
        <f>[1]hwy_speed!A925</f>
        <v>19481</v>
      </c>
      <c r="D925">
        <f>[1]hwy_speed!B925</f>
        <v>58</v>
      </c>
      <c r="E925">
        <f>[1]hwy_speed!C925</f>
        <v>57</v>
      </c>
      <c r="F925">
        <f>[1]hwy_speed!D925</f>
        <v>57</v>
      </c>
      <c r="G925">
        <f>[1]hwy_speed!E925</f>
        <v>43</v>
      </c>
      <c r="H925">
        <f>[1]hwy_speed!F925</f>
        <v>58</v>
      </c>
    </row>
    <row r="926" spans="3:8" x14ac:dyDescent="0.3">
      <c r="C926">
        <f>[1]hwy_speed!A926</f>
        <v>19564</v>
      </c>
      <c r="D926">
        <f>[1]hwy_speed!B926</f>
        <v>57</v>
      </c>
      <c r="E926">
        <f>[1]hwy_speed!C926</f>
        <v>57</v>
      </c>
      <c r="F926">
        <f>[1]hwy_speed!D926</f>
        <v>57</v>
      </c>
      <c r="G926">
        <f>[1]hwy_speed!E926</f>
        <v>57</v>
      </c>
      <c r="H926">
        <f>[1]hwy_speed!F926</f>
        <v>57</v>
      </c>
    </row>
    <row r="927" spans="3:8" x14ac:dyDescent="0.3">
      <c r="C927">
        <f>[1]hwy_speed!A927</f>
        <v>19571</v>
      </c>
      <c r="D927">
        <f>[1]hwy_speed!B927</f>
        <v>58</v>
      </c>
      <c r="E927">
        <f>[1]hwy_speed!C927</f>
        <v>43</v>
      </c>
      <c r="F927">
        <f>[1]hwy_speed!D927</f>
        <v>51</v>
      </c>
      <c r="G927">
        <f>[1]hwy_speed!E927</f>
        <v>49</v>
      </c>
      <c r="H927">
        <f>[1]hwy_speed!F927</f>
        <v>58</v>
      </c>
    </row>
    <row r="928" spans="3:8" x14ac:dyDescent="0.3">
      <c r="C928">
        <f>[1]hwy_speed!A928</f>
        <v>19605</v>
      </c>
      <c r="D928">
        <f>[1]hwy_speed!B928</f>
        <v>58</v>
      </c>
      <c r="E928">
        <f>[1]hwy_speed!C928</f>
        <v>39</v>
      </c>
      <c r="F928">
        <f>[1]hwy_speed!D928</f>
        <v>42</v>
      </c>
      <c r="G928">
        <f>[1]hwy_speed!E928</f>
        <v>37</v>
      </c>
      <c r="H928">
        <f>[1]hwy_speed!F928</f>
        <v>58</v>
      </c>
    </row>
    <row r="929" spans="3:8" x14ac:dyDescent="0.3">
      <c r="C929">
        <f>[1]hwy_speed!A929</f>
        <v>19671</v>
      </c>
      <c r="D929">
        <f>[1]hwy_speed!B929</f>
        <v>56</v>
      </c>
      <c r="E929">
        <f>[1]hwy_speed!C929</f>
        <v>55</v>
      </c>
      <c r="F929">
        <f>[1]hwy_speed!D929</f>
        <v>55</v>
      </c>
      <c r="G929">
        <f>[1]hwy_speed!E929</f>
        <v>54</v>
      </c>
      <c r="H929">
        <f>[1]hwy_speed!F929</f>
        <v>56</v>
      </c>
    </row>
    <row r="930" spans="3:8" x14ac:dyDescent="0.3">
      <c r="C930">
        <f>[1]hwy_speed!A930</f>
        <v>20457</v>
      </c>
      <c r="D930">
        <f>[1]hwy_speed!B930</f>
        <v>57</v>
      </c>
      <c r="E930">
        <f>[1]hwy_speed!C930</f>
        <v>34</v>
      </c>
      <c r="F930">
        <f>[1]hwy_speed!D930</f>
        <v>54</v>
      </c>
      <c r="G930">
        <f>[1]hwy_speed!E930</f>
        <v>52</v>
      </c>
      <c r="H930">
        <f>[1]hwy_speed!F930</f>
        <v>57</v>
      </c>
    </row>
    <row r="931" spans="3:8" x14ac:dyDescent="0.3">
      <c r="C931">
        <f>[1]hwy_speed!A931</f>
        <v>20458</v>
      </c>
      <c r="D931">
        <f>[1]hwy_speed!B931</f>
        <v>57</v>
      </c>
      <c r="E931">
        <f>[1]hwy_speed!C931</f>
        <v>45</v>
      </c>
      <c r="F931">
        <f>[1]hwy_speed!D931</f>
        <v>56</v>
      </c>
      <c r="G931">
        <f>[1]hwy_speed!E931</f>
        <v>54</v>
      </c>
      <c r="H931">
        <f>[1]hwy_speed!F931</f>
        <v>57</v>
      </c>
    </row>
    <row r="932" spans="3:8" x14ac:dyDescent="0.3">
      <c r="C932">
        <f>[1]hwy_speed!A932</f>
        <v>20463</v>
      </c>
      <c r="D932">
        <f>[1]hwy_speed!B932</f>
        <v>58</v>
      </c>
      <c r="E932">
        <f>[1]hwy_speed!C932</f>
        <v>56</v>
      </c>
      <c r="F932">
        <f>[1]hwy_speed!D932</f>
        <v>57</v>
      </c>
      <c r="G932">
        <f>[1]hwy_speed!E932</f>
        <v>54</v>
      </c>
      <c r="H932">
        <f>[1]hwy_speed!F932</f>
        <v>58</v>
      </c>
    </row>
    <row r="933" spans="3:8" x14ac:dyDescent="0.3">
      <c r="C933">
        <f>[1]hwy_speed!A933</f>
        <v>20464</v>
      </c>
      <c r="D933">
        <f>[1]hwy_speed!B933</f>
        <v>57</v>
      </c>
      <c r="E933">
        <f>[1]hwy_speed!C933</f>
        <v>56</v>
      </c>
      <c r="F933">
        <f>[1]hwy_speed!D933</f>
        <v>57</v>
      </c>
      <c r="G933">
        <f>[1]hwy_speed!E933</f>
        <v>57</v>
      </c>
      <c r="H933">
        <f>[1]hwy_speed!F933</f>
        <v>57</v>
      </c>
    </row>
    <row r="934" spans="3:8" x14ac:dyDescent="0.3">
      <c r="C934">
        <f>[1]hwy_speed!A934</f>
        <v>20465</v>
      </c>
      <c r="D934">
        <f>[1]hwy_speed!B934</f>
        <v>58</v>
      </c>
      <c r="E934">
        <f>[1]hwy_speed!C934</f>
        <v>36</v>
      </c>
      <c r="F934">
        <f>[1]hwy_speed!D934</f>
        <v>53</v>
      </c>
      <c r="G934">
        <f>[1]hwy_speed!E934</f>
        <v>53</v>
      </c>
      <c r="H934">
        <f>[1]hwy_speed!F934</f>
        <v>58</v>
      </c>
    </row>
    <row r="935" spans="3:8" x14ac:dyDescent="0.3">
      <c r="C935">
        <f>[1]hwy_speed!A935</f>
        <v>20466</v>
      </c>
      <c r="D935">
        <f>[1]hwy_speed!B935</f>
        <v>58</v>
      </c>
      <c r="E935">
        <f>[1]hwy_speed!C935</f>
        <v>36</v>
      </c>
      <c r="F935">
        <f>[1]hwy_speed!D935</f>
        <v>55</v>
      </c>
      <c r="G935">
        <f>[1]hwy_speed!E935</f>
        <v>56</v>
      </c>
      <c r="H935">
        <f>[1]hwy_speed!F935</f>
        <v>58</v>
      </c>
    </row>
    <row r="936" spans="3:8" x14ac:dyDescent="0.3">
      <c r="C936">
        <f>[1]hwy_speed!A936</f>
        <v>20467</v>
      </c>
      <c r="D936">
        <f>[1]hwy_speed!B936</f>
        <v>57</v>
      </c>
      <c r="E936">
        <f>[1]hwy_speed!C936</f>
        <v>28</v>
      </c>
      <c r="F936">
        <f>[1]hwy_speed!D936</f>
        <v>53</v>
      </c>
      <c r="G936">
        <f>[1]hwy_speed!E936</f>
        <v>53</v>
      </c>
      <c r="H936">
        <f>[1]hwy_speed!F936</f>
        <v>57</v>
      </c>
    </row>
    <row r="937" spans="3:8" x14ac:dyDescent="0.3">
      <c r="C937">
        <f>[1]hwy_speed!A937</f>
        <v>20471</v>
      </c>
      <c r="D937">
        <f>[1]hwy_speed!B937</f>
        <v>57</v>
      </c>
      <c r="E937">
        <f>[1]hwy_speed!C937</f>
        <v>36</v>
      </c>
      <c r="F937">
        <f>[1]hwy_speed!D937</f>
        <v>53</v>
      </c>
      <c r="G937">
        <f>[1]hwy_speed!E937</f>
        <v>52</v>
      </c>
      <c r="H937">
        <f>[1]hwy_speed!F937</f>
        <v>57</v>
      </c>
    </row>
    <row r="938" spans="3:8" x14ac:dyDescent="0.3">
      <c r="C938">
        <f>[1]hwy_speed!A938</f>
        <v>20472</v>
      </c>
      <c r="D938">
        <f>[1]hwy_speed!B938</f>
        <v>57</v>
      </c>
      <c r="E938">
        <f>[1]hwy_speed!C938</f>
        <v>36</v>
      </c>
      <c r="F938">
        <f>[1]hwy_speed!D938</f>
        <v>54</v>
      </c>
      <c r="G938">
        <f>[1]hwy_speed!E938</f>
        <v>53</v>
      </c>
      <c r="H938">
        <f>[1]hwy_speed!F938</f>
        <v>57</v>
      </c>
    </row>
    <row r="939" spans="3:8" x14ac:dyDescent="0.3">
      <c r="C939">
        <f>[1]hwy_speed!A939</f>
        <v>20487</v>
      </c>
      <c r="D939">
        <f>[1]hwy_speed!B939</f>
        <v>57</v>
      </c>
      <c r="E939">
        <f>[1]hwy_speed!C939</f>
        <v>28</v>
      </c>
      <c r="F939">
        <f>[1]hwy_speed!D939</f>
        <v>50</v>
      </c>
      <c r="G939">
        <f>[1]hwy_speed!E939</f>
        <v>51</v>
      </c>
      <c r="H939">
        <f>[1]hwy_speed!F939</f>
        <v>57</v>
      </c>
    </row>
    <row r="940" spans="3:8" x14ac:dyDescent="0.3">
      <c r="C940">
        <f>[1]hwy_speed!A940</f>
        <v>20529</v>
      </c>
      <c r="D940">
        <f>[1]hwy_speed!B940</f>
        <v>62</v>
      </c>
      <c r="E940">
        <f>[1]hwy_speed!C940</f>
        <v>41</v>
      </c>
      <c r="F940">
        <f>[1]hwy_speed!D940</f>
        <v>57</v>
      </c>
      <c r="G940">
        <f>[1]hwy_speed!E940</f>
        <v>54</v>
      </c>
      <c r="H940">
        <f>[1]hwy_speed!F940</f>
        <v>62</v>
      </c>
    </row>
    <row r="941" spans="3:8" x14ac:dyDescent="0.3">
      <c r="C941">
        <f>[1]hwy_speed!A941</f>
        <v>20549</v>
      </c>
      <c r="D941">
        <f>[1]hwy_speed!B941</f>
        <v>62</v>
      </c>
      <c r="E941">
        <f>[1]hwy_speed!C941</f>
        <v>48</v>
      </c>
      <c r="F941">
        <f>[1]hwy_speed!D941</f>
        <v>60</v>
      </c>
      <c r="G941">
        <f>[1]hwy_speed!E941</f>
        <v>57</v>
      </c>
      <c r="H941">
        <f>[1]hwy_speed!F941</f>
        <v>62</v>
      </c>
    </row>
    <row r="942" spans="3:8" x14ac:dyDescent="0.3">
      <c r="C942">
        <f>[1]hwy_speed!A942</f>
        <v>20588</v>
      </c>
      <c r="D942">
        <f>[1]hwy_speed!B942</f>
        <v>62</v>
      </c>
      <c r="E942">
        <f>[1]hwy_speed!C942</f>
        <v>53</v>
      </c>
      <c r="F942">
        <f>[1]hwy_speed!D942</f>
        <v>61</v>
      </c>
      <c r="G942">
        <f>[1]hwy_speed!E942</f>
        <v>59</v>
      </c>
      <c r="H942">
        <f>[1]hwy_speed!F942</f>
        <v>62</v>
      </c>
    </row>
    <row r="943" spans="3:8" x14ac:dyDescent="0.3">
      <c r="C943">
        <f>[1]hwy_speed!A943</f>
        <v>20600</v>
      </c>
      <c r="D943">
        <f>[1]hwy_speed!B943</f>
        <v>62</v>
      </c>
      <c r="E943">
        <f>[1]hwy_speed!C943</f>
        <v>59</v>
      </c>
      <c r="F943">
        <f>[1]hwy_speed!D943</f>
        <v>62</v>
      </c>
      <c r="G943">
        <f>[1]hwy_speed!E943</f>
        <v>61</v>
      </c>
      <c r="H943">
        <f>[1]hwy_speed!F943</f>
        <v>62</v>
      </c>
    </row>
    <row r="944" spans="3:8" x14ac:dyDescent="0.3">
      <c r="C944">
        <f>[1]hwy_speed!A944</f>
        <v>20639</v>
      </c>
      <c r="D944">
        <f>[1]hwy_speed!B944</f>
        <v>62</v>
      </c>
      <c r="E944">
        <f>[1]hwy_speed!C944</f>
        <v>53</v>
      </c>
      <c r="F944">
        <f>[1]hwy_speed!D944</f>
        <v>60</v>
      </c>
      <c r="G944">
        <f>[1]hwy_speed!E944</f>
        <v>57</v>
      </c>
      <c r="H944">
        <f>[1]hwy_speed!F944</f>
        <v>62</v>
      </c>
    </row>
    <row r="945" spans="3:8" x14ac:dyDescent="0.3">
      <c r="C945">
        <f>[1]hwy_speed!A945</f>
        <v>20640</v>
      </c>
      <c r="D945">
        <f>[1]hwy_speed!B945</f>
        <v>62</v>
      </c>
      <c r="E945">
        <f>[1]hwy_speed!C945</f>
        <v>45</v>
      </c>
      <c r="F945">
        <f>[1]hwy_speed!D945</f>
        <v>61</v>
      </c>
      <c r="G945">
        <f>[1]hwy_speed!E945</f>
        <v>56</v>
      </c>
      <c r="H945">
        <f>[1]hwy_speed!F945</f>
        <v>62</v>
      </c>
    </row>
    <row r="946" spans="3:8" x14ac:dyDescent="0.3">
      <c r="C946">
        <f>[1]hwy_speed!A946</f>
        <v>20654</v>
      </c>
      <c r="D946">
        <f>[1]hwy_speed!B946</f>
        <v>57</v>
      </c>
      <c r="E946">
        <f>[1]hwy_speed!C946</f>
        <v>40</v>
      </c>
      <c r="F946">
        <f>[1]hwy_speed!D946</f>
        <v>50</v>
      </c>
      <c r="G946">
        <f>[1]hwy_speed!E946</f>
        <v>54</v>
      </c>
      <c r="H946">
        <f>[1]hwy_speed!F946</f>
        <v>58</v>
      </c>
    </row>
    <row r="947" spans="3:8" x14ac:dyDescent="0.3">
      <c r="C947">
        <f>[1]hwy_speed!A947</f>
        <v>20684</v>
      </c>
      <c r="D947">
        <f>[1]hwy_speed!B947</f>
        <v>62</v>
      </c>
      <c r="E947">
        <f>[1]hwy_speed!C947</f>
        <v>51</v>
      </c>
      <c r="F947">
        <f>[1]hwy_speed!D947</f>
        <v>60</v>
      </c>
      <c r="G947">
        <f>[1]hwy_speed!E947</f>
        <v>50</v>
      </c>
      <c r="H947">
        <f>[1]hwy_speed!F947</f>
        <v>62</v>
      </c>
    </row>
    <row r="948" spans="3:8" x14ac:dyDescent="0.3">
      <c r="C948">
        <f>[1]hwy_speed!A948</f>
        <v>20685</v>
      </c>
      <c r="D948">
        <f>[1]hwy_speed!B948</f>
        <v>58</v>
      </c>
      <c r="E948">
        <f>[1]hwy_speed!C948</f>
        <v>55</v>
      </c>
      <c r="F948">
        <f>[1]hwy_speed!D948</f>
        <v>58</v>
      </c>
      <c r="G948">
        <f>[1]hwy_speed!E948</f>
        <v>56</v>
      </c>
      <c r="H948">
        <f>[1]hwy_speed!F948</f>
        <v>58</v>
      </c>
    </row>
    <row r="949" spans="3:8" x14ac:dyDescent="0.3">
      <c r="C949">
        <f>[1]hwy_speed!A949</f>
        <v>20689</v>
      </c>
      <c r="D949">
        <f>[1]hwy_speed!B949</f>
        <v>57</v>
      </c>
      <c r="E949">
        <f>[1]hwy_speed!C949</f>
        <v>49</v>
      </c>
      <c r="F949">
        <f>[1]hwy_speed!D949</f>
        <v>56</v>
      </c>
      <c r="G949">
        <f>[1]hwy_speed!E949</f>
        <v>53</v>
      </c>
      <c r="H949">
        <f>[1]hwy_speed!F949</f>
        <v>57</v>
      </c>
    </row>
    <row r="950" spans="3:8" x14ac:dyDescent="0.3">
      <c r="C950">
        <f>[1]hwy_speed!A950</f>
        <v>20693</v>
      </c>
      <c r="D950">
        <f>[1]hwy_speed!B950</f>
        <v>58</v>
      </c>
      <c r="E950">
        <f>[1]hwy_speed!C950</f>
        <v>54</v>
      </c>
      <c r="F950">
        <f>[1]hwy_speed!D950</f>
        <v>57</v>
      </c>
      <c r="G950">
        <f>[1]hwy_speed!E950</f>
        <v>53</v>
      </c>
      <c r="H950">
        <f>[1]hwy_speed!F950</f>
        <v>58</v>
      </c>
    </row>
    <row r="951" spans="3:8" x14ac:dyDescent="0.3">
      <c r="C951">
        <f>[1]hwy_speed!A951</f>
        <v>20694</v>
      </c>
      <c r="D951">
        <f>[1]hwy_speed!B951</f>
        <v>58</v>
      </c>
      <c r="E951">
        <f>[1]hwy_speed!C951</f>
        <v>52</v>
      </c>
      <c r="F951">
        <f>[1]hwy_speed!D951</f>
        <v>57</v>
      </c>
      <c r="G951">
        <f>[1]hwy_speed!E951</f>
        <v>51</v>
      </c>
      <c r="H951">
        <f>[1]hwy_speed!F951</f>
        <v>58</v>
      </c>
    </row>
    <row r="952" spans="3:8" x14ac:dyDescent="0.3">
      <c r="C952">
        <f>[1]hwy_speed!A952</f>
        <v>20696</v>
      </c>
      <c r="D952">
        <f>[1]hwy_speed!B952</f>
        <v>58</v>
      </c>
      <c r="E952">
        <f>[1]hwy_speed!C952</f>
        <v>49</v>
      </c>
      <c r="F952">
        <f>[1]hwy_speed!D952</f>
        <v>54</v>
      </c>
      <c r="G952">
        <f>[1]hwy_speed!E952</f>
        <v>43</v>
      </c>
      <c r="H952">
        <f>[1]hwy_speed!F952</f>
        <v>58</v>
      </c>
    </row>
    <row r="953" spans="3:8" x14ac:dyDescent="0.3">
      <c r="C953">
        <f>[1]hwy_speed!A953</f>
        <v>20700</v>
      </c>
      <c r="D953">
        <f>[1]hwy_speed!B953</f>
        <v>58</v>
      </c>
      <c r="E953">
        <f>[1]hwy_speed!C953</f>
        <v>53</v>
      </c>
      <c r="F953">
        <f>[1]hwy_speed!D953</f>
        <v>55</v>
      </c>
      <c r="G953">
        <f>[1]hwy_speed!E953</f>
        <v>42</v>
      </c>
      <c r="H953">
        <f>[1]hwy_speed!F953</f>
        <v>58</v>
      </c>
    </row>
    <row r="954" spans="3:8" x14ac:dyDescent="0.3">
      <c r="C954">
        <f>[1]hwy_speed!A954</f>
        <v>20701</v>
      </c>
      <c r="D954">
        <f>[1]hwy_speed!B954</f>
        <v>57</v>
      </c>
      <c r="E954">
        <f>[1]hwy_speed!C954</f>
        <v>48</v>
      </c>
      <c r="F954">
        <f>[1]hwy_speed!D954</f>
        <v>51</v>
      </c>
      <c r="G954">
        <f>[1]hwy_speed!E954</f>
        <v>36</v>
      </c>
      <c r="H954">
        <f>[1]hwy_speed!F954</f>
        <v>57</v>
      </c>
    </row>
    <row r="955" spans="3:8" x14ac:dyDescent="0.3">
      <c r="C955">
        <f>[1]hwy_speed!A955</f>
        <v>20703</v>
      </c>
      <c r="D955">
        <f>[1]hwy_speed!B955</f>
        <v>58</v>
      </c>
      <c r="E955">
        <f>[1]hwy_speed!C955</f>
        <v>48</v>
      </c>
      <c r="F955">
        <f>[1]hwy_speed!D955</f>
        <v>50</v>
      </c>
      <c r="G955">
        <f>[1]hwy_speed!E955</f>
        <v>34</v>
      </c>
      <c r="H955">
        <f>[1]hwy_speed!F955</f>
        <v>58</v>
      </c>
    </row>
    <row r="956" spans="3:8" x14ac:dyDescent="0.3">
      <c r="C956">
        <f>[1]hwy_speed!A956</f>
        <v>20705</v>
      </c>
      <c r="D956">
        <f>[1]hwy_speed!B956</f>
        <v>57</v>
      </c>
      <c r="E956">
        <f>[1]hwy_speed!C956</f>
        <v>57</v>
      </c>
      <c r="F956">
        <f>[1]hwy_speed!D956</f>
        <v>57</v>
      </c>
      <c r="G956">
        <f>[1]hwy_speed!E956</f>
        <v>56</v>
      </c>
      <c r="H956">
        <f>[1]hwy_speed!F956</f>
        <v>57</v>
      </c>
    </row>
    <row r="957" spans="3:8" x14ac:dyDescent="0.3">
      <c r="C957">
        <f>[1]hwy_speed!A957</f>
        <v>20706</v>
      </c>
      <c r="D957">
        <f>[1]hwy_speed!B957</f>
        <v>57</v>
      </c>
      <c r="E957">
        <f>[1]hwy_speed!C957</f>
        <v>55</v>
      </c>
      <c r="F957">
        <f>[1]hwy_speed!D957</f>
        <v>55</v>
      </c>
      <c r="G957">
        <f>[1]hwy_speed!E957</f>
        <v>41</v>
      </c>
      <c r="H957">
        <f>[1]hwy_speed!F957</f>
        <v>57</v>
      </c>
    </row>
    <row r="958" spans="3:8" x14ac:dyDescent="0.3">
      <c r="C958">
        <f>[1]hwy_speed!A958</f>
        <v>20709</v>
      </c>
      <c r="D958">
        <f>[1]hwy_speed!B958</f>
        <v>57</v>
      </c>
      <c r="E958">
        <f>[1]hwy_speed!C958</f>
        <v>52</v>
      </c>
      <c r="F958">
        <f>[1]hwy_speed!D958</f>
        <v>52</v>
      </c>
      <c r="G958">
        <f>[1]hwy_speed!E958</f>
        <v>36</v>
      </c>
      <c r="H958">
        <f>[1]hwy_speed!F958</f>
        <v>57</v>
      </c>
    </row>
    <row r="959" spans="3:8" x14ac:dyDescent="0.3">
      <c r="C959">
        <f>[1]hwy_speed!A959</f>
        <v>20710</v>
      </c>
      <c r="D959">
        <f>[1]hwy_speed!B959</f>
        <v>56</v>
      </c>
      <c r="E959">
        <f>[1]hwy_speed!C959</f>
        <v>55</v>
      </c>
      <c r="F959">
        <f>[1]hwy_speed!D959</f>
        <v>55</v>
      </c>
      <c r="G959">
        <f>[1]hwy_speed!E959</f>
        <v>45</v>
      </c>
      <c r="H959">
        <f>[1]hwy_speed!F959</f>
        <v>56</v>
      </c>
    </row>
    <row r="960" spans="3:8" x14ac:dyDescent="0.3">
      <c r="C960">
        <f>[1]hwy_speed!A960</f>
        <v>20711</v>
      </c>
      <c r="D960">
        <f>[1]hwy_speed!B960</f>
        <v>57</v>
      </c>
      <c r="E960">
        <f>[1]hwy_speed!C960</f>
        <v>55</v>
      </c>
      <c r="F960">
        <f>[1]hwy_speed!D960</f>
        <v>55</v>
      </c>
      <c r="G960">
        <f>[1]hwy_speed!E960</f>
        <v>36</v>
      </c>
      <c r="H960">
        <f>[1]hwy_speed!F960</f>
        <v>57</v>
      </c>
    </row>
    <row r="961" spans="3:8" x14ac:dyDescent="0.3">
      <c r="C961">
        <f>[1]hwy_speed!A961</f>
        <v>20713</v>
      </c>
      <c r="D961">
        <f>[1]hwy_speed!B961</f>
        <v>58</v>
      </c>
      <c r="E961">
        <f>[1]hwy_speed!C961</f>
        <v>57</v>
      </c>
      <c r="F961">
        <f>[1]hwy_speed!D961</f>
        <v>56</v>
      </c>
      <c r="G961">
        <f>[1]hwy_speed!E961</f>
        <v>39</v>
      </c>
      <c r="H961">
        <f>[1]hwy_speed!F961</f>
        <v>58</v>
      </c>
    </row>
    <row r="962" spans="3:8" x14ac:dyDescent="0.3">
      <c r="C962">
        <f>[1]hwy_speed!A962</f>
        <v>20717</v>
      </c>
      <c r="D962">
        <f>[1]hwy_speed!B962</f>
        <v>53</v>
      </c>
      <c r="E962">
        <f>[1]hwy_speed!C962</f>
        <v>52</v>
      </c>
      <c r="F962">
        <f>[1]hwy_speed!D962</f>
        <v>51</v>
      </c>
      <c r="G962">
        <f>[1]hwy_speed!E962</f>
        <v>40</v>
      </c>
      <c r="H962">
        <f>[1]hwy_speed!F962</f>
        <v>53</v>
      </c>
    </row>
    <row r="963" spans="3:8" x14ac:dyDescent="0.3">
      <c r="C963">
        <f>[1]hwy_speed!A963</f>
        <v>20719</v>
      </c>
      <c r="D963">
        <f>[1]hwy_speed!B963</f>
        <v>58</v>
      </c>
      <c r="E963">
        <f>[1]hwy_speed!C963</f>
        <v>57</v>
      </c>
      <c r="F963">
        <f>[1]hwy_speed!D963</f>
        <v>56</v>
      </c>
      <c r="G963">
        <f>[1]hwy_speed!E963</f>
        <v>44</v>
      </c>
      <c r="H963">
        <f>[1]hwy_speed!F963</f>
        <v>58</v>
      </c>
    </row>
    <row r="964" spans="3:8" x14ac:dyDescent="0.3">
      <c r="C964">
        <f>[1]hwy_speed!A964</f>
        <v>20725</v>
      </c>
      <c r="D964">
        <f>[1]hwy_speed!B964</f>
        <v>58</v>
      </c>
      <c r="E964">
        <f>[1]hwy_speed!C964</f>
        <v>58</v>
      </c>
      <c r="F964">
        <f>[1]hwy_speed!D964</f>
        <v>58</v>
      </c>
      <c r="G964">
        <f>[1]hwy_speed!E964</f>
        <v>57</v>
      </c>
      <c r="H964">
        <f>[1]hwy_speed!F964</f>
        <v>58</v>
      </c>
    </row>
    <row r="965" spans="3:8" x14ac:dyDescent="0.3">
      <c r="C965">
        <f>[1]hwy_speed!A965</f>
        <v>20726</v>
      </c>
      <c r="D965">
        <f>[1]hwy_speed!B965</f>
        <v>57</v>
      </c>
      <c r="E965">
        <f>[1]hwy_speed!C965</f>
        <v>57</v>
      </c>
      <c r="F965">
        <f>[1]hwy_speed!D965</f>
        <v>56</v>
      </c>
      <c r="G965">
        <f>[1]hwy_speed!E965</f>
        <v>55</v>
      </c>
      <c r="H965">
        <f>[1]hwy_speed!F965</f>
        <v>57</v>
      </c>
    </row>
    <row r="966" spans="3:8" x14ac:dyDescent="0.3">
      <c r="C966">
        <f>[1]hwy_speed!A966</f>
        <v>20727</v>
      </c>
      <c r="D966">
        <f>[1]hwy_speed!B966</f>
        <v>58</v>
      </c>
      <c r="E966">
        <f>[1]hwy_speed!C966</f>
        <v>55</v>
      </c>
      <c r="F966">
        <f>[1]hwy_speed!D966</f>
        <v>58</v>
      </c>
      <c r="G966">
        <f>[1]hwy_speed!E966</f>
        <v>58</v>
      </c>
      <c r="H966">
        <f>[1]hwy_speed!F966</f>
        <v>58</v>
      </c>
    </row>
    <row r="967" spans="3:8" x14ac:dyDescent="0.3">
      <c r="C967">
        <f>[1]hwy_speed!A967</f>
        <v>20730</v>
      </c>
      <c r="D967">
        <f>[1]hwy_speed!B967</f>
        <v>57</v>
      </c>
      <c r="E967">
        <f>[1]hwy_speed!C967</f>
        <v>45</v>
      </c>
      <c r="F967">
        <f>[1]hwy_speed!D967</f>
        <v>56</v>
      </c>
      <c r="G967">
        <f>[1]hwy_speed!E967</f>
        <v>56</v>
      </c>
      <c r="H967">
        <f>[1]hwy_speed!F967</f>
        <v>57</v>
      </c>
    </row>
    <row r="968" spans="3:8" x14ac:dyDescent="0.3">
      <c r="C968">
        <f>[1]hwy_speed!A968</f>
        <v>20731</v>
      </c>
      <c r="D968">
        <f>[1]hwy_speed!B968</f>
        <v>57</v>
      </c>
      <c r="E968">
        <f>[1]hwy_speed!C968</f>
        <v>47</v>
      </c>
      <c r="F968">
        <f>[1]hwy_speed!D968</f>
        <v>56</v>
      </c>
      <c r="G968">
        <f>[1]hwy_speed!E968</f>
        <v>57</v>
      </c>
      <c r="H968">
        <f>[1]hwy_speed!F968</f>
        <v>57</v>
      </c>
    </row>
    <row r="969" spans="3:8" x14ac:dyDescent="0.3">
      <c r="C969">
        <f>[1]hwy_speed!A969</f>
        <v>20741</v>
      </c>
      <c r="D969">
        <f>[1]hwy_speed!B969</f>
        <v>58</v>
      </c>
      <c r="E969">
        <f>[1]hwy_speed!C969</f>
        <v>52</v>
      </c>
      <c r="F969">
        <f>[1]hwy_speed!D969</f>
        <v>57</v>
      </c>
      <c r="G969">
        <f>[1]hwy_speed!E969</f>
        <v>57</v>
      </c>
      <c r="H969">
        <f>[1]hwy_speed!F969</f>
        <v>58</v>
      </c>
    </row>
    <row r="970" spans="3:8" x14ac:dyDescent="0.3">
      <c r="C970">
        <f>[1]hwy_speed!A970</f>
        <v>20743</v>
      </c>
      <c r="D970">
        <f>[1]hwy_speed!B970</f>
        <v>57</v>
      </c>
      <c r="E970">
        <f>[1]hwy_speed!C970</f>
        <v>47</v>
      </c>
      <c r="F970">
        <f>[1]hwy_speed!D970</f>
        <v>56</v>
      </c>
      <c r="G970">
        <f>[1]hwy_speed!E970</f>
        <v>56</v>
      </c>
      <c r="H970">
        <f>[1]hwy_speed!F970</f>
        <v>57</v>
      </c>
    </row>
    <row r="971" spans="3:8" x14ac:dyDescent="0.3">
      <c r="C971">
        <f>[1]hwy_speed!A971</f>
        <v>20747</v>
      </c>
      <c r="D971">
        <f>[1]hwy_speed!B971</f>
        <v>58</v>
      </c>
      <c r="E971">
        <f>[1]hwy_speed!C971</f>
        <v>40</v>
      </c>
      <c r="F971">
        <f>[1]hwy_speed!D971</f>
        <v>53</v>
      </c>
      <c r="G971">
        <f>[1]hwy_speed!E971</f>
        <v>55</v>
      </c>
      <c r="H971">
        <f>[1]hwy_speed!F971</f>
        <v>58</v>
      </c>
    </row>
    <row r="972" spans="3:8" x14ac:dyDescent="0.3">
      <c r="C972">
        <f>[1]hwy_speed!A972</f>
        <v>20749</v>
      </c>
      <c r="D972">
        <f>[1]hwy_speed!B972</f>
        <v>58</v>
      </c>
      <c r="E972">
        <f>[1]hwy_speed!C972</f>
        <v>24</v>
      </c>
      <c r="F972">
        <f>[1]hwy_speed!D972</f>
        <v>54</v>
      </c>
      <c r="G972">
        <f>[1]hwy_speed!E972</f>
        <v>52</v>
      </c>
      <c r="H972">
        <f>[1]hwy_speed!F972</f>
        <v>58</v>
      </c>
    </row>
    <row r="973" spans="3:8" x14ac:dyDescent="0.3">
      <c r="C973">
        <f>[1]hwy_speed!A973</f>
        <v>20750</v>
      </c>
      <c r="D973">
        <f>[1]hwy_speed!B973</f>
        <v>58</v>
      </c>
      <c r="E973">
        <f>[1]hwy_speed!C973</f>
        <v>37</v>
      </c>
      <c r="F973">
        <f>[1]hwy_speed!D973</f>
        <v>56</v>
      </c>
      <c r="G973">
        <f>[1]hwy_speed!E973</f>
        <v>57</v>
      </c>
      <c r="H973">
        <f>[1]hwy_speed!F973</f>
        <v>58</v>
      </c>
    </row>
    <row r="974" spans="3:8" x14ac:dyDescent="0.3">
      <c r="C974">
        <f>[1]hwy_speed!A974</f>
        <v>20755</v>
      </c>
      <c r="D974">
        <f>[1]hwy_speed!B974</f>
        <v>53</v>
      </c>
      <c r="E974">
        <f>[1]hwy_speed!C974</f>
        <v>38</v>
      </c>
      <c r="F974">
        <f>[1]hwy_speed!D974</f>
        <v>53</v>
      </c>
      <c r="G974">
        <f>[1]hwy_speed!E974</f>
        <v>53</v>
      </c>
      <c r="H974">
        <f>[1]hwy_speed!F974</f>
        <v>53</v>
      </c>
    </row>
    <row r="975" spans="3:8" x14ac:dyDescent="0.3">
      <c r="C975">
        <f>[1]hwy_speed!A975</f>
        <v>20762</v>
      </c>
      <c r="D975">
        <f>[1]hwy_speed!B975</f>
        <v>54</v>
      </c>
      <c r="E975">
        <f>[1]hwy_speed!C975</f>
        <v>53</v>
      </c>
      <c r="F975">
        <f>[1]hwy_speed!D975</f>
        <v>53</v>
      </c>
      <c r="G975">
        <f>[1]hwy_speed!E975</f>
        <v>52</v>
      </c>
      <c r="H975">
        <f>[1]hwy_speed!F975</f>
        <v>54</v>
      </c>
    </row>
    <row r="976" spans="3:8" x14ac:dyDescent="0.3">
      <c r="C976">
        <f>[1]hwy_speed!A976</f>
        <v>20781</v>
      </c>
      <c r="D976">
        <f>[1]hwy_speed!B976</f>
        <v>53</v>
      </c>
      <c r="E976">
        <f>[1]hwy_speed!C976</f>
        <v>40</v>
      </c>
      <c r="F976">
        <f>[1]hwy_speed!D976</f>
        <v>53</v>
      </c>
      <c r="G976">
        <f>[1]hwy_speed!E976</f>
        <v>52</v>
      </c>
      <c r="H976">
        <f>[1]hwy_speed!F976</f>
        <v>53</v>
      </c>
    </row>
    <row r="977" spans="3:8" x14ac:dyDescent="0.3">
      <c r="C977">
        <f>[1]hwy_speed!A977</f>
        <v>20782</v>
      </c>
      <c r="D977">
        <f>[1]hwy_speed!B977</f>
        <v>53</v>
      </c>
      <c r="E977">
        <f>[1]hwy_speed!C977</f>
        <v>53</v>
      </c>
      <c r="F977">
        <f>[1]hwy_speed!D977</f>
        <v>53</v>
      </c>
      <c r="G977">
        <f>[1]hwy_speed!E977</f>
        <v>41</v>
      </c>
      <c r="H977">
        <f>[1]hwy_speed!F977</f>
        <v>53</v>
      </c>
    </row>
    <row r="978" spans="3:8" x14ac:dyDescent="0.3">
      <c r="C978">
        <f>[1]hwy_speed!A978</f>
        <v>20787</v>
      </c>
      <c r="D978">
        <f>[1]hwy_speed!B978</f>
        <v>53</v>
      </c>
      <c r="E978">
        <f>[1]hwy_speed!C978</f>
        <v>53</v>
      </c>
      <c r="F978">
        <f>[1]hwy_speed!D978</f>
        <v>53</v>
      </c>
      <c r="G978">
        <f>[1]hwy_speed!E978</f>
        <v>44</v>
      </c>
      <c r="H978">
        <f>[1]hwy_speed!F978</f>
        <v>53</v>
      </c>
    </row>
    <row r="979" spans="3:8" x14ac:dyDescent="0.3">
      <c r="C979">
        <f>[1]hwy_speed!A979</f>
        <v>20788</v>
      </c>
      <c r="D979">
        <f>[1]hwy_speed!B979</f>
        <v>58</v>
      </c>
      <c r="E979">
        <f>[1]hwy_speed!C979</f>
        <v>52</v>
      </c>
      <c r="F979">
        <f>[1]hwy_speed!D979</f>
        <v>56</v>
      </c>
      <c r="G979">
        <f>[1]hwy_speed!E979</f>
        <v>41</v>
      </c>
      <c r="H979">
        <f>[1]hwy_speed!F979</f>
        <v>58</v>
      </c>
    </row>
    <row r="980" spans="3:8" x14ac:dyDescent="0.3">
      <c r="C980">
        <f>[1]hwy_speed!A980</f>
        <v>20789</v>
      </c>
      <c r="D980">
        <f>[1]hwy_speed!B980</f>
        <v>58</v>
      </c>
      <c r="E980">
        <f>[1]hwy_speed!C980</f>
        <v>56</v>
      </c>
      <c r="F980">
        <f>[1]hwy_speed!D980</f>
        <v>57</v>
      </c>
      <c r="G980">
        <f>[1]hwy_speed!E980</f>
        <v>49</v>
      </c>
      <c r="H980">
        <f>[1]hwy_speed!F980</f>
        <v>58</v>
      </c>
    </row>
    <row r="981" spans="3:8" x14ac:dyDescent="0.3">
      <c r="C981">
        <f>[1]hwy_speed!A981</f>
        <v>20790</v>
      </c>
      <c r="D981">
        <f>[1]hwy_speed!B981</f>
        <v>58</v>
      </c>
      <c r="E981">
        <f>[1]hwy_speed!C981</f>
        <v>53</v>
      </c>
      <c r="F981">
        <f>[1]hwy_speed!D981</f>
        <v>56</v>
      </c>
      <c r="G981">
        <f>[1]hwy_speed!E981</f>
        <v>45</v>
      </c>
      <c r="H981">
        <f>[1]hwy_speed!F981</f>
        <v>58</v>
      </c>
    </row>
    <row r="982" spans="3:8" x14ac:dyDescent="0.3">
      <c r="C982">
        <f>[1]hwy_speed!A982</f>
        <v>21781</v>
      </c>
      <c r="D982">
        <f>[1]hwy_speed!B982</f>
        <v>53</v>
      </c>
      <c r="E982">
        <f>[1]hwy_speed!C982</f>
        <v>52</v>
      </c>
      <c r="F982">
        <f>[1]hwy_speed!D982</f>
        <v>52</v>
      </c>
      <c r="G982">
        <f>[1]hwy_speed!E982</f>
        <v>47</v>
      </c>
      <c r="H982">
        <f>[1]hwy_speed!F982</f>
        <v>53</v>
      </c>
    </row>
    <row r="983" spans="3:8" x14ac:dyDescent="0.3">
      <c r="C983">
        <f>[1]hwy_speed!A983</f>
        <v>21782</v>
      </c>
      <c r="D983">
        <f>[1]hwy_speed!B983</f>
        <v>53</v>
      </c>
      <c r="E983">
        <f>[1]hwy_speed!C983</f>
        <v>42</v>
      </c>
      <c r="F983">
        <f>[1]hwy_speed!D983</f>
        <v>44</v>
      </c>
      <c r="G983">
        <f>[1]hwy_speed!E983</f>
        <v>39</v>
      </c>
      <c r="H983">
        <f>[1]hwy_speed!F983</f>
        <v>53</v>
      </c>
    </row>
    <row r="984" spans="3:8" x14ac:dyDescent="0.3">
      <c r="C984">
        <f>[1]hwy_speed!A984</f>
        <v>21822</v>
      </c>
      <c r="D984">
        <f>[1]hwy_speed!B984</f>
        <v>53</v>
      </c>
      <c r="E984">
        <f>[1]hwy_speed!C984</f>
        <v>45</v>
      </c>
      <c r="F984">
        <f>[1]hwy_speed!D984</f>
        <v>52</v>
      </c>
      <c r="G984">
        <f>[1]hwy_speed!E984</f>
        <v>50</v>
      </c>
      <c r="H984">
        <f>[1]hwy_speed!F984</f>
        <v>53</v>
      </c>
    </row>
    <row r="985" spans="3:8" x14ac:dyDescent="0.3">
      <c r="C985">
        <f>[1]hwy_speed!A985</f>
        <v>21848</v>
      </c>
      <c r="D985">
        <f>[1]hwy_speed!B985</f>
        <v>53</v>
      </c>
      <c r="E985">
        <f>[1]hwy_speed!C985</f>
        <v>33</v>
      </c>
      <c r="F985">
        <f>[1]hwy_speed!D985</f>
        <v>41</v>
      </c>
      <c r="G985">
        <f>[1]hwy_speed!E985</f>
        <v>40</v>
      </c>
      <c r="H985">
        <f>[1]hwy_speed!F985</f>
        <v>53</v>
      </c>
    </row>
    <row r="986" spans="3:8" x14ac:dyDescent="0.3">
      <c r="C986">
        <f>[1]hwy_speed!A986</f>
        <v>21849</v>
      </c>
      <c r="D986">
        <f>[1]hwy_speed!B986</f>
        <v>53</v>
      </c>
      <c r="E986">
        <f>[1]hwy_speed!C986</f>
        <v>24</v>
      </c>
      <c r="F986">
        <f>[1]hwy_speed!D986</f>
        <v>32</v>
      </c>
      <c r="G986">
        <f>[1]hwy_speed!E986</f>
        <v>26</v>
      </c>
      <c r="H986">
        <f>[1]hwy_speed!F986</f>
        <v>53</v>
      </c>
    </row>
    <row r="987" spans="3:8" x14ac:dyDescent="0.3">
      <c r="C987">
        <f>[1]hwy_speed!A987</f>
        <v>21850</v>
      </c>
      <c r="D987">
        <f>[1]hwy_speed!B987</f>
        <v>53</v>
      </c>
      <c r="E987">
        <f>[1]hwy_speed!C987</f>
        <v>53</v>
      </c>
      <c r="F987">
        <f>[1]hwy_speed!D987</f>
        <v>53</v>
      </c>
      <c r="G987">
        <f>[1]hwy_speed!E987</f>
        <v>53</v>
      </c>
      <c r="H987">
        <f>[1]hwy_speed!F987</f>
        <v>53</v>
      </c>
    </row>
    <row r="988" spans="3:8" x14ac:dyDescent="0.3">
      <c r="C988">
        <f>[1]hwy_speed!A988</f>
        <v>21860</v>
      </c>
      <c r="D988">
        <f>[1]hwy_speed!B988</f>
        <v>31</v>
      </c>
      <c r="E988">
        <f>[1]hwy_speed!C988</f>
        <v>17</v>
      </c>
      <c r="F988">
        <f>[1]hwy_speed!D988</f>
        <v>18</v>
      </c>
      <c r="G988">
        <f>[1]hwy_speed!E988</f>
        <v>13</v>
      </c>
      <c r="H988">
        <f>[1]hwy_speed!F988</f>
        <v>30</v>
      </c>
    </row>
    <row r="989" spans="3:8" x14ac:dyDescent="0.3">
      <c r="C989">
        <f>[1]hwy_speed!A989</f>
        <v>21880</v>
      </c>
      <c r="D989">
        <f>[1]hwy_speed!B989</f>
        <v>58</v>
      </c>
      <c r="E989">
        <f>[1]hwy_speed!C989</f>
        <v>57</v>
      </c>
      <c r="F989">
        <f>[1]hwy_speed!D989</f>
        <v>58</v>
      </c>
      <c r="G989">
        <f>[1]hwy_speed!E989</f>
        <v>58</v>
      </c>
      <c r="H989">
        <f>[1]hwy_speed!F989</f>
        <v>58</v>
      </c>
    </row>
    <row r="990" spans="3:8" x14ac:dyDescent="0.3">
      <c r="C990">
        <f>[1]hwy_speed!A990</f>
        <v>21940</v>
      </c>
      <c r="D990">
        <f>[1]hwy_speed!B990</f>
        <v>44</v>
      </c>
      <c r="E990">
        <f>[1]hwy_speed!C990</f>
        <v>44</v>
      </c>
      <c r="F990">
        <f>[1]hwy_speed!D990</f>
        <v>44</v>
      </c>
      <c r="G990">
        <f>[1]hwy_speed!E990</f>
        <v>44</v>
      </c>
      <c r="H990">
        <f>[1]hwy_speed!F990</f>
        <v>44</v>
      </c>
    </row>
    <row r="991" spans="3:8" x14ac:dyDescent="0.3">
      <c r="C991">
        <f>[1]hwy_speed!A991</f>
        <v>21941</v>
      </c>
      <c r="D991">
        <f>[1]hwy_speed!B991</f>
        <v>57</v>
      </c>
      <c r="E991">
        <f>[1]hwy_speed!C991</f>
        <v>57</v>
      </c>
      <c r="F991">
        <f>[1]hwy_speed!D991</f>
        <v>56</v>
      </c>
      <c r="G991">
        <f>[1]hwy_speed!E991</f>
        <v>55</v>
      </c>
      <c r="H991">
        <f>[1]hwy_speed!F991</f>
        <v>57</v>
      </c>
    </row>
    <row r="992" spans="3:8" x14ac:dyDescent="0.3">
      <c r="C992">
        <f>[1]hwy_speed!A992</f>
        <v>21942</v>
      </c>
      <c r="D992">
        <f>[1]hwy_speed!B992</f>
        <v>58</v>
      </c>
      <c r="E992">
        <f>[1]hwy_speed!C992</f>
        <v>53</v>
      </c>
      <c r="F992">
        <f>[1]hwy_speed!D992</f>
        <v>57</v>
      </c>
      <c r="G992">
        <f>[1]hwy_speed!E992</f>
        <v>57</v>
      </c>
      <c r="H992">
        <f>[1]hwy_speed!F992</f>
        <v>58</v>
      </c>
    </row>
    <row r="993" spans="3:8" x14ac:dyDescent="0.3">
      <c r="C993">
        <f>[1]hwy_speed!A993</f>
        <v>22077</v>
      </c>
      <c r="D993">
        <f>[1]hwy_speed!B993</f>
        <v>62</v>
      </c>
      <c r="E993">
        <f>[1]hwy_speed!C993</f>
        <v>62</v>
      </c>
      <c r="F993">
        <f>[1]hwy_speed!D993</f>
        <v>62</v>
      </c>
      <c r="G993">
        <f>[1]hwy_speed!E993</f>
        <v>51</v>
      </c>
      <c r="H993">
        <f>[1]hwy_speed!F993</f>
        <v>62</v>
      </c>
    </row>
    <row r="994" spans="3:8" x14ac:dyDescent="0.3">
      <c r="C994">
        <f>[1]hwy_speed!A994</f>
        <v>22146</v>
      </c>
      <c r="D994">
        <f>[1]hwy_speed!B994</f>
        <v>58</v>
      </c>
      <c r="E994">
        <f>[1]hwy_speed!C994</f>
        <v>57</v>
      </c>
      <c r="F994">
        <f>[1]hwy_speed!D994</f>
        <v>57</v>
      </c>
      <c r="G994">
        <f>[1]hwy_speed!E994</f>
        <v>57</v>
      </c>
      <c r="H994">
        <f>[1]hwy_speed!F994</f>
        <v>58</v>
      </c>
    </row>
    <row r="995" spans="3:8" x14ac:dyDescent="0.3">
      <c r="C995">
        <f>[1]hwy_speed!A995</f>
        <v>22157</v>
      </c>
      <c r="D995">
        <f>[1]hwy_speed!B995</f>
        <v>58</v>
      </c>
      <c r="E995">
        <f>[1]hwy_speed!C995</f>
        <v>57</v>
      </c>
      <c r="F995">
        <f>[1]hwy_speed!D995</f>
        <v>57</v>
      </c>
      <c r="G995">
        <f>[1]hwy_speed!E995</f>
        <v>56</v>
      </c>
      <c r="H995">
        <f>[1]hwy_speed!F995</f>
        <v>58</v>
      </c>
    </row>
    <row r="996" spans="3:8" x14ac:dyDescent="0.3">
      <c r="C996">
        <f>[1]hwy_speed!A996</f>
        <v>22158</v>
      </c>
      <c r="D996">
        <f>[1]hwy_speed!B996</f>
        <v>58</v>
      </c>
      <c r="E996">
        <f>[1]hwy_speed!C996</f>
        <v>57</v>
      </c>
      <c r="F996">
        <f>[1]hwy_speed!D996</f>
        <v>57</v>
      </c>
      <c r="G996">
        <f>[1]hwy_speed!E996</f>
        <v>56</v>
      </c>
      <c r="H996">
        <f>[1]hwy_speed!F996</f>
        <v>58</v>
      </c>
    </row>
    <row r="997" spans="3:8" x14ac:dyDescent="0.3">
      <c r="C997">
        <f>[1]hwy_speed!A997</f>
        <v>22275</v>
      </c>
      <c r="D997">
        <f>[1]hwy_speed!B997</f>
        <v>58</v>
      </c>
      <c r="E997">
        <f>[1]hwy_speed!C997</f>
        <v>58</v>
      </c>
      <c r="F997">
        <f>[1]hwy_speed!D997</f>
        <v>58</v>
      </c>
      <c r="G997">
        <f>[1]hwy_speed!E997</f>
        <v>58</v>
      </c>
      <c r="H997">
        <f>[1]hwy_speed!F997</f>
        <v>58</v>
      </c>
    </row>
    <row r="998" spans="3:8" x14ac:dyDescent="0.3">
      <c r="C998">
        <f>[1]hwy_speed!A998</f>
        <v>22602</v>
      </c>
      <c r="D998">
        <f>[1]hwy_speed!B998</f>
        <v>62</v>
      </c>
      <c r="E998">
        <f>[1]hwy_speed!C998</f>
        <v>50</v>
      </c>
      <c r="F998">
        <f>[1]hwy_speed!D998</f>
        <v>62</v>
      </c>
      <c r="G998">
        <f>[1]hwy_speed!E998</f>
        <v>62</v>
      </c>
      <c r="H998">
        <f>[1]hwy_speed!F998</f>
        <v>62</v>
      </c>
    </row>
    <row r="999" spans="3:8" x14ac:dyDescent="0.3">
      <c r="C999">
        <f>[1]hwy_speed!A999</f>
        <v>22603</v>
      </c>
      <c r="D999">
        <f>[1]hwy_speed!B999</f>
        <v>58</v>
      </c>
      <c r="E999">
        <f>[1]hwy_speed!C999</f>
        <v>52</v>
      </c>
      <c r="F999">
        <f>[1]hwy_speed!D999</f>
        <v>52</v>
      </c>
      <c r="G999">
        <f>[1]hwy_speed!E999</f>
        <v>38</v>
      </c>
      <c r="H999">
        <f>[1]hwy_speed!F999</f>
        <v>58</v>
      </c>
    </row>
    <row r="1000" spans="3:8" x14ac:dyDescent="0.3">
      <c r="C1000">
        <f>[1]hwy_speed!A1000</f>
        <v>22605</v>
      </c>
      <c r="D1000">
        <f>[1]hwy_speed!B1000</f>
        <v>56</v>
      </c>
      <c r="E1000">
        <f>[1]hwy_speed!C1000</f>
        <v>43</v>
      </c>
      <c r="F1000">
        <f>[1]hwy_speed!D1000</f>
        <v>50</v>
      </c>
      <c r="G1000">
        <f>[1]hwy_speed!E1000</f>
        <v>51</v>
      </c>
      <c r="H1000">
        <f>[1]hwy_speed!F1000</f>
        <v>58</v>
      </c>
    </row>
    <row r="1001" spans="3:8" x14ac:dyDescent="0.3">
      <c r="C1001">
        <f>[1]hwy_speed!A1001</f>
        <v>22715</v>
      </c>
      <c r="D1001">
        <f>[1]hwy_speed!B1001</f>
        <v>49</v>
      </c>
      <c r="E1001">
        <f>[1]hwy_speed!C1001</f>
        <v>37</v>
      </c>
      <c r="F1001">
        <f>[1]hwy_speed!D1001</f>
        <v>48</v>
      </c>
      <c r="G1001">
        <f>[1]hwy_speed!E1001</f>
        <v>48</v>
      </c>
      <c r="H1001">
        <f>[1]hwy_speed!F1001</f>
        <v>49</v>
      </c>
    </row>
    <row r="1002" spans="3:8" x14ac:dyDescent="0.3">
      <c r="C1002">
        <f>[1]hwy_speed!A1002</f>
        <v>22716</v>
      </c>
      <c r="D1002">
        <f>[1]hwy_speed!B1002</f>
        <v>53</v>
      </c>
      <c r="E1002">
        <f>[1]hwy_speed!C1002</f>
        <v>52</v>
      </c>
      <c r="F1002">
        <f>[1]hwy_speed!D1002</f>
        <v>53</v>
      </c>
      <c r="G1002">
        <f>[1]hwy_speed!E1002</f>
        <v>44</v>
      </c>
      <c r="H1002">
        <f>[1]hwy_speed!F1002</f>
        <v>53</v>
      </c>
    </row>
    <row r="1003" spans="3:8" x14ac:dyDescent="0.3">
      <c r="C1003">
        <f>[1]hwy_speed!A1003</f>
        <v>22740</v>
      </c>
      <c r="D1003">
        <f>[1]hwy_speed!B1003</f>
        <v>53</v>
      </c>
      <c r="E1003">
        <f>[1]hwy_speed!C1003</f>
        <v>48</v>
      </c>
      <c r="F1003">
        <f>[1]hwy_speed!D1003</f>
        <v>52</v>
      </c>
      <c r="G1003">
        <f>[1]hwy_speed!E1003</f>
        <v>52</v>
      </c>
      <c r="H1003">
        <f>[1]hwy_speed!F1003</f>
        <v>53</v>
      </c>
    </row>
    <row r="1004" spans="3:8" x14ac:dyDescent="0.3">
      <c r="C1004">
        <f>[1]hwy_speed!A1004</f>
        <v>22743</v>
      </c>
      <c r="D1004">
        <f>[1]hwy_speed!B1004</f>
        <v>58</v>
      </c>
      <c r="E1004">
        <f>[1]hwy_speed!C1004</f>
        <v>56</v>
      </c>
      <c r="F1004">
        <f>[1]hwy_speed!D1004</f>
        <v>58</v>
      </c>
      <c r="G1004">
        <f>[1]hwy_speed!E1004</f>
        <v>56</v>
      </c>
      <c r="H1004">
        <f>[1]hwy_speed!F1004</f>
        <v>58</v>
      </c>
    </row>
    <row r="1005" spans="3:8" x14ac:dyDescent="0.3">
      <c r="C1005">
        <f>[1]hwy_speed!A1005</f>
        <v>22756</v>
      </c>
      <c r="D1005">
        <f>[1]hwy_speed!B1005</f>
        <v>57</v>
      </c>
      <c r="E1005">
        <f>[1]hwy_speed!C1005</f>
        <v>48</v>
      </c>
      <c r="F1005">
        <f>[1]hwy_speed!D1005</f>
        <v>55</v>
      </c>
      <c r="G1005">
        <f>[1]hwy_speed!E1005</f>
        <v>52</v>
      </c>
      <c r="H1005">
        <f>[1]hwy_speed!F1005</f>
        <v>57</v>
      </c>
    </row>
    <row r="1006" spans="3:8" x14ac:dyDescent="0.3">
      <c r="C1006">
        <f>[1]hwy_speed!A1006</f>
        <v>22757</v>
      </c>
      <c r="D1006">
        <f>[1]hwy_speed!B1006</f>
        <v>53</v>
      </c>
      <c r="E1006">
        <f>[1]hwy_speed!C1006</f>
        <v>53</v>
      </c>
      <c r="F1006">
        <f>[1]hwy_speed!D1006</f>
        <v>53</v>
      </c>
      <c r="G1006">
        <f>[1]hwy_speed!E1006</f>
        <v>53</v>
      </c>
      <c r="H1006">
        <f>[1]hwy_speed!F1006</f>
        <v>53</v>
      </c>
    </row>
    <row r="1007" spans="3:8" x14ac:dyDescent="0.3">
      <c r="C1007">
        <f>[1]hwy_speed!A1007</f>
        <v>22761</v>
      </c>
      <c r="D1007">
        <f>[1]hwy_speed!B1007</f>
        <v>53</v>
      </c>
      <c r="E1007">
        <f>[1]hwy_speed!C1007</f>
        <v>44</v>
      </c>
      <c r="F1007">
        <f>[1]hwy_speed!D1007</f>
        <v>53</v>
      </c>
      <c r="G1007">
        <f>[1]hwy_speed!E1007</f>
        <v>53</v>
      </c>
      <c r="H1007">
        <f>[1]hwy_speed!F1007</f>
        <v>53</v>
      </c>
    </row>
    <row r="1008" spans="3:8" x14ac:dyDescent="0.3">
      <c r="C1008">
        <f>[1]hwy_speed!A1008</f>
        <v>22937</v>
      </c>
      <c r="D1008">
        <f>[1]hwy_speed!B1008</f>
        <v>52</v>
      </c>
      <c r="E1008">
        <f>[1]hwy_speed!C1008</f>
        <v>45</v>
      </c>
      <c r="F1008">
        <f>[1]hwy_speed!D1008</f>
        <v>51</v>
      </c>
      <c r="G1008">
        <f>[1]hwy_speed!E1008</f>
        <v>49</v>
      </c>
      <c r="H1008">
        <f>[1]hwy_speed!F1008</f>
        <v>52</v>
      </c>
    </row>
    <row r="1009" spans="3:8" x14ac:dyDescent="0.3">
      <c r="C1009">
        <f>[1]hwy_speed!A1009</f>
        <v>22953</v>
      </c>
      <c r="D1009">
        <f>[1]hwy_speed!B1009</f>
        <v>53</v>
      </c>
      <c r="E1009">
        <f>[1]hwy_speed!C1009</f>
        <v>46</v>
      </c>
      <c r="F1009">
        <f>[1]hwy_speed!D1009</f>
        <v>51</v>
      </c>
      <c r="G1009">
        <f>[1]hwy_speed!E1009</f>
        <v>44</v>
      </c>
      <c r="H1009">
        <f>[1]hwy_speed!F1009</f>
        <v>53</v>
      </c>
    </row>
    <row r="1010" spans="3:8" x14ac:dyDescent="0.3">
      <c r="C1010">
        <f>[1]hwy_speed!A1010</f>
        <v>23000</v>
      </c>
      <c r="D1010">
        <f>[1]hwy_speed!B1010</f>
        <v>53</v>
      </c>
      <c r="E1010">
        <f>[1]hwy_speed!C1010</f>
        <v>33</v>
      </c>
      <c r="F1010">
        <f>[1]hwy_speed!D1010</f>
        <v>41</v>
      </c>
      <c r="G1010">
        <f>[1]hwy_speed!E1010</f>
        <v>40</v>
      </c>
      <c r="H1010">
        <f>[1]hwy_speed!F1010</f>
        <v>53</v>
      </c>
    </row>
    <row r="1011" spans="3:8" x14ac:dyDescent="0.3">
      <c r="C1011">
        <f>[1]hwy_speed!A1011</f>
        <v>23044</v>
      </c>
      <c r="D1011">
        <f>[1]hwy_speed!B1011</f>
        <v>58</v>
      </c>
      <c r="E1011">
        <f>[1]hwy_speed!C1011</f>
        <v>58</v>
      </c>
      <c r="F1011">
        <f>[1]hwy_speed!D1011</f>
        <v>58</v>
      </c>
      <c r="G1011">
        <f>[1]hwy_speed!E1011</f>
        <v>56</v>
      </c>
      <c r="H1011">
        <f>[1]hwy_speed!F1011</f>
        <v>58</v>
      </c>
    </row>
    <row r="1012" spans="3:8" x14ac:dyDescent="0.3">
      <c r="C1012">
        <f>[1]hwy_speed!A1012</f>
        <v>23053</v>
      </c>
      <c r="D1012">
        <f>[1]hwy_speed!B1012</f>
        <v>58</v>
      </c>
      <c r="E1012">
        <f>[1]hwy_speed!C1012</f>
        <v>58</v>
      </c>
      <c r="F1012">
        <f>[1]hwy_speed!D1012</f>
        <v>58</v>
      </c>
      <c r="G1012">
        <f>[1]hwy_speed!E1012</f>
        <v>56</v>
      </c>
      <c r="H1012">
        <f>[1]hwy_speed!F1012</f>
        <v>58</v>
      </c>
    </row>
    <row r="1013" spans="3:8" x14ac:dyDescent="0.3">
      <c r="C1013">
        <f>[1]hwy_speed!A1013</f>
        <v>23128</v>
      </c>
      <c r="D1013">
        <f>[1]hwy_speed!B1013</f>
        <v>58</v>
      </c>
      <c r="E1013">
        <f>[1]hwy_speed!C1013</f>
        <v>56</v>
      </c>
      <c r="F1013">
        <f>[1]hwy_speed!D1013</f>
        <v>58</v>
      </c>
      <c r="G1013">
        <f>[1]hwy_speed!E1013</f>
        <v>58</v>
      </c>
      <c r="H1013">
        <f>[1]hwy_speed!F1013</f>
        <v>58</v>
      </c>
    </row>
    <row r="1014" spans="3:8" x14ac:dyDescent="0.3">
      <c r="C1014">
        <f>[1]hwy_speed!A1014</f>
        <v>23142</v>
      </c>
      <c r="D1014">
        <f>[1]hwy_speed!B1014</f>
        <v>58</v>
      </c>
      <c r="E1014">
        <f>[1]hwy_speed!C1014</f>
        <v>53</v>
      </c>
      <c r="F1014">
        <f>[1]hwy_speed!D1014</f>
        <v>58</v>
      </c>
      <c r="G1014">
        <f>[1]hwy_speed!E1014</f>
        <v>58</v>
      </c>
      <c r="H1014">
        <f>[1]hwy_speed!F1014</f>
        <v>58</v>
      </c>
    </row>
    <row r="1015" spans="3:8" x14ac:dyDescent="0.3">
      <c r="C1015">
        <f>[1]hwy_speed!A1015</f>
        <v>23435</v>
      </c>
      <c r="D1015">
        <f>[1]hwy_speed!B1015</f>
        <v>53</v>
      </c>
      <c r="E1015">
        <f>[1]hwy_speed!C1015</f>
        <v>53</v>
      </c>
      <c r="F1015">
        <f>[1]hwy_speed!D1015</f>
        <v>53</v>
      </c>
      <c r="G1015">
        <f>[1]hwy_speed!E1015</f>
        <v>53</v>
      </c>
      <c r="H1015">
        <f>[1]hwy_speed!F1015</f>
        <v>53</v>
      </c>
    </row>
    <row r="1016" spans="3:8" x14ac:dyDescent="0.3">
      <c r="C1016">
        <f>[1]hwy_speed!A1016</f>
        <v>23544</v>
      </c>
      <c r="D1016">
        <f>[1]hwy_speed!B1016</f>
        <v>58</v>
      </c>
      <c r="E1016">
        <f>[1]hwy_speed!C1016</f>
        <v>47</v>
      </c>
      <c r="F1016">
        <f>[1]hwy_speed!D1016</f>
        <v>48</v>
      </c>
      <c r="G1016">
        <f>[1]hwy_speed!E1016</f>
        <v>49</v>
      </c>
      <c r="H1016">
        <f>[1]hwy_speed!F1016</f>
        <v>58</v>
      </c>
    </row>
    <row r="1017" spans="3:8" x14ac:dyDescent="0.3">
      <c r="C1017">
        <f>[1]hwy_speed!A1017</f>
        <v>23557</v>
      </c>
      <c r="D1017">
        <f>[1]hwy_speed!B1017</f>
        <v>58</v>
      </c>
      <c r="E1017">
        <f>[1]hwy_speed!C1017</f>
        <v>30</v>
      </c>
      <c r="F1017">
        <f>[1]hwy_speed!D1017</f>
        <v>40</v>
      </c>
      <c r="G1017">
        <f>[1]hwy_speed!E1017</f>
        <v>34</v>
      </c>
      <c r="H1017">
        <f>[1]hwy_speed!F1017</f>
        <v>58</v>
      </c>
    </row>
    <row r="1018" spans="3:8" x14ac:dyDescent="0.3">
      <c r="C1018">
        <f>[1]hwy_speed!A1018</f>
        <v>23558</v>
      </c>
      <c r="D1018">
        <f>[1]hwy_speed!B1018</f>
        <v>58</v>
      </c>
      <c r="E1018">
        <f>[1]hwy_speed!C1018</f>
        <v>34</v>
      </c>
      <c r="F1018">
        <f>[1]hwy_speed!D1018</f>
        <v>36</v>
      </c>
      <c r="G1018">
        <f>[1]hwy_speed!E1018</f>
        <v>34</v>
      </c>
      <c r="H1018">
        <f>[1]hwy_speed!F1018</f>
        <v>58</v>
      </c>
    </row>
    <row r="1019" spans="3:8" x14ac:dyDescent="0.3">
      <c r="C1019">
        <f>[1]hwy_speed!A1019</f>
        <v>23851</v>
      </c>
      <c r="D1019">
        <f>[1]hwy_speed!B1019</f>
        <v>53</v>
      </c>
      <c r="E1019">
        <f>[1]hwy_speed!C1019</f>
        <v>48</v>
      </c>
      <c r="F1019">
        <f>[1]hwy_speed!D1019</f>
        <v>53</v>
      </c>
      <c r="G1019">
        <f>[1]hwy_speed!E1019</f>
        <v>51</v>
      </c>
      <c r="H1019">
        <f>[1]hwy_speed!F1019</f>
        <v>53</v>
      </c>
    </row>
    <row r="1020" spans="3:8" x14ac:dyDescent="0.3">
      <c r="C1020">
        <f>[1]hwy_speed!A1020</f>
        <v>23867</v>
      </c>
      <c r="D1020">
        <f>[1]hwy_speed!B1020</f>
        <v>56</v>
      </c>
      <c r="E1020">
        <f>[1]hwy_speed!C1020</f>
        <v>51</v>
      </c>
      <c r="F1020">
        <f>[1]hwy_speed!D1020</f>
        <v>56</v>
      </c>
      <c r="G1020">
        <f>[1]hwy_speed!E1020</f>
        <v>56</v>
      </c>
      <c r="H1020">
        <f>[1]hwy_speed!F1020</f>
        <v>56</v>
      </c>
    </row>
    <row r="1021" spans="3:8" x14ac:dyDescent="0.3">
      <c r="C1021">
        <f>[1]hwy_speed!A1021</f>
        <v>23885</v>
      </c>
      <c r="D1021">
        <f>[1]hwy_speed!B1021</f>
        <v>62</v>
      </c>
      <c r="E1021">
        <f>[1]hwy_speed!C1021</f>
        <v>51</v>
      </c>
      <c r="F1021">
        <f>[1]hwy_speed!D1021</f>
        <v>62</v>
      </c>
      <c r="G1021">
        <f>[1]hwy_speed!E1021</f>
        <v>62</v>
      </c>
      <c r="H1021">
        <f>[1]hwy_speed!F1021</f>
        <v>62</v>
      </c>
    </row>
    <row r="1022" spans="3:8" x14ac:dyDescent="0.3">
      <c r="C1022">
        <f>[1]hwy_speed!A1022</f>
        <v>24091</v>
      </c>
      <c r="D1022">
        <f>[1]hwy_speed!B1022</f>
        <v>62</v>
      </c>
      <c r="E1022">
        <f>[1]hwy_speed!C1022</f>
        <v>45</v>
      </c>
      <c r="F1022">
        <f>[1]hwy_speed!D1022</f>
        <v>61</v>
      </c>
      <c r="G1022">
        <f>[1]hwy_speed!E1022</f>
        <v>59</v>
      </c>
      <c r="H1022">
        <f>[1]hwy_speed!F1022</f>
        <v>62</v>
      </c>
    </row>
    <row r="1023" spans="3:8" x14ac:dyDescent="0.3">
      <c r="C1023">
        <f>[1]hwy_speed!A1023</f>
        <v>24140</v>
      </c>
      <c r="D1023">
        <f>[1]hwy_speed!B1023</f>
        <v>58</v>
      </c>
      <c r="E1023">
        <f>[1]hwy_speed!C1023</f>
        <v>55</v>
      </c>
      <c r="F1023">
        <f>[1]hwy_speed!D1023</f>
        <v>57</v>
      </c>
      <c r="G1023">
        <f>[1]hwy_speed!E1023</f>
        <v>57</v>
      </c>
      <c r="H1023">
        <f>[1]hwy_speed!F1023</f>
        <v>58</v>
      </c>
    </row>
    <row r="1024" spans="3:8" x14ac:dyDescent="0.3">
      <c r="C1024">
        <f>[1]hwy_speed!A1024</f>
        <v>24143</v>
      </c>
      <c r="D1024">
        <f>[1]hwy_speed!B1024</f>
        <v>58</v>
      </c>
      <c r="E1024">
        <f>[1]hwy_speed!C1024</f>
        <v>56</v>
      </c>
      <c r="F1024">
        <f>[1]hwy_speed!D1024</f>
        <v>58</v>
      </c>
      <c r="G1024">
        <f>[1]hwy_speed!E1024</f>
        <v>56</v>
      </c>
      <c r="H1024">
        <f>[1]hwy_speed!F1024</f>
        <v>58</v>
      </c>
    </row>
    <row r="1025" spans="3:8" x14ac:dyDescent="0.3">
      <c r="C1025">
        <f>[1]hwy_speed!A1025</f>
        <v>24158</v>
      </c>
      <c r="D1025">
        <f>[1]hwy_speed!B1025</f>
        <v>58</v>
      </c>
      <c r="E1025">
        <f>[1]hwy_speed!C1025</f>
        <v>57</v>
      </c>
      <c r="F1025">
        <f>[1]hwy_speed!D1025</f>
        <v>57</v>
      </c>
      <c r="G1025">
        <f>[1]hwy_speed!E1025</f>
        <v>43</v>
      </c>
      <c r="H1025">
        <f>[1]hwy_speed!F1025</f>
        <v>58</v>
      </c>
    </row>
    <row r="1026" spans="3:8" x14ac:dyDescent="0.3">
      <c r="C1026">
        <f>[1]hwy_speed!A1026</f>
        <v>24173</v>
      </c>
      <c r="D1026">
        <f>[1]hwy_speed!B1026</f>
        <v>58</v>
      </c>
      <c r="E1026">
        <f>[1]hwy_speed!C1026</f>
        <v>58</v>
      </c>
      <c r="F1026">
        <f>[1]hwy_speed!D1026</f>
        <v>58</v>
      </c>
      <c r="G1026">
        <f>[1]hwy_speed!E1026</f>
        <v>58</v>
      </c>
      <c r="H1026">
        <f>[1]hwy_speed!F1026</f>
        <v>58</v>
      </c>
    </row>
    <row r="1027" spans="3:8" x14ac:dyDescent="0.3">
      <c r="C1027">
        <f>[1]hwy_speed!A1027</f>
        <v>24186</v>
      </c>
      <c r="D1027">
        <f>[1]hwy_speed!B1027</f>
        <v>58</v>
      </c>
      <c r="E1027">
        <f>[1]hwy_speed!C1027</f>
        <v>34</v>
      </c>
      <c r="F1027">
        <f>[1]hwy_speed!D1027</f>
        <v>56</v>
      </c>
      <c r="G1027">
        <f>[1]hwy_speed!E1027</f>
        <v>56</v>
      </c>
      <c r="H1027">
        <f>[1]hwy_speed!F1027</f>
        <v>58</v>
      </c>
    </row>
    <row r="1028" spans="3:8" x14ac:dyDescent="0.3">
      <c r="C1028">
        <f>[1]hwy_speed!A1028</f>
        <v>24212</v>
      </c>
      <c r="D1028">
        <f>[1]hwy_speed!B1028</f>
        <v>58</v>
      </c>
      <c r="E1028">
        <f>[1]hwy_speed!C1028</f>
        <v>58</v>
      </c>
      <c r="F1028">
        <f>[1]hwy_speed!D1028</f>
        <v>58</v>
      </c>
      <c r="G1028">
        <f>[1]hwy_speed!E1028</f>
        <v>58</v>
      </c>
      <c r="H1028">
        <f>[1]hwy_speed!F1028</f>
        <v>58</v>
      </c>
    </row>
    <row r="1029" spans="3:8" x14ac:dyDescent="0.3">
      <c r="C1029">
        <f>[1]hwy_speed!A1029</f>
        <v>24224</v>
      </c>
      <c r="D1029">
        <f>[1]hwy_speed!B1029</f>
        <v>58</v>
      </c>
      <c r="E1029">
        <f>[1]hwy_speed!C1029</f>
        <v>58</v>
      </c>
      <c r="F1029">
        <f>[1]hwy_speed!D1029</f>
        <v>58</v>
      </c>
      <c r="G1029">
        <f>[1]hwy_speed!E1029</f>
        <v>58</v>
      </c>
      <c r="H1029">
        <f>[1]hwy_speed!F1029</f>
        <v>58</v>
      </c>
    </row>
    <row r="1030" spans="3:8" x14ac:dyDescent="0.3">
      <c r="C1030">
        <f>[1]hwy_speed!A1030</f>
        <v>24499</v>
      </c>
      <c r="D1030">
        <f>[1]hwy_speed!B1030</f>
        <v>58</v>
      </c>
      <c r="E1030">
        <f>[1]hwy_speed!C1030</f>
        <v>49</v>
      </c>
      <c r="F1030">
        <f>[1]hwy_speed!D1030</f>
        <v>56</v>
      </c>
      <c r="G1030">
        <f>[1]hwy_speed!E1030</f>
        <v>52</v>
      </c>
      <c r="H1030">
        <f>[1]hwy_speed!F1030</f>
        <v>58</v>
      </c>
    </row>
    <row r="1031" spans="3:8" x14ac:dyDescent="0.3">
      <c r="C1031">
        <f>[1]hwy_speed!A1031</f>
        <v>24523</v>
      </c>
      <c r="D1031">
        <f>[1]hwy_speed!B1031</f>
        <v>57</v>
      </c>
      <c r="E1031">
        <f>[1]hwy_speed!C1031</f>
        <v>45</v>
      </c>
      <c r="F1031">
        <f>[1]hwy_speed!D1031</f>
        <v>53</v>
      </c>
      <c r="G1031">
        <f>[1]hwy_speed!E1031</f>
        <v>42</v>
      </c>
      <c r="H1031">
        <f>[1]hwy_speed!F1031</f>
        <v>57</v>
      </c>
    </row>
    <row r="1032" spans="3:8" x14ac:dyDescent="0.3">
      <c r="C1032">
        <f>[1]hwy_speed!A1032</f>
        <v>24696</v>
      </c>
      <c r="D1032">
        <f>[1]hwy_speed!B1032</f>
        <v>58</v>
      </c>
      <c r="E1032">
        <f>[1]hwy_speed!C1032</f>
        <v>57</v>
      </c>
      <c r="F1032">
        <f>[1]hwy_speed!D1032</f>
        <v>58</v>
      </c>
      <c r="G1032">
        <f>[1]hwy_speed!E1032</f>
        <v>57</v>
      </c>
      <c r="H1032">
        <f>[1]hwy_speed!F1032</f>
        <v>58</v>
      </c>
    </row>
    <row r="1033" spans="3:8" x14ac:dyDescent="0.3">
      <c r="C1033">
        <f>[1]hwy_speed!A1033</f>
        <v>24703</v>
      </c>
      <c r="D1033">
        <f>[1]hwy_speed!B1033</f>
        <v>53</v>
      </c>
      <c r="E1033">
        <f>[1]hwy_speed!C1033</f>
        <v>50</v>
      </c>
      <c r="F1033">
        <f>[1]hwy_speed!D1033</f>
        <v>53</v>
      </c>
      <c r="G1033">
        <f>[1]hwy_speed!E1033</f>
        <v>49</v>
      </c>
      <c r="H1033">
        <f>[1]hwy_speed!F1033</f>
        <v>54</v>
      </c>
    </row>
    <row r="1034" spans="3:8" x14ac:dyDescent="0.3">
      <c r="C1034">
        <f>[1]hwy_speed!A1034</f>
        <v>24704</v>
      </c>
      <c r="D1034">
        <f>[1]hwy_speed!B1034</f>
        <v>53</v>
      </c>
      <c r="E1034">
        <f>[1]hwy_speed!C1034</f>
        <v>39</v>
      </c>
      <c r="F1034">
        <f>[1]hwy_speed!D1034</f>
        <v>44</v>
      </c>
      <c r="G1034">
        <f>[1]hwy_speed!E1034</f>
        <v>32</v>
      </c>
      <c r="H1034">
        <f>[1]hwy_speed!F1034</f>
        <v>53</v>
      </c>
    </row>
    <row r="1035" spans="3:8" x14ac:dyDescent="0.3">
      <c r="C1035">
        <f>[1]hwy_speed!A1035</f>
        <v>24714</v>
      </c>
      <c r="D1035">
        <f>[1]hwy_speed!B1035</f>
        <v>58</v>
      </c>
      <c r="E1035">
        <f>[1]hwy_speed!C1035</f>
        <v>56</v>
      </c>
      <c r="F1035">
        <f>[1]hwy_speed!D1035</f>
        <v>58</v>
      </c>
      <c r="G1035">
        <f>[1]hwy_speed!E1035</f>
        <v>58</v>
      </c>
      <c r="H1035">
        <f>[1]hwy_speed!F1035</f>
        <v>58</v>
      </c>
    </row>
    <row r="1036" spans="3:8" x14ac:dyDescent="0.3">
      <c r="C1036">
        <f>[1]hwy_speed!A1036</f>
        <v>24750</v>
      </c>
      <c r="D1036">
        <f>[1]hwy_speed!B1036</f>
        <v>58</v>
      </c>
      <c r="E1036">
        <f>[1]hwy_speed!C1036</f>
        <v>57</v>
      </c>
      <c r="F1036">
        <f>[1]hwy_speed!D1036</f>
        <v>57</v>
      </c>
      <c r="G1036">
        <f>[1]hwy_speed!E1036</f>
        <v>57</v>
      </c>
      <c r="H1036">
        <f>[1]hwy_speed!F1036</f>
        <v>58</v>
      </c>
    </row>
    <row r="1037" spans="3:8" x14ac:dyDescent="0.3">
      <c r="C1037">
        <f>[1]hwy_speed!A1037</f>
        <v>24770</v>
      </c>
      <c r="D1037">
        <f>[1]hwy_speed!B1037</f>
        <v>58</v>
      </c>
      <c r="E1037">
        <f>[1]hwy_speed!C1037</f>
        <v>56</v>
      </c>
      <c r="F1037">
        <f>[1]hwy_speed!D1037</f>
        <v>58</v>
      </c>
      <c r="G1037">
        <f>[1]hwy_speed!E1037</f>
        <v>56</v>
      </c>
      <c r="H1037">
        <f>[1]hwy_speed!F1037</f>
        <v>58</v>
      </c>
    </row>
    <row r="1038" spans="3:8" x14ac:dyDescent="0.3">
      <c r="C1038">
        <f>[1]hwy_speed!A1038</f>
        <v>25025</v>
      </c>
      <c r="D1038">
        <f>[1]hwy_speed!B1038</f>
        <v>52</v>
      </c>
      <c r="E1038">
        <f>[1]hwy_speed!C1038</f>
        <v>43</v>
      </c>
      <c r="F1038">
        <f>[1]hwy_speed!D1038</f>
        <v>52</v>
      </c>
      <c r="G1038">
        <f>[1]hwy_speed!E1038</f>
        <v>52</v>
      </c>
      <c r="H1038">
        <f>[1]hwy_speed!F1038</f>
        <v>52</v>
      </c>
    </row>
    <row r="1039" spans="3:8" x14ac:dyDescent="0.3">
      <c r="C1039">
        <f>[1]hwy_speed!A1039</f>
        <v>25099</v>
      </c>
      <c r="D1039">
        <f>[1]hwy_speed!B1039</f>
        <v>58</v>
      </c>
      <c r="E1039">
        <f>[1]hwy_speed!C1039</f>
        <v>56</v>
      </c>
      <c r="F1039">
        <f>[1]hwy_speed!D1039</f>
        <v>56</v>
      </c>
      <c r="G1039">
        <f>[1]hwy_speed!E1039</f>
        <v>40</v>
      </c>
      <c r="H1039">
        <f>[1]hwy_speed!F1039</f>
        <v>58</v>
      </c>
    </row>
    <row r="1040" spans="3:8" x14ac:dyDescent="0.3">
      <c r="C1040">
        <f>[1]hwy_speed!A1040</f>
        <v>25100</v>
      </c>
      <c r="D1040">
        <f>[1]hwy_speed!B1040</f>
        <v>57</v>
      </c>
      <c r="E1040">
        <f>[1]hwy_speed!C1040</f>
        <v>39</v>
      </c>
      <c r="F1040">
        <f>[1]hwy_speed!D1040</f>
        <v>53</v>
      </c>
      <c r="G1040">
        <f>[1]hwy_speed!E1040</f>
        <v>56</v>
      </c>
      <c r="H1040">
        <f>[1]hwy_speed!F1040</f>
        <v>58</v>
      </c>
    </row>
    <row r="1041" spans="3:8" x14ac:dyDescent="0.3">
      <c r="C1041">
        <f>[1]hwy_speed!A1041</f>
        <v>25104</v>
      </c>
      <c r="D1041">
        <f>[1]hwy_speed!B1041</f>
        <v>57</v>
      </c>
      <c r="E1041">
        <f>[1]hwy_speed!C1041</f>
        <v>36</v>
      </c>
      <c r="F1041">
        <f>[1]hwy_speed!D1041</f>
        <v>53</v>
      </c>
      <c r="G1041">
        <f>[1]hwy_speed!E1041</f>
        <v>56</v>
      </c>
      <c r="H1041">
        <f>[1]hwy_speed!F1041</f>
        <v>58</v>
      </c>
    </row>
    <row r="1042" spans="3:8" x14ac:dyDescent="0.3">
      <c r="C1042">
        <f>[1]hwy_speed!A1042</f>
        <v>25105</v>
      </c>
      <c r="D1042">
        <f>[1]hwy_speed!B1042</f>
        <v>58</v>
      </c>
      <c r="E1042">
        <f>[1]hwy_speed!C1042</f>
        <v>46</v>
      </c>
      <c r="F1042">
        <f>[1]hwy_speed!D1042</f>
        <v>55</v>
      </c>
      <c r="G1042">
        <f>[1]hwy_speed!E1042</f>
        <v>57</v>
      </c>
      <c r="H1042">
        <f>[1]hwy_speed!F1042</f>
        <v>58</v>
      </c>
    </row>
    <row r="1043" spans="3:8" x14ac:dyDescent="0.3">
      <c r="C1043">
        <f>[1]hwy_speed!A1043</f>
        <v>25128</v>
      </c>
      <c r="D1043">
        <f>[1]hwy_speed!B1043</f>
        <v>53</v>
      </c>
      <c r="E1043">
        <f>[1]hwy_speed!C1043</f>
        <v>41</v>
      </c>
      <c r="F1043">
        <f>[1]hwy_speed!D1043</f>
        <v>50</v>
      </c>
      <c r="G1043">
        <f>[1]hwy_speed!E1043</f>
        <v>47</v>
      </c>
      <c r="H1043">
        <f>[1]hwy_speed!F1043</f>
        <v>53</v>
      </c>
    </row>
    <row r="1044" spans="3:8" x14ac:dyDescent="0.3">
      <c r="C1044">
        <f>[1]hwy_speed!A1044</f>
        <v>25142</v>
      </c>
      <c r="D1044">
        <f>[1]hwy_speed!B1044</f>
        <v>53</v>
      </c>
      <c r="E1044">
        <f>[1]hwy_speed!C1044</f>
        <v>41</v>
      </c>
      <c r="F1044">
        <f>[1]hwy_speed!D1044</f>
        <v>49</v>
      </c>
      <c r="G1044">
        <f>[1]hwy_speed!E1044</f>
        <v>42</v>
      </c>
      <c r="H1044">
        <f>[1]hwy_speed!F1044</f>
        <v>53</v>
      </c>
    </row>
    <row r="1045" spans="3:8" x14ac:dyDescent="0.3">
      <c r="C1045">
        <f>[1]hwy_speed!A1045</f>
        <v>25162</v>
      </c>
      <c r="D1045">
        <f>[1]hwy_speed!B1045</f>
        <v>53</v>
      </c>
      <c r="E1045">
        <f>[1]hwy_speed!C1045</f>
        <v>53</v>
      </c>
      <c r="F1045">
        <f>[1]hwy_speed!D1045</f>
        <v>53</v>
      </c>
      <c r="G1045">
        <f>[1]hwy_speed!E1045</f>
        <v>53</v>
      </c>
      <c r="H1045">
        <f>[1]hwy_speed!F1045</f>
        <v>53</v>
      </c>
    </row>
    <row r="1046" spans="3:8" x14ac:dyDescent="0.3">
      <c r="C1046">
        <f>[1]hwy_speed!A1046</f>
        <v>25163</v>
      </c>
      <c r="D1046">
        <f>[1]hwy_speed!B1046</f>
        <v>53</v>
      </c>
      <c r="E1046">
        <f>[1]hwy_speed!C1046</f>
        <v>46</v>
      </c>
      <c r="F1046">
        <f>[1]hwy_speed!D1046</f>
        <v>52</v>
      </c>
      <c r="G1046">
        <f>[1]hwy_speed!E1046</f>
        <v>47</v>
      </c>
      <c r="H1046">
        <f>[1]hwy_speed!F1046</f>
        <v>53</v>
      </c>
    </row>
    <row r="1047" spans="3:8" x14ac:dyDescent="0.3">
      <c r="C1047">
        <f>[1]hwy_speed!A1047</f>
        <v>25259</v>
      </c>
      <c r="D1047">
        <f>[1]hwy_speed!B1047</f>
        <v>52</v>
      </c>
      <c r="E1047">
        <f>[1]hwy_speed!C1047</f>
        <v>52</v>
      </c>
      <c r="F1047">
        <f>[1]hwy_speed!D1047</f>
        <v>52</v>
      </c>
      <c r="G1047">
        <f>[1]hwy_speed!E1047</f>
        <v>52</v>
      </c>
      <c r="H1047">
        <f>[1]hwy_speed!F1047</f>
        <v>52</v>
      </c>
    </row>
    <row r="1048" spans="3:8" x14ac:dyDescent="0.3">
      <c r="C1048">
        <f>[1]hwy_speed!A1048</f>
        <v>25357</v>
      </c>
      <c r="D1048">
        <f>[1]hwy_speed!B1048</f>
        <v>58</v>
      </c>
      <c r="E1048">
        <f>[1]hwy_speed!C1048</f>
        <v>58</v>
      </c>
      <c r="F1048">
        <f>[1]hwy_speed!D1048</f>
        <v>58</v>
      </c>
      <c r="G1048">
        <f>[1]hwy_speed!E1048</f>
        <v>58</v>
      </c>
      <c r="H1048">
        <f>[1]hwy_speed!F1048</f>
        <v>58</v>
      </c>
    </row>
    <row r="1049" spans="3:8" x14ac:dyDescent="0.3">
      <c r="C1049">
        <f>[1]hwy_speed!A1049</f>
        <v>25364</v>
      </c>
      <c r="D1049">
        <f>[1]hwy_speed!B1049</f>
        <v>57</v>
      </c>
      <c r="E1049">
        <f>[1]hwy_speed!C1049</f>
        <v>57</v>
      </c>
      <c r="F1049">
        <f>[1]hwy_speed!D1049</f>
        <v>57</v>
      </c>
      <c r="G1049">
        <f>[1]hwy_speed!E1049</f>
        <v>57</v>
      </c>
      <c r="H1049">
        <f>[1]hwy_speed!F1049</f>
        <v>57</v>
      </c>
    </row>
    <row r="1050" spans="3:8" x14ac:dyDescent="0.3">
      <c r="C1050">
        <f>[1]hwy_speed!A1050</f>
        <v>25381</v>
      </c>
      <c r="D1050">
        <f>[1]hwy_speed!B1050</f>
        <v>58</v>
      </c>
      <c r="E1050">
        <f>[1]hwy_speed!C1050</f>
        <v>58</v>
      </c>
      <c r="F1050">
        <f>[1]hwy_speed!D1050</f>
        <v>58</v>
      </c>
      <c r="G1050">
        <f>[1]hwy_speed!E1050</f>
        <v>48</v>
      </c>
      <c r="H1050">
        <f>[1]hwy_speed!F1050</f>
        <v>58</v>
      </c>
    </row>
    <row r="1051" spans="3:8" x14ac:dyDescent="0.3">
      <c r="C1051">
        <f>[1]hwy_speed!A1051</f>
        <v>25386</v>
      </c>
      <c r="D1051">
        <f>[1]hwy_speed!B1051</f>
        <v>58</v>
      </c>
      <c r="E1051">
        <f>[1]hwy_speed!C1051</f>
        <v>58</v>
      </c>
      <c r="F1051">
        <f>[1]hwy_speed!D1051</f>
        <v>58</v>
      </c>
      <c r="G1051">
        <f>[1]hwy_speed!E1051</f>
        <v>57</v>
      </c>
      <c r="H1051">
        <f>[1]hwy_speed!F1051</f>
        <v>58</v>
      </c>
    </row>
    <row r="1052" spans="3:8" x14ac:dyDescent="0.3">
      <c r="C1052">
        <f>[1]hwy_speed!A1052</f>
        <v>25387</v>
      </c>
      <c r="D1052">
        <f>[1]hwy_speed!B1052</f>
        <v>58</v>
      </c>
      <c r="E1052">
        <f>[1]hwy_speed!C1052</f>
        <v>53</v>
      </c>
      <c r="F1052">
        <f>[1]hwy_speed!D1052</f>
        <v>53</v>
      </c>
      <c r="G1052">
        <f>[1]hwy_speed!E1052</f>
        <v>41</v>
      </c>
      <c r="H1052">
        <f>[1]hwy_speed!F1052</f>
        <v>58</v>
      </c>
    </row>
    <row r="1053" spans="3:8" x14ac:dyDescent="0.3">
      <c r="C1053">
        <f>[1]hwy_speed!A1053</f>
        <v>25406</v>
      </c>
      <c r="D1053">
        <f>[1]hwy_speed!B1053</f>
        <v>57</v>
      </c>
      <c r="E1053">
        <f>[1]hwy_speed!C1053</f>
        <v>39</v>
      </c>
      <c r="F1053">
        <f>[1]hwy_speed!D1053</f>
        <v>54</v>
      </c>
      <c r="G1053">
        <f>[1]hwy_speed!E1053</f>
        <v>54</v>
      </c>
      <c r="H1053">
        <f>[1]hwy_speed!F1053</f>
        <v>58</v>
      </c>
    </row>
    <row r="1054" spans="3:8" x14ac:dyDescent="0.3">
      <c r="C1054">
        <f>[1]hwy_speed!A1054</f>
        <v>25409</v>
      </c>
      <c r="D1054">
        <f>[1]hwy_speed!B1054</f>
        <v>58</v>
      </c>
      <c r="E1054">
        <f>[1]hwy_speed!C1054</f>
        <v>58</v>
      </c>
      <c r="F1054">
        <f>[1]hwy_speed!D1054</f>
        <v>58</v>
      </c>
      <c r="G1054">
        <f>[1]hwy_speed!E1054</f>
        <v>57</v>
      </c>
      <c r="H1054">
        <f>[1]hwy_speed!F1054</f>
        <v>58</v>
      </c>
    </row>
    <row r="1055" spans="3:8" x14ac:dyDescent="0.3">
      <c r="C1055">
        <f>[1]hwy_speed!A1055</f>
        <v>25467</v>
      </c>
      <c r="D1055">
        <f>[1]hwy_speed!B1055</f>
        <v>44</v>
      </c>
      <c r="E1055">
        <f>[1]hwy_speed!C1055</f>
        <v>44</v>
      </c>
      <c r="F1055">
        <f>[1]hwy_speed!D1055</f>
        <v>44</v>
      </c>
      <c r="G1055">
        <f>[1]hwy_speed!E1055</f>
        <v>44</v>
      </c>
      <c r="H1055">
        <f>[1]hwy_speed!F1055</f>
        <v>44</v>
      </c>
    </row>
    <row r="1056" spans="3:8" x14ac:dyDescent="0.3">
      <c r="C1056">
        <f>[1]hwy_speed!A1056</f>
        <v>25531</v>
      </c>
      <c r="D1056">
        <f>[1]hwy_speed!B1056</f>
        <v>58</v>
      </c>
      <c r="E1056">
        <f>[1]hwy_speed!C1056</f>
        <v>58</v>
      </c>
      <c r="F1056">
        <f>[1]hwy_speed!D1056</f>
        <v>58</v>
      </c>
      <c r="G1056">
        <f>[1]hwy_speed!E1056</f>
        <v>58</v>
      </c>
      <c r="H1056">
        <f>[1]hwy_speed!F1056</f>
        <v>58</v>
      </c>
    </row>
    <row r="1057" spans="3:8" x14ac:dyDescent="0.3">
      <c r="C1057">
        <f>[1]hwy_speed!A1057</f>
        <v>25532</v>
      </c>
      <c r="D1057">
        <f>[1]hwy_speed!B1057</f>
        <v>57</v>
      </c>
      <c r="E1057">
        <f>[1]hwy_speed!C1057</f>
        <v>57</v>
      </c>
      <c r="F1057">
        <f>[1]hwy_speed!D1057</f>
        <v>57</v>
      </c>
      <c r="G1057">
        <f>[1]hwy_speed!E1057</f>
        <v>57</v>
      </c>
      <c r="H1057">
        <f>[1]hwy_speed!F1057</f>
        <v>57</v>
      </c>
    </row>
    <row r="1058" spans="3:8" x14ac:dyDescent="0.3">
      <c r="C1058">
        <f>[1]hwy_speed!A1058</f>
        <v>25533</v>
      </c>
      <c r="D1058">
        <f>[1]hwy_speed!B1058</f>
        <v>58</v>
      </c>
      <c r="E1058">
        <f>[1]hwy_speed!C1058</f>
        <v>58</v>
      </c>
      <c r="F1058">
        <f>[1]hwy_speed!D1058</f>
        <v>58</v>
      </c>
      <c r="G1058">
        <f>[1]hwy_speed!E1058</f>
        <v>58</v>
      </c>
      <c r="H1058">
        <f>[1]hwy_speed!F1058</f>
        <v>58</v>
      </c>
    </row>
    <row r="1059" spans="3:8" x14ac:dyDescent="0.3">
      <c r="C1059">
        <f>[1]hwy_speed!A1059</f>
        <v>25742</v>
      </c>
      <c r="D1059">
        <f>[1]hwy_speed!B1059</f>
        <v>53</v>
      </c>
      <c r="E1059">
        <f>[1]hwy_speed!C1059</f>
        <v>35</v>
      </c>
      <c r="F1059">
        <f>[1]hwy_speed!D1059</f>
        <v>52</v>
      </c>
      <c r="G1059">
        <f>[1]hwy_speed!E1059</f>
        <v>49</v>
      </c>
      <c r="H1059">
        <f>[1]hwy_speed!F1059</f>
        <v>53</v>
      </c>
    </row>
    <row r="1060" spans="3:8" x14ac:dyDescent="0.3">
      <c r="C1060">
        <f>[1]hwy_speed!A1060</f>
        <v>25749</v>
      </c>
      <c r="D1060">
        <f>[1]hwy_speed!B1060</f>
        <v>58</v>
      </c>
      <c r="E1060">
        <f>[1]hwy_speed!C1060</f>
        <v>57</v>
      </c>
      <c r="F1060">
        <f>[1]hwy_speed!D1060</f>
        <v>58</v>
      </c>
      <c r="G1060">
        <f>[1]hwy_speed!E1060</f>
        <v>58</v>
      </c>
      <c r="H1060">
        <f>[1]hwy_speed!F1060</f>
        <v>58</v>
      </c>
    </row>
    <row r="1061" spans="3:8" x14ac:dyDescent="0.3">
      <c r="C1061">
        <f>[1]hwy_speed!A1061</f>
        <v>25750</v>
      </c>
      <c r="D1061">
        <f>[1]hwy_speed!B1061</f>
        <v>58</v>
      </c>
      <c r="E1061">
        <f>[1]hwy_speed!C1061</f>
        <v>57</v>
      </c>
      <c r="F1061">
        <f>[1]hwy_speed!D1061</f>
        <v>57</v>
      </c>
      <c r="G1061">
        <f>[1]hwy_speed!E1061</f>
        <v>50</v>
      </c>
      <c r="H1061">
        <f>[1]hwy_speed!F1061</f>
        <v>58</v>
      </c>
    </row>
    <row r="1062" spans="3:8" x14ac:dyDescent="0.3">
      <c r="C1062">
        <f>[1]hwy_speed!A1062</f>
        <v>25751</v>
      </c>
      <c r="D1062">
        <f>[1]hwy_speed!B1062</f>
        <v>57</v>
      </c>
      <c r="E1062">
        <f>[1]hwy_speed!C1062</f>
        <v>43</v>
      </c>
      <c r="F1062">
        <f>[1]hwy_speed!D1062</f>
        <v>55</v>
      </c>
      <c r="G1062">
        <f>[1]hwy_speed!E1062</f>
        <v>55</v>
      </c>
      <c r="H1062">
        <f>[1]hwy_speed!F1062</f>
        <v>58</v>
      </c>
    </row>
    <row r="1063" spans="3:8" x14ac:dyDescent="0.3">
      <c r="C1063">
        <f>[1]hwy_speed!A1063</f>
        <v>25811</v>
      </c>
      <c r="D1063">
        <f>[1]hwy_speed!B1063</f>
        <v>62</v>
      </c>
      <c r="E1063">
        <f>[1]hwy_speed!C1063</f>
        <v>62</v>
      </c>
      <c r="F1063">
        <f>[1]hwy_speed!D1063</f>
        <v>62</v>
      </c>
      <c r="G1063">
        <f>[1]hwy_speed!E1063</f>
        <v>62</v>
      </c>
      <c r="H1063">
        <f>[1]hwy_speed!F1063</f>
        <v>62</v>
      </c>
    </row>
    <row r="1064" spans="3:8" x14ac:dyDescent="0.3">
      <c r="C1064">
        <f>[1]hwy_speed!A1064</f>
        <v>25812</v>
      </c>
      <c r="D1064">
        <f>[1]hwy_speed!B1064</f>
        <v>62</v>
      </c>
      <c r="E1064">
        <f>[1]hwy_speed!C1064</f>
        <v>62</v>
      </c>
      <c r="F1064">
        <f>[1]hwy_speed!D1064</f>
        <v>62</v>
      </c>
      <c r="G1064">
        <f>[1]hwy_speed!E1064</f>
        <v>62</v>
      </c>
      <c r="H1064">
        <f>[1]hwy_speed!F1064</f>
        <v>62</v>
      </c>
    </row>
    <row r="1065" spans="3:8" x14ac:dyDescent="0.3">
      <c r="C1065">
        <f>[1]hwy_speed!A1065</f>
        <v>25821</v>
      </c>
      <c r="D1065">
        <f>[1]hwy_speed!B1065</f>
        <v>62</v>
      </c>
      <c r="E1065">
        <f>[1]hwy_speed!C1065</f>
        <v>62</v>
      </c>
      <c r="F1065">
        <f>[1]hwy_speed!D1065</f>
        <v>62</v>
      </c>
      <c r="G1065">
        <f>[1]hwy_speed!E1065</f>
        <v>61</v>
      </c>
      <c r="H1065">
        <f>[1]hwy_speed!F1065</f>
        <v>62</v>
      </c>
    </row>
    <row r="1066" spans="3:8" x14ac:dyDescent="0.3">
      <c r="C1066">
        <f>[1]hwy_speed!A1066</f>
        <v>25822</v>
      </c>
      <c r="D1066">
        <f>[1]hwy_speed!B1066</f>
        <v>62</v>
      </c>
      <c r="E1066">
        <f>[1]hwy_speed!C1066</f>
        <v>62</v>
      </c>
      <c r="F1066">
        <f>[1]hwy_speed!D1066</f>
        <v>62</v>
      </c>
      <c r="G1066">
        <f>[1]hwy_speed!E1066</f>
        <v>62</v>
      </c>
      <c r="H1066">
        <f>[1]hwy_speed!F1066</f>
        <v>62</v>
      </c>
    </row>
    <row r="1067" spans="3:8" x14ac:dyDescent="0.3">
      <c r="C1067">
        <f>[1]hwy_speed!A1067</f>
        <v>25842</v>
      </c>
      <c r="D1067">
        <f>[1]hwy_speed!B1067</f>
        <v>58</v>
      </c>
      <c r="E1067">
        <f>[1]hwy_speed!C1067</f>
        <v>54</v>
      </c>
      <c r="F1067">
        <f>[1]hwy_speed!D1067</f>
        <v>52</v>
      </c>
      <c r="G1067">
        <f>[1]hwy_speed!E1067</f>
        <v>33</v>
      </c>
      <c r="H1067">
        <f>[1]hwy_speed!F1067</f>
        <v>58</v>
      </c>
    </row>
    <row r="1068" spans="3:8" x14ac:dyDescent="0.3">
      <c r="C1068">
        <f>[1]hwy_speed!A1068</f>
        <v>25843</v>
      </c>
      <c r="D1068">
        <f>[1]hwy_speed!B1068</f>
        <v>57</v>
      </c>
      <c r="E1068">
        <f>[1]hwy_speed!C1068</f>
        <v>33</v>
      </c>
      <c r="F1068">
        <f>[1]hwy_speed!D1068</f>
        <v>53</v>
      </c>
      <c r="G1068">
        <f>[1]hwy_speed!E1068</f>
        <v>55</v>
      </c>
      <c r="H1068">
        <f>[1]hwy_speed!F1068</f>
        <v>58</v>
      </c>
    </row>
    <row r="1069" spans="3:8" x14ac:dyDescent="0.3">
      <c r="C1069">
        <f>[1]hwy_speed!A1069</f>
        <v>25848</v>
      </c>
      <c r="D1069">
        <f>[1]hwy_speed!B1069</f>
        <v>57</v>
      </c>
      <c r="E1069">
        <f>[1]hwy_speed!C1069</f>
        <v>50</v>
      </c>
      <c r="F1069">
        <f>[1]hwy_speed!D1069</f>
        <v>54</v>
      </c>
      <c r="G1069">
        <f>[1]hwy_speed!E1069</f>
        <v>56</v>
      </c>
      <c r="H1069">
        <f>[1]hwy_speed!F1069</f>
        <v>57</v>
      </c>
    </row>
    <row r="1070" spans="3:8" x14ac:dyDescent="0.3">
      <c r="C1070">
        <f>[1]hwy_speed!A1070</f>
        <v>25849</v>
      </c>
      <c r="D1070">
        <f>[1]hwy_speed!B1070</f>
        <v>52</v>
      </c>
      <c r="E1070">
        <f>[1]hwy_speed!C1070</f>
        <v>34</v>
      </c>
      <c r="F1070">
        <f>[1]hwy_speed!D1070</f>
        <v>49</v>
      </c>
      <c r="G1070">
        <f>[1]hwy_speed!E1070</f>
        <v>52</v>
      </c>
      <c r="H1070">
        <f>[1]hwy_speed!F1070</f>
        <v>52</v>
      </c>
    </row>
    <row r="1071" spans="3:8" x14ac:dyDescent="0.3">
      <c r="C1071">
        <f>[1]hwy_speed!A1071</f>
        <v>25866</v>
      </c>
      <c r="D1071">
        <f>[1]hwy_speed!B1071</f>
        <v>57</v>
      </c>
      <c r="E1071">
        <f>[1]hwy_speed!C1071</f>
        <v>32</v>
      </c>
      <c r="F1071">
        <f>[1]hwy_speed!D1071</f>
        <v>56</v>
      </c>
      <c r="G1071">
        <f>[1]hwy_speed!E1071</f>
        <v>56</v>
      </c>
      <c r="H1071">
        <f>[1]hwy_speed!F1071</f>
        <v>57</v>
      </c>
    </row>
    <row r="1072" spans="3:8" x14ac:dyDescent="0.3">
      <c r="C1072">
        <f>[1]hwy_speed!A1072</f>
        <v>25867</v>
      </c>
      <c r="D1072">
        <f>[1]hwy_speed!B1072</f>
        <v>58</v>
      </c>
      <c r="E1072">
        <f>[1]hwy_speed!C1072</f>
        <v>58</v>
      </c>
      <c r="F1072">
        <f>[1]hwy_speed!D1072</f>
        <v>58</v>
      </c>
      <c r="G1072">
        <f>[1]hwy_speed!E1072</f>
        <v>56</v>
      </c>
      <c r="H1072">
        <f>[1]hwy_speed!F1072</f>
        <v>58</v>
      </c>
    </row>
    <row r="1073" spans="3:8" x14ac:dyDescent="0.3">
      <c r="C1073">
        <f>[1]hwy_speed!A1073</f>
        <v>25868</v>
      </c>
      <c r="D1073">
        <f>[1]hwy_speed!B1073</f>
        <v>58</v>
      </c>
      <c r="E1073">
        <f>[1]hwy_speed!C1073</f>
        <v>56</v>
      </c>
      <c r="F1073">
        <f>[1]hwy_speed!D1073</f>
        <v>56</v>
      </c>
      <c r="G1073">
        <f>[1]hwy_speed!E1073</f>
        <v>47</v>
      </c>
      <c r="H1073">
        <f>[1]hwy_speed!F1073</f>
        <v>58</v>
      </c>
    </row>
    <row r="1074" spans="3:8" x14ac:dyDescent="0.3">
      <c r="C1074">
        <f>[1]hwy_speed!A1074</f>
        <v>25869</v>
      </c>
      <c r="D1074">
        <f>[1]hwy_speed!B1074</f>
        <v>56</v>
      </c>
      <c r="E1074">
        <f>[1]hwy_speed!C1074</f>
        <v>37</v>
      </c>
      <c r="F1074">
        <f>[1]hwy_speed!D1074</f>
        <v>49</v>
      </c>
      <c r="G1074">
        <f>[1]hwy_speed!E1074</f>
        <v>51</v>
      </c>
      <c r="H1074">
        <f>[1]hwy_speed!F1074</f>
        <v>58</v>
      </c>
    </row>
    <row r="1075" spans="3:8" x14ac:dyDescent="0.3">
      <c r="C1075">
        <f>[1]hwy_speed!A1075</f>
        <v>25878</v>
      </c>
      <c r="D1075">
        <f>[1]hwy_speed!B1075</f>
        <v>62</v>
      </c>
      <c r="E1075">
        <f>[1]hwy_speed!C1075</f>
        <v>61</v>
      </c>
      <c r="F1075">
        <f>[1]hwy_speed!D1075</f>
        <v>61</v>
      </c>
      <c r="G1075">
        <f>[1]hwy_speed!E1075</f>
        <v>51</v>
      </c>
      <c r="H1075">
        <f>[1]hwy_speed!F1075</f>
        <v>62</v>
      </c>
    </row>
    <row r="1076" spans="3:8" x14ac:dyDescent="0.3">
      <c r="C1076">
        <f>[1]hwy_speed!A1076</f>
        <v>25879</v>
      </c>
      <c r="D1076">
        <f>[1]hwy_speed!B1076</f>
        <v>58</v>
      </c>
      <c r="E1076">
        <f>[1]hwy_speed!C1076</f>
        <v>45</v>
      </c>
      <c r="F1076">
        <f>[1]hwy_speed!D1076</f>
        <v>57</v>
      </c>
      <c r="G1076">
        <f>[1]hwy_speed!E1076</f>
        <v>57</v>
      </c>
      <c r="H1076">
        <f>[1]hwy_speed!F1076</f>
        <v>58</v>
      </c>
    </row>
    <row r="1077" spans="3:8" x14ac:dyDescent="0.3">
      <c r="C1077">
        <f>[1]hwy_speed!A1077</f>
        <v>25883</v>
      </c>
      <c r="D1077">
        <f>[1]hwy_speed!B1077</f>
        <v>56</v>
      </c>
      <c r="E1077">
        <f>[1]hwy_speed!C1077</f>
        <v>56</v>
      </c>
      <c r="F1077">
        <f>[1]hwy_speed!D1077</f>
        <v>56</v>
      </c>
      <c r="G1077">
        <f>[1]hwy_speed!E1077</f>
        <v>56</v>
      </c>
      <c r="H1077">
        <f>[1]hwy_speed!F1077</f>
        <v>56</v>
      </c>
    </row>
    <row r="1078" spans="3:8" x14ac:dyDescent="0.3">
      <c r="C1078">
        <f>[1]hwy_speed!A1078</f>
        <v>25886</v>
      </c>
      <c r="D1078">
        <f>[1]hwy_speed!B1078</f>
        <v>62</v>
      </c>
      <c r="E1078">
        <f>[1]hwy_speed!C1078</f>
        <v>62</v>
      </c>
      <c r="F1078">
        <f>[1]hwy_speed!D1078</f>
        <v>62</v>
      </c>
      <c r="G1078">
        <f>[1]hwy_speed!E1078</f>
        <v>62</v>
      </c>
      <c r="H1078">
        <f>[1]hwy_speed!F1078</f>
        <v>62</v>
      </c>
    </row>
    <row r="1079" spans="3:8" x14ac:dyDescent="0.3">
      <c r="C1079">
        <f>[1]hwy_speed!A1079</f>
        <v>25887</v>
      </c>
      <c r="D1079">
        <f>[1]hwy_speed!B1079</f>
        <v>31</v>
      </c>
      <c r="E1079">
        <f>[1]hwy_speed!C1079</f>
        <v>31</v>
      </c>
      <c r="F1079">
        <f>[1]hwy_speed!D1079</f>
        <v>31</v>
      </c>
      <c r="G1079">
        <f>[1]hwy_speed!E1079</f>
        <v>30</v>
      </c>
      <c r="H1079">
        <f>[1]hwy_speed!F1079</f>
        <v>31</v>
      </c>
    </row>
    <row r="1080" spans="3:8" x14ac:dyDescent="0.3">
      <c r="C1080">
        <f>[1]hwy_speed!A1080</f>
        <v>25889</v>
      </c>
      <c r="D1080">
        <f>[1]hwy_speed!B1080</f>
        <v>31</v>
      </c>
      <c r="E1080">
        <f>[1]hwy_speed!C1080</f>
        <v>28</v>
      </c>
      <c r="F1080">
        <f>[1]hwy_speed!D1080</f>
        <v>31</v>
      </c>
      <c r="G1080">
        <f>[1]hwy_speed!E1080</f>
        <v>30</v>
      </c>
      <c r="H1080">
        <f>[1]hwy_speed!F1080</f>
        <v>31</v>
      </c>
    </row>
    <row r="1081" spans="3:8" x14ac:dyDescent="0.3">
      <c r="C1081">
        <f>[1]hwy_speed!A1081</f>
        <v>25890</v>
      </c>
      <c r="D1081">
        <f>[1]hwy_speed!B1081</f>
        <v>42</v>
      </c>
      <c r="E1081">
        <f>[1]hwy_speed!C1081</f>
        <v>41</v>
      </c>
      <c r="F1081">
        <f>[1]hwy_speed!D1081</f>
        <v>41</v>
      </c>
      <c r="G1081">
        <f>[1]hwy_speed!E1081</f>
        <v>41</v>
      </c>
      <c r="H1081">
        <f>[1]hwy_speed!F1081</f>
        <v>42</v>
      </c>
    </row>
    <row r="1082" spans="3:8" x14ac:dyDescent="0.3">
      <c r="C1082">
        <f>[1]hwy_speed!A1082</f>
        <v>25891</v>
      </c>
      <c r="D1082">
        <f>[1]hwy_speed!B1082</f>
        <v>44</v>
      </c>
      <c r="E1082">
        <f>[1]hwy_speed!C1082</f>
        <v>43</v>
      </c>
      <c r="F1082">
        <f>[1]hwy_speed!D1082</f>
        <v>43</v>
      </c>
      <c r="G1082">
        <f>[1]hwy_speed!E1082</f>
        <v>40</v>
      </c>
      <c r="H1082">
        <f>[1]hwy_speed!F1082</f>
        <v>44</v>
      </c>
    </row>
    <row r="1083" spans="3:8" x14ac:dyDescent="0.3">
      <c r="C1083">
        <f>[1]hwy_speed!A1083</f>
        <v>25938</v>
      </c>
      <c r="D1083">
        <f>[1]hwy_speed!B1083</f>
        <v>58</v>
      </c>
      <c r="E1083">
        <f>[1]hwy_speed!C1083</f>
        <v>42</v>
      </c>
      <c r="F1083">
        <f>[1]hwy_speed!D1083</f>
        <v>57</v>
      </c>
      <c r="G1083">
        <f>[1]hwy_speed!E1083</f>
        <v>57</v>
      </c>
      <c r="H1083">
        <f>[1]hwy_speed!F1083</f>
        <v>58</v>
      </c>
    </row>
    <row r="1084" spans="3:8" x14ac:dyDescent="0.3">
      <c r="C1084">
        <f>[1]hwy_speed!A1084</f>
        <v>26014</v>
      </c>
      <c r="D1084">
        <f>[1]hwy_speed!B1084</f>
        <v>62</v>
      </c>
      <c r="E1084">
        <f>[1]hwy_speed!C1084</f>
        <v>54</v>
      </c>
      <c r="F1084">
        <f>[1]hwy_speed!D1084</f>
        <v>61</v>
      </c>
      <c r="G1084">
        <f>[1]hwy_speed!E1084</f>
        <v>61</v>
      </c>
      <c r="H1084">
        <f>[1]hwy_speed!F1084</f>
        <v>62</v>
      </c>
    </row>
    <row r="1085" spans="3:8" x14ac:dyDescent="0.3">
      <c r="C1085">
        <f>[1]hwy_speed!A1085</f>
        <v>26017</v>
      </c>
      <c r="D1085">
        <f>[1]hwy_speed!B1085</f>
        <v>62</v>
      </c>
      <c r="E1085">
        <f>[1]hwy_speed!C1085</f>
        <v>56</v>
      </c>
      <c r="F1085">
        <f>[1]hwy_speed!D1085</f>
        <v>61</v>
      </c>
      <c r="G1085">
        <f>[1]hwy_speed!E1085</f>
        <v>53</v>
      </c>
      <c r="H1085">
        <f>[1]hwy_speed!F1085</f>
        <v>62</v>
      </c>
    </row>
    <row r="1086" spans="3:8" x14ac:dyDescent="0.3">
      <c r="C1086">
        <f>[1]hwy_speed!A1086</f>
        <v>26064</v>
      </c>
      <c r="D1086">
        <f>[1]hwy_speed!B1086</f>
        <v>62</v>
      </c>
      <c r="E1086">
        <f>[1]hwy_speed!C1086</f>
        <v>54</v>
      </c>
      <c r="F1086">
        <f>[1]hwy_speed!D1086</f>
        <v>61</v>
      </c>
      <c r="G1086">
        <f>[1]hwy_speed!E1086</f>
        <v>61</v>
      </c>
      <c r="H1086">
        <f>[1]hwy_speed!F1086</f>
        <v>62</v>
      </c>
    </row>
    <row r="1087" spans="3:8" x14ac:dyDescent="0.3">
      <c r="C1087">
        <f>[1]hwy_speed!A1087</f>
        <v>26065</v>
      </c>
      <c r="D1087">
        <f>[1]hwy_speed!B1087</f>
        <v>62</v>
      </c>
      <c r="E1087">
        <f>[1]hwy_speed!C1087</f>
        <v>56</v>
      </c>
      <c r="F1087">
        <f>[1]hwy_speed!D1087</f>
        <v>61</v>
      </c>
      <c r="G1087">
        <f>[1]hwy_speed!E1087</f>
        <v>53</v>
      </c>
      <c r="H1087">
        <f>[1]hwy_speed!F1087</f>
        <v>62</v>
      </c>
    </row>
    <row r="1088" spans="3:8" x14ac:dyDescent="0.3">
      <c r="C1088">
        <f>[1]hwy_speed!A1088</f>
        <v>26117</v>
      </c>
      <c r="D1088">
        <f>[1]hwy_speed!B1088</f>
        <v>58</v>
      </c>
      <c r="E1088">
        <f>[1]hwy_speed!C1088</f>
        <v>47</v>
      </c>
      <c r="F1088">
        <f>[1]hwy_speed!D1088</f>
        <v>58</v>
      </c>
      <c r="G1088">
        <f>[1]hwy_speed!E1088</f>
        <v>58</v>
      </c>
      <c r="H1088">
        <f>[1]hwy_speed!F1088</f>
        <v>58</v>
      </c>
    </row>
    <row r="1089" spans="3:8" x14ac:dyDescent="0.3">
      <c r="C1089">
        <f>[1]hwy_speed!A1089</f>
        <v>26279</v>
      </c>
      <c r="D1089">
        <f>[1]hwy_speed!B1089</f>
        <v>58</v>
      </c>
      <c r="E1089">
        <f>[1]hwy_speed!C1089</f>
        <v>57</v>
      </c>
      <c r="F1089">
        <f>[1]hwy_speed!D1089</f>
        <v>57</v>
      </c>
      <c r="G1089">
        <f>[1]hwy_speed!E1089</f>
        <v>44</v>
      </c>
      <c r="H1089">
        <f>[1]hwy_speed!F1089</f>
        <v>58</v>
      </c>
    </row>
    <row r="1090" spans="3:8" x14ac:dyDescent="0.3">
      <c r="C1090">
        <f>[1]hwy_speed!A1090</f>
        <v>26293</v>
      </c>
      <c r="D1090">
        <f>[1]hwy_speed!B1090</f>
        <v>58</v>
      </c>
      <c r="E1090">
        <f>[1]hwy_speed!C1090</f>
        <v>50</v>
      </c>
      <c r="F1090">
        <f>[1]hwy_speed!D1090</f>
        <v>49</v>
      </c>
      <c r="G1090">
        <f>[1]hwy_speed!E1090</f>
        <v>35</v>
      </c>
      <c r="H1090">
        <f>[1]hwy_speed!F1090</f>
        <v>58</v>
      </c>
    </row>
    <row r="1091" spans="3:8" x14ac:dyDescent="0.3">
      <c r="C1091">
        <f>[1]hwy_speed!A1091</f>
        <v>26294</v>
      </c>
      <c r="D1091">
        <f>[1]hwy_speed!B1091</f>
        <v>56</v>
      </c>
      <c r="E1091">
        <f>[1]hwy_speed!C1091</f>
        <v>15</v>
      </c>
      <c r="F1091">
        <f>[1]hwy_speed!D1091</f>
        <v>49</v>
      </c>
      <c r="G1091">
        <f>[1]hwy_speed!E1091</f>
        <v>53</v>
      </c>
      <c r="H1091">
        <f>[1]hwy_speed!F1091</f>
        <v>58</v>
      </c>
    </row>
    <row r="1092" spans="3:8" x14ac:dyDescent="0.3">
      <c r="C1092">
        <f>[1]hwy_speed!A1092</f>
        <v>26417</v>
      </c>
      <c r="D1092">
        <f>[1]hwy_speed!B1092</f>
        <v>56</v>
      </c>
      <c r="E1092">
        <f>[1]hwy_speed!C1092</f>
        <v>40</v>
      </c>
      <c r="F1092">
        <f>[1]hwy_speed!D1092</f>
        <v>48</v>
      </c>
      <c r="G1092">
        <f>[1]hwy_speed!E1092</f>
        <v>48</v>
      </c>
      <c r="H1092">
        <f>[1]hwy_speed!F1092</f>
        <v>58</v>
      </c>
    </row>
    <row r="1093" spans="3:8" x14ac:dyDescent="0.3">
      <c r="C1093">
        <f>[1]hwy_speed!A1093</f>
        <v>26523</v>
      </c>
      <c r="D1093">
        <f>[1]hwy_speed!B1093</f>
        <v>58</v>
      </c>
      <c r="E1093">
        <f>[1]hwy_speed!C1093</f>
        <v>55</v>
      </c>
      <c r="F1093">
        <f>[1]hwy_speed!D1093</f>
        <v>53</v>
      </c>
      <c r="G1093">
        <f>[1]hwy_speed!E1093</f>
        <v>34</v>
      </c>
      <c r="H1093">
        <f>[1]hwy_speed!F1093</f>
        <v>58</v>
      </c>
    </row>
    <row r="1094" spans="3:8" x14ac:dyDescent="0.3">
      <c r="C1094">
        <f>[1]hwy_speed!A1094</f>
        <v>26546</v>
      </c>
      <c r="D1094">
        <f>[1]hwy_speed!B1094</f>
        <v>58</v>
      </c>
      <c r="E1094">
        <f>[1]hwy_speed!C1094</f>
        <v>55</v>
      </c>
      <c r="F1094">
        <f>[1]hwy_speed!D1094</f>
        <v>55</v>
      </c>
      <c r="G1094">
        <f>[1]hwy_speed!E1094</f>
        <v>41</v>
      </c>
      <c r="H1094">
        <f>[1]hwy_speed!F1094</f>
        <v>58</v>
      </c>
    </row>
    <row r="1095" spans="3:8" x14ac:dyDescent="0.3">
      <c r="C1095">
        <f>[1]hwy_speed!A1095</f>
        <v>26547</v>
      </c>
      <c r="D1095">
        <f>[1]hwy_speed!B1095</f>
        <v>58</v>
      </c>
      <c r="E1095">
        <f>[1]hwy_speed!C1095</f>
        <v>55</v>
      </c>
      <c r="F1095">
        <f>[1]hwy_speed!D1095</f>
        <v>47</v>
      </c>
      <c r="G1095">
        <f>[1]hwy_speed!E1095</f>
        <v>38</v>
      </c>
      <c r="H1095">
        <f>[1]hwy_speed!F1095</f>
        <v>58</v>
      </c>
    </row>
    <row r="1096" spans="3:8" x14ac:dyDescent="0.3">
      <c r="C1096">
        <f>[1]hwy_speed!A1096</f>
        <v>26561</v>
      </c>
      <c r="D1096">
        <f>[1]hwy_speed!B1096</f>
        <v>57</v>
      </c>
      <c r="E1096">
        <f>[1]hwy_speed!C1096</f>
        <v>52</v>
      </c>
      <c r="F1096">
        <f>[1]hwy_speed!D1096</f>
        <v>51</v>
      </c>
      <c r="G1096">
        <f>[1]hwy_speed!E1096</f>
        <v>43</v>
      </c>
      <c r="H1096">
        <f>[1]hwy_speed!F1096</f>
        <v>57</v>
      </c>
    </row>
    <row r="1097" spans="3:8" x14ac:dyDescent="0.3">
      <c r="C1097">
        <f>[1]hwy_speed!A1097</f>
        <v>26562</v>
      </c>
      <c r="D1097">
        <f>[1]hwy_speed!B1097</f>
        <v>58</v>
      </c>
      <c r="E1097">
        <f>[1]hwy_speed!C1097</f>
        <v>44</v>
      </c>
      <c r="F1097">
        <f>[1]hwy_speed!D1097</f>
        <v>53</v>
      </c>
      <c r="G1097">
        <f>[1]hwy_speed!E1097</f>
        <v>56</v>
      </c>
      <c r="H1097">
        <f>[1]hwy_speed!F1097</f>
        <v>58</v>
      </c>
    </row>
    <row r="1098" spans="3:8" x14ac:dyDescent="0.3">
      <c r="C1098">
        <f>[1]hwy_speed!A1098</f>
        <v>26563</v>
      </c>
      <c r="D1098">
        <f>[1]hwy_speed!B1098</f>
        <v>57</v>
      </c>
      <c r="E1098">
        <f>[1]hwy_speed!C1098</f>
        <v>37</v>
      </c>
      <c r="F1098">
        <f>[1]hwy_speed!D1098</f>
        <v>49</v>
      </c>
      <c r="G1098">
        <f>[1]hwy_speed!E1098</f>
        <v>56</v>
      </c>
      <c r="H1098">
        <f>[1]hwy_speed!F1098</f>
        <v>58</v>
      </c>
    </row>
    <row r="1099" spans="3:8" x14ac:dyDescent="0.3">
      <c r="C1099">
        <f>[1]hwy_speed!A1099</f>
        <v>26564</v>
      </c>
      <c r="D1099">
        <f>[1]hwy_speed!B1099</f>
        <v>58</v>
      </c>
      <c r="E1099">
        <f>[1]hwy_speed!C1099</f>
        <v>42</v>
      </c>
      <c r="F1099">
        <f>[1]hwy_speed!D1099</f>
        <v>55</v>
      </c>
      <c r="G1099">
        <f>[1]hwy_speed!E1099</f>
        <v>56</v>
      </c>
      <c r="H1099">
        <f>[1]hwy_speed!F1099</f>
        <v>58</v>
      </c>
    </row>
    <row r="1100" spans="3:8" x14ac:dyDescent="0.3">
      <c r="C1100">
        <f>[1]hwy_speed!A1100</f>
        <v>26622</v>
      </c>
      <c r="D1100">
        <f>[1]hwy_speed!B1100</f>
        <v>57</v>
      </c>
      <c r="E1100">
        <f>[1]hwy_speed!C1100</f>
        <v>33</v>
      </c>
      <c r="F1100">
        <f>[1]hwy_speed!D1100</f>
        <v>53</v>
      </c>
      <c r="G1100">
        <f>[1]hwy_speed!E1100</f>
        <v>55</v>
      </c>
      <c r="H1100">
        <f>[1]hwy_speed!F1100</f>
        <v>58</v>
      </c>
    </row>
    <row r="1101" spans="3:8" x14ac:dyDescent="0.3">
      <c r="C1101">
        <f>[1]hwy_speed!A1101</f>
        <v>26623</v>
      </c>
      <c r="D1101">
        <f>[1]hwy_speed!B1101</f>
        <v>58</v>
      </c>
      <c r="E1101">
        <f>[1]hwy_speed!C1101</f>
        <v>57</v>
      </c>
      <c r="F1101">
        <f>[1]hwy_speed!D1101</f>
        <v>58</v>
      </c>
      <c r="G1101">
        <f>[1]hwy_speed!E1101</f>
        <v>58</v>
      </c>
      <c r="H1101">
        <f>[1]hwy_speed!F1101</f>
        <v>58</v>
      </c>
    </row>
    <row r="1102" spans="3:8" x14ac:dyDescent="0.3">
      <c r="C1102">
        <f>[1]hwy_speed!A1102</f>
        <v>26667</v>
      </c>
      <c r="D1102">
        <f>[1]hwy_speed!B1102</f>
        <v>62</v>
      </c>
      <c r="E1102">
        <f>[1]hwy_speed!C1102</f>
        <v>62</v>
      </c>
      <c r="F1102">
        <f>[1]hwy_speed!D1102</f>
        <v>62</v>
      </c>
      <c r="G1102">
        <f>[1]hwy_speed!E1102</f>
        <v>61</v>
      </c>
      <c r="H1102">
        <f>[1]hwy_speed!F1102</f>
        <v>62</v>
      </c>
    </row>
    <row r="1103" spans="3:8" x14ac:dyDescent="0.3">
      <c r="C1103">
        <f>[1]hwy_speed!A1103</f>
        <v>26675</v>
      </c>
      <c r="D1103">
        <f>[1]hwy_speed!B1103</f>
        <v>62</v>
      </c>
      <c r="E1103">
        <f>[1]hwy_speed!C1103</f>
        <v>61</v>
      </c>
      <c r="F1103">
        <f>[1]hwy_speed!D1103</f>
        <v>62</v>
      </c>
      <c r="G1103">
        <f>[1]hwy_speed!E1103</f>
        <v>62</v>
      </c>
      <c r="H1103">
        <f>[1]hwy_speed!F1103</f>
        <v>62</v>
      </c>
    </row>
    <row r="1104" spans="3:8" x14ac:dyDescent="0.3">
      <c r="C1104">
        <f>[1]hwy_speed!A1104</f>
        <v>26707</v>
      </c>
      <c r="D1104">
        <f>[1]hwy_speed!B1104</f>
        <v>60</v>
      </c>
      <c r="E1104">
        <f>[1]hwy_speed!C1104</f>
        <v>51</v>
      </c>
      <c r="F1104">
        <f>[1]hwy_speed!D1104</f>
        <v>59</v>
      </c>
      <c r="G1104">
        <f>[1]hwy_speed!E1104</f>
        <v>57</v>
      </c>
      <c r="H1104">
        <f>[1]hwy_speed!F1104</f>
        <v>60</v>
      </c>
    </row>
    <row r="1105" spans="3:8" x14ac:dyDescent="0.3">
      <c r="C1105">
        <f>[1]hwy_speed!A1105</f>
        <v>26708</v>
      </c>
      <c r="D1105">
        <f>[1]hwy_speed!B1105</f>
        <v>61</v>
      </c>
      <c r="E1105">
        <f>[1]hwy_speed!C1105</f>
        <v>51</v>
      </c>
      <c r="F1105">
        <f>[1]hwy_speed!D1105</f>
        <v>60</v>
      </c>
      <c r="G1105">
        <f>[1]hwy_speed!E1105</f>
        <v>57</v>
      </c>
      <c r="H1105">
        <f>[1]hwy_speed!F1105</f>
        <v>61</v>
      </c>
    </row>
    <row r="1106" spans="3:8" x14ac:dyDescent="0.3">
      <c r="C1106">
        <f>[1]hwy_speed!A1106</f>
        <v>26722</v>
      </c>
      <c r="D1106">
        <f>[1]hwy_speed!B1106</f>
        <v>62</v>
      </c>
      <c r="E1106">
        <f>[1]hwy_speed!C1106</f>
        <v>43</v>
      </c>
      <c r="F1106">
        <f>[1]hwy_speed!D1106</f>
        <v>58</v>
      </c>
      <c r="G1106">
        <f>[1]hwy_speed!E1106</f>
        <v>50</v>
      </c>
      <c r="H1106">
        <f>[1]hwy_speed!F1106</f>
        <v>62</v>
      </c>
    </row>
    <row r="1107" spans="3:8" x14ac:dyDescent="0.3">
      <c r="C1107">
        <f>[1]hwy_speed!A1107</f>
        <v>26788</v>
      </c>
      <c r="D1107">
        <f>[1]hwy_speed!B1107</f>
        <v>53</v>
      </c>
      <c r="E1107">
        <f>[1]hwy_speed!C1107</f>
        <v>49</v>
      </c>
      <c r="F1107">
        <f>[1]hwy_speed!D1107</f>
        <v>52</v>
      </c>
      <c r="G1107">
        <f>[1]hwy_speed!E1107</f>
        <v>50</v>
      </c>
      <c r="H1107">
        <f>[1]hwy_speed!F1107</f>
        <v>53</v>
      </c>
    </row>
    <row r="1108" spans="3:8" x14ac:dyDescent="0.3">
      <c r="C1108">
        <f>[1]hwy_speed!A1108</f>
        <v>26791</v>
      </c>
      <c r="D1108">
        <f>[1]hwy_speed!B1108</f>
        <v>53</v>
      </c>
      <c r="E1108">
        <f>[1]hwy_speed!C1108</f>
        <v>45</v>
      </c>
      <c r="F1108">
        <f>[1]hwy_speed!D1108</f>
        <v>52</v>
      </c>
      <c r="G1108">
        <f>[1]hwy_speed!E1108</f>
        <v>49</v>
      </c>
      <c r="H1108">
        <f>[1]hwy_speed!F1108</f>
        <v>53</v>
      </c>
    </row>
    <row r="1109" spans="3:8" x14ac:dyDescent="0.3">
      <c r="C1109">
        <f>[1]hwy_speed!A1109</f>
        <v>26870</v>
      </c>
      <c r="D1109">
        <f>[1]hwy_speed!B1109</f>
        <v>58</v>
      </c>
      <c r="E1109">
        <f>[1]hwy_speed!C1109</f>
        <v>40</v>
      </c>
      <c r="F1109">
        <f>[1]hwy_speed!D1109</f>
        <v>30</v>
      </c>
      <c r="G1109">
        <f>[1]hwy_speed!E1109</f>
        <v>20</v>
      </c>
      <c r="H1109">
        <f>[1]hwy_speed!F1109</f>
        <v>58</v>
      </c>
    </row>
    <row r="1110" spans="3:8" x14ac:dyDescent="0.3">
      <c r="C1110">
        <f>[1]hwy_speed!A1110</f>
        <v>26879</v>
      </c>
      <c r="D1110">
        <f>[1]hwy_speed!B1110</f>
        <v>55</v>
      </c>
      <c r="E1110">
        <f>[1]hwy_speed!C1110</f>
        <v>27</v>
      </c>
      <c r="F1110">
        <f>[1]hwy_speed!D1110</f>
        <v>48</v>
      </c>
      <c r="G1110">
        <f>[1]hwy_speed!E1110</f>
        <v>49</v>
      </c>
      <c r="H1110">
        <f>[1]hwy_speed!F1110</f>
        <v>58</v>
      </c>
    </row>
    <row r="1111" spans="3:8" x14ac:dyDescent="0.3">
      <c r="C1111">
        <f>[1]hwy_speed!A1111</f>
        <v>26911</v>
      </c>
      <c r="D1111">
        <f>[1]hwy_speed!B1111</f>
        <v>58</v>
      </c>
      <c r="E1111">
        <f>[1]hwy_speed!C1111</f>
        <v>54</v>
      </c>
      <c r="F1111">
        <f>[1]hwy_speed!D1111</f>
        <v>56</v>
      </c>
      <c r="G1111">
        <f>[1]hwy_speed!E1111</f>
        <v>50</v>
      </c>
      <c r="H1111">
        <f>[1]hwy_speed!F1111</f>
        <v>58</v>
      </c>
    </row>
    <row r="1112" spans="3:8" x14ac:dyDescent="0.3">
      <c r="C1112">
        <f>[1]hwy_speed!A1112</f>
        <v>27014</v>
      </c>
      <c r="D1112">
        <f>[1]hwy_speed!B1112</f>
        <v>58</v>
      </c>
      <c r="E1112">
        <f>[1]hwy_speed!C1112</f>
        <v>58</v>
      </c>
      <c r="F1112">
        <f>[1]hwy_speed!D1112</f>
        <v>58</v>
      </c>
      <c r="G1112">
        <f>[1]hwy_speed!E1112</f>
        <v>58</v>
      </c>
      <c r="H1112">
        <f>[1]hwy_speed!F1112</f>
        <v>58</v>
      </c>
    </row>
    <row r="1113" spans="3:8" x14ac:dyDescent="0.3">
      <c r="C1113">
        <f>[1]hwy_speed!A1113</f>
        <v>27015</v>
      </c>
      <c r="D1113">
        <f>[1]hwy_speed!B1113</f>
        <v>58</v>
      </c>
      <c r="E1113">
        <f>[1]hwy_speed!C1113</f>
        <v>58</v>
      </c>
      <c r="F1113">
        <f>[1]hwy_speed!D1113</f>
        <v>58</v>
      </c>
      <c r="G1113">
        <f>[1]hwy_speed!E1113</f>
        <v>58</v>
      </c>
      <c r="H1113">
        <f>[1]hwy_speed!F1113</f>
        <v>58</v>
      </c>
    </row>
    <row r="1114" spans="3:8" x14ac:dyDescent="0.3">
      <c r="C1114">
        <f>[1]hwy_speed!A1114</f>
        <v>27131</v>
      </c>
      <c r="D1114">
        <f>[1]hwy_speed!B1114</f>
        <v>56</v>
      </c>
      <c r="E1114">
        <f>[1]hwy_speed!C1114</f>
        <v>55</v>
      </c>
      <c r="F1114">
        <f>[1]hwy_speed!D1114</f>
        <v>55</v>
      </c>
      <c r="G1114">
        <f>[1]hwy_speed!E1114</f>
        <v>42</v>
      </c>
      <c r="H1114">
        <f>[1]hwy_speed!F1114</f>
        <v>56</v>
      </c>
    </row>
    <row r="1115" spans="3:8" x14ac:dyDescent="0.3">
      <c r="C1115">
        <f>[1]hwy_speed!A1115</f>
        <v>27154</v>
      </c>
      <c r="D1115">
        <f>[1]hwy_speed!B1115</f>
        <v>58</v>
      </c>
      <c r="E1115">
        <f>[1]hwy_speed!C1115</f>
        <v>58</v>
      </c>
      <c r="F1115">
        <f>[1]hwy_speed!D1115</f>
        <v>58</v>
      </c>
      <c r="G1115">
        <f>[1]hwy_speed!E1115</f>
        <v>58</v>
      </c>
      <c r="H1115">
        <f>[1]hwy_speed!F1115</f>
        <v>58</v>
      </c>
    </row>
    <row r="1116" spans="3:8" x14ac:dyDescent="0.3">
      <c r="C1116">
        <f>[1]hwy_speed!A1116</f>
        <v>27155</v>
      </c>
      <c r="D1116">
        <f>[1]hwy_speed!B1116</f>
        <v>58</v>
      </c>
      <c r="E1116">
        <f>[1]hwy_speed!C1116</f>
        <v>58</v>
      </c>
      <c r="F1116">
        <f>[1]hwy_speed!D1116</f>
        <v>58</v>
      </c>
      <c r="G1116">
        <f>[1]hwy_speed!E1116</f>
        <v>58</v>
      </c>
      <c r="H1116">
        <f>[1]hwy_speed!F1116</f>
        <v>58</v>
      </c>
    </row>
    <row r="1117" spans="3:8" x14ac:dyDescent="0.3">
      <c r="C1117">
        <f>[1]hwy_speed!A1117</f>
        <v>27157</v>
      </c>
      <c r="D1117">
        <f>[1]hwy_speed!B1117</f>
        <v>39</v>
      </c>
      <c r="E1117">
        <f>[1]hwy_speed!C1117</f>
        <v>39</v>
      </c>
      <c r="F1117">
        <f>[1]hwy_speed!D1117</f>
        <v>39</v>
      </c>
      <c r="G1117">
        <f>[1]hwy_speed!E1117</f>
        <v>39</v>
      </c>
      <c r="H1117">
        <f>[1]hwy_speed!F1117</f>
        <v>39</v>
      </c>
    </row>
    <row r="1118" spans="3:8" x14ac:dyDescent="0.3">
      <c r="C1118">
        <f>[1]hwy_speed!A1118</f>
        <v>27161</v>
      </c>
      <c r="D1118">
        <f>[1]hwy_speed!B1118</f>
        <v>39</v>
      </c>
      <c r="E1118">
        <f>[1]hwy_speed!C1118</f>
        <v>39</v>
      </c>
      <c r="F1118">
        <f>[1]hwy_speed!D1118</f>
        <v>39</v>
      </c>
      <c r="G1118">
        <f>[1]hwy_speed!E1118</f>
        <v>39</v>
      </c>
      <c r="H1118">
        <f>[1]hwy_speed!F1118</f>
        <v>39</v>
      </c>
    </row>
    <row r="1119" spans="3:8" x14ac:dyDescent="0.3">
      <c r="C1119">
        <f>[1]hwy_speed!A1119</f>
        <v>27162</v>
      </c>
      <c r="D1119">
        <f>[1]hwy_speed!B1119</f>
        <v>56</v>
      </c>
      <c r="E1119">
        <f>[1]hwy_speed!C1119</f>
        <v>26</v>
      </c>
      <c r="F1119">
        <f>[1]hwy_speed!D1119</f>
        <v>39</v>
      </c>
      <c r="G1119">
        <f>[1]hwy_speed!E1119</f>
        <v>43</v>
      </c>
      <c r="H1119">
        <f>[1]hwy_speed!F1119</f>
        <v>56</v>
      </c>
    </row>
    <row r="1120" spans="3:8" x14ac:dyDescent="0.3">
      <c r="C1120">
        <f>[1]hwy_speed!A1120</f>
        <v>27165</v>
      </c>
      <c r="D1120">
        <f>[1]hwy_speed!B1120</f>
        <v>58</v>
      </c>
      <c r="E1120">
        <f>[1]hwy_speed!C1120</f>
        <v>58</v>
      </c>
      <c r="F1120">
        <f>[1]hwy_speed!D1120</f>
        <v>57</v>
      </c>
      <c r="G1120">
        <f>[1]hwy_speed!E1120</f>
        <v>56</v>
      </c>
      <c r="H1120">
        <f>[1]hwy_speed!F1120</f>
        <v>58</v>
      </c>
    </row>
    <row r="1121" spans="3:8" x14ac:dyDescent="0.3">
      <c r="C1121">
        <f>[1]hwy_speed!A1121</f>
        <v>27166</v>
      </c>
      <c r="D1121">
        <f>[1]hwy_speed!B1121</f>
        <v>62</v>
      </c>
      <c r="E1121">
        <f>[1]hwy_speed!C1121</f>
        <v>62</v>
      </c>
      <c r="F1121">
        <f>[1]hwy_speed!D1121</f>
        <v>61</v>
      </c>
      <c r="G1121">
        <f>[1]hwy_speed!E1121</f>
        <v>60</v>
      </c>
      <c r="H1121">
        <f>[1]hwy_speed!F1121</f>
        <v>62</v>
      </c>
    </row>
    <row r="1122" spans="3:8" x14ac:dyDescent="0.3">
      <c r="C1122">
        <f>[1]hwy_speed!A1122</f>
        <v>27167</v>
      </c>
      <c r="D1122">
        <f>[1]hwy_speed!B1122</f>
        <v>62</v>
      </c>
      <c r="E1122">
        <f>[1]hwy_speed!C1122</f>
        <v>59</v>
      </c>
      <c r="F1122">
        <f>[1]hwy_speed!D1122</f>
        <v>62</v>
      </c>
      <c r="G1122">
        <f>[1]hwy_speed!E1122</f>
        <v>62</v>
      </c>
      <c r="H1122">
        <f>[1]hwy_speed!F1122</f>
        <v>62</v>
      </c>
    </row>
    <row r="1123" spans="3:8" x14ac:dyDescent="0.3">
      <c r="C1123">
        <f>[1]hwy_speed!A1123</f>
        <v>27168</v>
      </c>
      <c r="D1123">
        <f>[1]hwy_speed!B1123</f>
        <v>58</v>
      </c>
      <c r="E1123">
        <f>[1]hwy_speed!C1123</f>
        <v>54</v>
      </c>
      <c r="F1123">
        <f>[1]hwy_speed!D1123</f>
        <v>58</v>
      </c>
      <c r="G1123">
        <f>[1]hwy_speed!E1123</f>
        <v>58</v>
      </c>
      <c r="H1123">
        <f>[1]hwy_speed!F1123</f>
        <v>58</v>
      </c>
    </row>
    <row r="1124" spans="3:8" x14ac:dyDescent="0.3">
      <c r="C1124">
        <f>[1]hwy_speed!A1124</f>
        <v>27169</v>
      </c>
      <c r="D1124">
        <f>[1]hwy_speed!B1124</f>
        <v>62</v>
      </c>
      <c r="E1124">
        <f>[1]hwy_speed!C1124</f>
        <v>61</v>
      </c>
      <c r="F1124">
        <f>[1]hwy_speed!D1124</f>
        <v>61</v>
      </c>
      <c r="G1124">
        <f>[1]hwy_speed!E1124</f>
        <v>60</v>
      </c>
      <c r="H1124">
        <f>[1]hwy_speed!F1124</f>
        <v>62</v>
      </c>
    </row>
    <row r="1125" spans="3:8" x14ac:dyDescent="0.3">
      <c r="C1125">
        <f>[1]hwy_speed!A1125</f>
        <v>27170</v>
      </c>
      <c r="D1125">
        <f>[1]hwy_speed!B1125</f>
        <v>62</v>
      </c>
      <c r="E1125">
        <f>[1]hwy_speed!C1125</f>
        <v>62</v>
      </c>
      <c r="F1125">
        <f>[1]hwy_speed!D1125</f>
        <v>62</v>
      </c>
      <c r="G1125">
        <f>[1]hwy_speed!E1125</f>
        <v>60</v>
      </c>
      <c r="H1125">
        <f>[1]hwy_speed!F1125</f>
        <v>62</v>
      </c>
    </row>
    <row r="1126" spans="3:8" x14ac:dyDescent="0.3">
      <c r="C1126">
        <f>[1]hwy_speed!A1126</f>
        <v>27171</v>
      </c>
      <c r="D1126">
        <f>[1]hwy_speed!B1126</f>
        <v>62</v>
      </c>
      <c r="E1126">
        <f>[1]hwy_speed!C1126</f>
        <v>60</v>
      </c>
      <c r="F1126">
        <f>[1]hwy_speed!D1126</f>
        <v>62</v>
      </c>
      <c r="G1126">
        <f>[1]hwy_speed!E1126</f>
        <v>62</v>
      </c>
      <c r="H1126">
        <f>[1]hwy_speed!F1126</f>
        <v>62</v>
      </c>
    </row>
    <row r="1127" spans="3:8" x14ac:dyDescent="0.3">
      <c r="C1127">
        <f>[1]hwy_speed!A1127</f>
        <v>27172</v>
      </c>
      <c r="D1127">
        <f>[1]hwy_speed!B1127</f>
        <v>62</v>
      </c>
      <c r="E1127">
        <f>[1]hwy_speed!C1127</f>
        <v>60</v>
      </c>
      <c r="F1127">
        <f>[1]hwy_speed!D1127</f>
        <v>62</v>
      </c>
      <c r="G1127">
        <f>[1]hwy_speed!E1127</f>
        <v>62</v>
      </c>
      <c r="H1127">
        <f>[1]hwy_speed!F1127</f>
        <v>62</v>
      </c>
    </row>
    <row r="1128" spans="3:8" x14ac:dyDescent="0.3">
      <c r="C1128">
        <f>[1]hwy_speed!A1128</f>
        <v>27173</v>
      </c>
      <c r="D1128">
        <f>[1]hwy_speed!B1128</f>
        <v>62</v>
      </c>
      <c r="E1128">
        <f>[1]hwy_speed!C1128</f>
        <v>60</v>
      </c>
      <c r="F1128">
        <f>[1]hwy_speed!D1128</f>
        <v>62</v>
      </c>
      <c r="G1128">
        <f>[1]hwy_speed!E1128</f>
        <v>62</v>
      </c>
      <c r="H1128">
        <f>[1]hwy_speed!F1128</f>
        <v>62</v>
      </c>
    </row>
    <row r="1129" spans="3:8" x14ac:dyDescent="0.3">
      <c r="C1129">
        <f>[1]hwy_speed!A1129</f>
        <v>27174</v>
      </c>
      <c r="D1129">
        <f>[1]hwy_speed!B1129</f>
        <v>62</v>
      </c>
      <c r="E1129">
        <f>[1]hwy_speed!C1129</f>
        <v>62</v>
      </c>
      <c r="F1129">
        <f>[1]hwy_speed!D1129</f>
        <v>62</v>
      </c>
      <c r="G1129">
        <f>[1]hwy_speed!E1129</f>
        <v>61</v>
      </c>
      <c r="H1129">
        <f>[1]hwy_speed!F1129</f>
        <v>62</v>
      </c>
    </row>
    <row r="1130" spans="3:8" x14ac:dyDescent="0.3">
      <c r="C1130">
        <f>[1]hwy_speed!A1130</f>
        <v>27175</v>
      </c>
      <c r="D1130">
        <f>[1]hwy_speed!B1130</f>
        <v>62</v>
      </c>
      <c r="E1130">
        <f>[1]hwy_speed!C1130</f>
        <v>61</v>
      </c>
      <c r="F1130">
        <f>[1]hwy_speed!D1130</f>
        <v>62</v>
      </c>
      <c r="G1130">
        <f>[1]hwy_speed!E1130</f>
        <v>62</v>
      </c>
      <c r="H1130">
        <f>[1]hwy_speed!F1130</f>
        <v>62</v>
      </c>
    </row>
    <row r="1131" spans="3:8" x14ac:dyDescent="0.3">
      <c r="C1131">
        <f>[1]hwy_speed!A1131</f>
        <v>27177</v>
      </c>
      <c r="D1131">
        <f>[1]hwy_speed!B1131</f>
        <v>62</v>
      </c>
      <c r="E1131">
        <f>[1]hwy_speed!C1131</f>
        <v>61</v>
      </c>
      <c r="F1131">
        <f>[1]hwy_speed!D1131</f>
        <v>62</v>
      </c>
      <c r="G1131">
        <f>[1]hwy_speed!E1131</f>
        <v>62</v>
      </c>
      <c r="H1131">
        <f>[1]hwy_speed!F1131</f>
        <v>62</v>
      </c>
    </row>
    <row r="1132" spans="3:8" x14ac:dyDescent="0.3">
      <c r="C1132">
        <f>[1]hwy_speed!A1132</f>
        <v>27178</v>
      </c>
      <c r="D1132">
        <f>[1]hwy_speed!B1132</f>
        <v>62</v>
      </c>
      <c r="E1132">
        <f>[1]hwy_speed!C1132</f>
        <v>61</v>
      </c>
      <c r="F1132">
        <f>[1]hwy_speed!D1132</f>
        <v>62</v>
      </c>
      <c r="G1132">
        <f>[1]hwy_speed!E1132</f>
        <v>61</v>
      </c>
      <c r="H1132">
        <f>[1]hwy_speed!F1132</f>
        <v>62</v>
      </c>
    </row>
    <row r="1133" spans="3:8" x14ac:dyDescent="0.3">
      <c r="C1133">
        <f>[1]hwy_speed!A1133</f>
        <v>27179</v>
      </c>
      <c r="D1133">
        <f>[1]hwy_speed!B1133</f>
        <v>62</v>
      </c>
      <c r="E1133">
        <f>[1]hwy_speed!C1133</f>
        <v>61</v>
      </c>
      <c r="F1133">
        <f>[1]hwy_speed!D1133</f>
        <v>61</v>
      </c>
      <c r="G1133">
        <f>[1]hwy_speed!E1133</f>
        <v>60</v>
      </c>
      <c r="H1133">
        <f>[1]hwy_speed!F1133</f>
        <v>62</v>
      </c>
    </row>
    <row r="1134" spans="3:8" x14ac:dyDescent="0.3">
      <c r="C1134">
        <f>[1]hwy_speed!A1134</f>
        <v>27180</v>
      </c>
      <c r="D1134">
        <f>[1]hwy_speed!B1134</f>
        <v>62</v>
      </c>
      <c r="E1134">
        <f>[1]hwy_speed!C1134</f>
        <v>60</v>
      </c>
      <c r="F1134">
        <f>[1]hwy_speed!D1134</f>
        <v>62</v>
      </c>
      <c r="G1134">
        <f>[1]hwy_speed!E1134</f>
        <v>62</v>
      </c>
      <c r="H1134">
        <f>[1]hwy_speed!F1134</f>
        <v>62</v>
      </c>
    </row>
    <row r="1135" spans="3:8" x14ac:dyDescent="0.3">
      <c r="C1135">
        <f>[1]hwy_speed!A1135</f>
        <v>27181</v>
      </c>
      <c r="D1135">
        <f>[1]hwy_speed!B1135</f>
        <v>58</v>
      </c>
      <c r="E1135">
        <f>[1]hwy_speed!C1135</f>
        <v>58</v>
      </c>
      <c r="F1135">
        <f>[1]hwy_speed!D1135</f>
        <v>58</v>
      </c>
      <c r="G1135">
        <f>[1]hwy_speed!E1135</f>
        <v>55</v>
      </c>
      <c r="H1135">
        <f>[1]hwy_speed!F1135</f>
        <v>58</v>
      </c>
    </row>
    <row r="1136" spans="3:8" x14ac:dyDescent="0.3">
      <c r="C1136">
        <f>[1]hwy_speed!A1136</f>
        <v>27182</v>
      </c>
      <c r="D1136">
        <f>[1]hwy_speed!B1136</f>
        <v>58</v>
      </c>
      <c r="E1136">
        <f>[1]hwy_speed!C1136</f>
        <v>55</v>
      </c>
      <c r="F1136">
        <f>[1]hwy_speed!D1136</f>
        <v>58</v>
      </c>
      <c r="G1136">
        <f>[1]hwy_speed!E1136</f>
        <v>58</v>
      </c>
      <c r="H1136">
        <f>[1]hwy_speed!F1136</f>
        <v>58</v>
      </c>
    </row>
    <row r="1137" spans="3:8" x14ac:dyDescent="0.3">
      <c r="C1137">
        <f>[1]hwy_speed!A1137</f>
        <v>27183</v>
      </c>
      <c r="D1137">
        <f>[1]hwy_speed!B1137</f>
        <v>58</v>
      </c>
      <c r="E1137">
        <f>[1]hwy_speed!C1137</f>
        <v>58</v>
      </c>
      <c r="F1137">
        <f>[1]hwy_speed!D1137</f>
        <v>57</v>
      </c>
      <c r="G1137">
        <f>[1]hwy_speed!E1137</f>
        <v>56</v>
      </c>
      <c r="H1137">
        <f>[1]hwy_speed!F1137</f>
        <v>58</v>
      </c>
    </row>
    <row r="1138" spans="3:8" x14ac:dyDescent="0.3">
      <c r="C1138">
        <f>[1]hwy_speed!A1138</f>
        <v>27184</v>
      </c>
      <c r="D1138">
        <f>[1]hwy_speed!B1138</f>
        <v>58</v>
      </c>
      <c r="E1138">
        <f>[1]hwy_speed!C1138</f>
        <v>56</v>
      </c>
      <c r="F1138">
        <f>[1]hwy_speed!D1138</f>
        <v>58</v>
      </c>
      <c r="G1138">
        <f>[1]hwy_speed!E1138</f>
        <v>58</v>
      </c>
      <c r="H1138">
        <f>[1]hwy_speed!F1138</f>
        <v>58</v>
      </c>
    </row>
    <row r="1139" spans="3:8" x14ac:dyDescent="0.3">
      <c r="C1139">
        <f>[1]hwy_speed!A1139</f>
        <v>27187</v>
      </c>
      <c r="D1139">
        <f>[1]hwy_speed!B1139</f>
        <v>57</v>
      </c>
      <c r="E1139">
        <f>[1]hwy_speed!C1139</f>
        <v>57</v>
      </c>
      <c r="F1139">
        <f>[1]hwy_speed!D1139</f>
        <v>57</v>
      </c>
      <c r="G1139">
        <f>[1]hwy_speed!E1139</f>
        <v>55</v>
      </c>
      <c r="H1139">
        <f>[1]hwy_speed!F1139</f>
        <v>57</v>
      </c>
    </row>
    <row r="1140" spans="3:8" x14ac:dyDescent="0.3">
      <c r="C1140">
        <f>[1]hwy_speed!A1140</f>
        <v>27188</v>
      </c>
      <c r="D1140">
        <f>[1]hwy_speed!B1140</f>
        <v>56</v>
      </c>
      <c r="E1140">
        <f>[1]hwy_speed!C1140</f>
        <v>55</v>
      </c>
      <c r="F1140">
        <f>[1]hwy_speed!D1140</f>
        <v>56</v>
      </c>
      <c r="G1140">
        <f>[1]hwy_speed!E1140</f>
        <v>56</v>
      </c>
      <c r="H1140">
        <f>[1]hwy_speed!F1140</f>
        <v>56</v>
      </c>
    </row>
    <row r="1141" spans="3:8" x14ac:dyDescent="0.3">
      <c r="C1141">
        <f>[1]hwy_speed!A1141</f>
        <v>27189</v>
      </c>
      <c r="D1141">
        <f>[1]hwy_speed!B1141</f>
        <v>62</v>
      </c>
      <c r="E1141">
        <f>[1]hwy_speed!C1141</f>
        <v>61</v>
      </c>
      <c r="F1141">
        <f>[1]hwy_speed!D1141</f>
        <v>62</v>
      </c>
      <c r="G1141">
        <f>[1]hwy_speed!E1141</f>
        <v>62</v>
      </c>
      <c r="H1141">
        <f>[1]hwy_speed!F1141</f>
        <v>62</v>
      </c>
    </row>
    <row r="1142" spans="3:8" x14ac:dyDescent="0.3">
      <c r="C1142">
        <f>[1]hwy_speed!A1142</f>
        <v>27190</v>
      </c>
      <c r="D1142">
        <f>[1]hwy_speed!B1142</f>
        <v>62</v>
      </c>
      <c r="E1142">
        <f>[1]hwy_speed!C1142</f>
        <v>61</v>
      </c>
      <c r="F1142">
        <f>[1]hwy_speed!D1142</f>
        <v>62</v>
      </c>
      <c r="G1142">
        <f>[1]hwy_speed!E1142</f>
        <v>62</v>
      </c>
      <c r="H1142">
        <f>[1]hwy_speed!F1142</f>
        <v>62</v>
      </c>
    </row>
    <row r="1143" spans="3:8" x14ac:dyDescent="0.3">
      <c r="C1143">
        <f>[1]hwy_speed!A1143</f>
        <v>27191</v>
      </c>
      <c r="D1143">
        <f>[1]hwy_speed!B1143</f>
        <v>62</v>
      </c>
      <c r="E1143">
        <f>[1]hwy_speed!C1143</f>
        <v>61</v>
      </c>
      <c r="F1143">
        <f>[1]hwy_speed!D1143</f>
        <v>61</v>
      </c>
      <c r="G1143">
        <f>[1]hwy_speed!E1143</f>
        <v>61</v>
      </c>
      <c r="H1143">
        <f>[1]hwy_speed!F1143</f>
        <v>62</v>
      </c>
    </row>
    <row r="1144" spans="3:8" x14ac:dyDescent="0.3">
      <c r="C1144">
        <f>[1]hwy_speed!A1144</f>
        <v>27192</v>
      </c>
      <c r="D1144">
        <f>[1]hwy_speed!B1144</f>
        <v>62</v>
      </c>
      <c r="E1144">
        <f>[1]hwy_speed!C1144</f>
        <v>61</v>
      </c>
      <c r="F1144">
        <f>[1]hwy_speed!D1144</f>
        <v>61</v>
      </c>
      <c r="G1144">
        <f>[1]hwy_speed!E1144</f>
        <v>61</v>
      </c>
      <c r="H1144">
        <f>[1]hwy_speed!F1144</f>
        <v>62</v>
      </c>
    </row>
    <row r="1145" spans="3:8" x14ac:dyDescent="0.3">
      <c r="C1145">
        <f>[1]hwy_speed!A1145</f>
        <v>27193</v>
      </c>
      <c r="D1145">
        <f>[1]hwy_speed!B1145</f>
        <v>62</v>
      </c>
      <c r="E1145">
        <f>[1]hwy_speed!C1145</f>
        <v>61</v>
      </c>
      <c r="F1145">
        <f>[1]hwy_speed!D1145</f>
        <v>61</v>
      </c>
      <c r="G1145">
        <f>[1]hwy_speed!E1145</f>
        <v>61</v>
      </c>
      <c r="H1145">
        <f>[1]hwy_speed!F1145</f>
        <v>62</v>
      </c>
    </row>
    <row r="1146" spans="3:8" x14ac:dyDescent="0.3">
      <c r="C1146">
        <f>[1]hwy_speed!A1146</f>
        <v>27194</v>
      </c>
      <c r="D1146">
        <f>[1]hwy_speed!B1146</f>
        <v>62</v>
      </c>
      <c r="E1146">
        <f>[1]hwy_speed!C1146</f>
        <v>61</v>
      </c>
      <c r="F1146">
        <f>[1]hwy_speed!D1146</f>
        <v>62</v>
      </c>
      <c r="G1146">
        <f>[1]hwy_speed!E1146</f>
        <v>62</v>
      </c>
      <c r="H1146">
        <f>[1]hwy_speed!F1146</f>
        <v>62</v>
      </c>
    </row>
    <row r="1147" spans="3:8" x14ac:dyDescent="0.3">
      <c r="C1147">
        <f>[1]hwy_speed!A1147</f>
        <v>27195</v>
      </c>
      <c r="D1147">
        <f>[1]hwy_speed!B1147</f>
        <v>62</v>
      </c>
      <c r="E1147">
        <f>[1]hwy_speed!C1147</f>
        <v>61</v>
      </c>
      <c r="F1147">
        <f>[1]hwy_speed!D1147</f>
        <v>61</v>
      </c>
      <c r="G1147">
        <f>[1]hwy_speed!E1147</f>
        <v>61</v>
      </c>
      <c r="H1147">
        <f>[1]hwy_speed!F1147</f>
        <v>62</v>
      </c>
    </row>
    <row r="1148" spans="3:8" x14ac:dyDescent="0.3">
      <c r="C1148">
        <f>[1]hwy_speed!A1148</f>
        <v>27196</v>
      </c>
      <c r="D1148">
        <f>[1]hwy_speed!B1148</f>
        <v>62</v>
      </c>
      <c r="E1148">
        <f>[1]hwy_speed!C1148</f>
        <v>61</v>
      </c>
      <c r="F1148">
        <f>[1]hwy_speed!D1148</f>
        <v>62</v>
      </c>
      <c r="G1148">
        <f>[1]hwy_speed!E1148</f>
        <v>62</v>
      </c>
      <c r="H1148">
        <f>[1]hwy_speed!F1148</f>
        <v>62</v>
      </c>
    </row>
    <row r="1149" spans="3:8" x14ac:dyDescent="0.3">
      <c r="C1149">
        <f>[1]hwy_speed!A1149</f>
        <v>27204</v>
      </c>
      <c r="D1149">
        <f>[1]hwy_speed!B1149</f>
        <v>62</v>
      </c>
      <c r="E1149">
        <f>[1]hwy_speed!C1149</f>
        <v>62</v>
      </c>
      <c r="F1149">
        <f>[1]hwy_speed!D1149</f>
        <v>62</v>
      </c>
      <c r="G1149">
        <f>[1]hwy_speed!E1149</f>
        <v>62</v>
      </c>
      <c r="H1149">
        <f>[1]hwy_speed!F1149</f>
        <v>62</v>
      </c>
    </row>
    <row r="1150" spans="3:8" x14ac:dyDescent="0.3">
      <c r="C1150">
        <f>[1]hwy_speed!A1150</f>
        <v>27205</v>
      </c>
      <c r="D1150">
        <f>[1]hwy_speed!B1150</f>
        <v>62</v>
      </c>
      <c r="E1150">
        <f>[1]hwy_speed!C1150</f>
        <v>62</v>
      </c>
      <c r="F1150">
        <f>[1]hwy_speed!D1150</f>
        <v>62</v>
      </c>
      <c r="G1150">
        <f>[1]hwy_speed!E1150</f>
        <v>62</v>
      </c>
      <c r="H1150">
        <f>[1]hwy_speed!F1150</f>
        <v>62</v>
      </c>
    </row>
    <row r="1151" spans="3:8" x14ac:dyDescent="0.3">
      <c r="C1151">
        <f>[1]hwy_speed!A1151</f>
        <v>27206</v>
      </c>
      <c r="D1151">
        <f>[1]hwy_speed!B1151</f>
        <v>62</v>
      </c>
      <c r="E1151">
        <f>[1]hwy_speed!C1151</f>
        <v>62</v>
      </c>
      <c r="F1151">
        <f>[1]hwy_speed!D1151</f>
        <v>62</v>
      </c>
      <c r="G1151">
        <f>[1]hwy_speed!E1151</f>
        <v>62</v>
      </c>
      <c r="H1151">
        <f>[1]hwy_speed!F1151</f>
        <v>62</v>
      </c>
    </row>
    <row r="1152" spans="3:8" x14ac:dyDescent="0.3">
      <c r="C1152">
        <f>[1]hwy_speed!A1152</f>
        <v>27207</v>
      </c>
      <c r="D1152">
        <f>[1]hwy_speed!B1152</f>
        <v>62</v>
      </c>
      <c r="E1152">
        <f>[1]hwy_speed!C1152</f>
        <v>62</v>
      </c>
      <c r="F1152">
        <f>[1]hwy_speed!D1152</f>
        <v>62</v>
      </c>
      <c r="G1152">
        <f>[1]hwy_speed!E1152</f>
        <v>62</v>
      </c>
      <c r="H1152">
        <f>[1]hwy_speed!F1152</f>
        <v>62</v>
      </c>
    </row>
    <row r="1153" spans="3:8" x14ac:dyDescent="0.3">
      <c r="C1153">
        <f>[1]hwy_speed!A1153</f>
        <v>27208</v>
      </c>
      <c r="D1153">
        <f>[1]hwy_speed!B1153</f>
        <v>62</v>
      </c>
      <c r="E1153">
        <f>[1]hwy_speed!C1153</f>
        <v>62</v>
      </c>
      <c r="F1153">
        <f>[1]hwy_speed!D1153</f>
        <v>62</v>
      </c>
      <c r="G1153">
        <f>[1]hwy_speed!E1153</f>
        <v>62</v>
      </c>
      <c r="H1153">
        <f>[1]hwy_speed!F1153</f>
        <v>62</v>
      </c>
    </row>
    <row r="1154" spans="3:8" x14ac:dyDescent="0.3">
      <c r="C1154">
        <f>[1]hwy_speed!A1154</f>
        <v>27209</v>
      </c>
      <c r="D1154">
        <f>[1]hwy_speed!B1154</f>
        <v>62</v>
      </c>
      <c r="E1154">
        <f>[1]hwy_speed!C1154</f>
        <v>62</v>
      </c>
      <c r="F1154">
        <f>[1]hwy_speed!D1154</f>
        <v>62</v>
      </c>
      <c r="G1154">
        <f>[1]hwy_speed!E1154</f>
        <v>62</v>
      </c>
      <c r="H1154">
        <f>[1]hwy_speed!F1154</f>
        <v>62</v>
      </c>
    </row>
    <row r="1155" spans="3:8" x14ac:dyDescent="0.3">
      <c r="C1155">
        <f>[1]hwy_speed!A1155</f>
        <v>27210</v>
      </c>
      <c r="D1155">
        <f>[1]hwy_speed!B1155</f>
        <v>62</v>
      </c>
      <c r="E1155">
        <f>[1]hwy_speed!C1155</f>
        <v>62</v>
      </c>
      <c r="F1155">
        <f>[1]hwy_speed!D1155</f>
        <v>62</v>
      </c>
      <c r="G1155">
        <f>[1]hwy_speed!E1155</f>
        <v>62</v>
      </c>
      <c r="H1155">
        <f>[1]hwy_speed!F1155</f>
        <v>62</v>
      </c>
    </row>
    <row r="1156" spans="3:8" x14ac:dyDescent="0.3">
      <c r="C1156">
        <f>[1]hwy_speed!A1156</f>
        <v>27211</v>
      </c>
      <c r="D1156">
        <f>[1]hwy_speed!B1156</f>
        <v>62</v>
      </c>
      <c r="E1156">
        <f>[1]hwy_speed!C1156</f>
        <v>62</v>
      </c>
      <c r="F1156">
        <f>[1]hwy_speed!D1156</f>
        <v>62</v>
      </c>
      <c r="G1156">
        <f>[1]hwy_speed!E1156</f>
        <v>62</v>
      </c>
      <c r="H1156">
        <f>[1]hwy_speed!F1156</f>
        <v>62</v>
      </c>
    </row>
    <row r="1157" spans="3:8" x14ac:dyDescent="0.3">
      <c r="C1157">
        <f>[1]hwy_speed!A1157</f>
        <v>27212</v>
      </c>
      <c r="D1157">
        <f>[1]hwy_speed!B1157</f>
        <v>62</v>
      </c>
      <c r="E1157">
        <f>[1]hwy_speed!C1157</f>
        <v>62</v>
      </c>
      <c r="F1157">
        <f>[1]hwy_speed!D1157</f>
        <v>62</v>
      </c>
      <c r="G1157">
        <f>[1]hwy_speed!E1157</f>
        <v>62</v>
      </c>
      <c r="H1157">
        <f>[1]hwy_speed!F1157</f>
        <v>62</v>
      </c>
    </row>
    <row r="1158" spans="3:8" x14ac:dyDescent="0.3">
      <c r="C1158">
        <f>[1]hwy_speed!A1158</f>
        <v>27213</v>
      </c>
      <c r="D1158">
        <f>[1]hwy_speed!B1158</f>
        <v>62</v>
      </c>
      <c r="E1158">
        <f>[1]hwy_speed!C1158</f>
        <v>62</v>
      </c>
      <c r="F1158">
        <f>[1]hwy_speed!D1158</f>
        <v>62</v>
      </c>
      <c r="G1158">
        <f>[1]hwy_speed!E1158</f>
        <v>62</v>
      </c>
      <c r="H1158">
        <f>[1]hwy_speed!F1158</f>
        <v>62</v>
      </c>
    </row>
    <row r="1159" spans="3:8" x14ac:dyDescent="0.3">
      <c r="C1159">
        <f>[1]hwy_speed!A1159</f>
        <v>27214</v>
      </c>
      <c r="D1159">
        <f>[1]hwy_speed!B1159</f>
        <v>62</v>
      </c>
      <c r="E1159">
        <f>[1]hwy_speed!C1159</f>
        <v>62</v>
      </c>
      <c r="F1159">
        <f>[1]hwy_speed!D1159</f>
        <v>62</v>
      </c>
      <c r="G1159">
        <f>[1]hwy_speed!E1159</f>
        <v>62</v>
      </c>
      <c r="H1159">
        <f>[1]hwy_speed!F1159</f>
        <v>62</v>
      </c>
    </row>
    <row r="1160" spans="3:8" x14ac:dyDescent="0.3">
      <c r="C1160">
        <f>[1]hwy_speed!A1160</f>
        <v>27218</v>
      </c>
      <c r="D1160">
        <f>[1]hwy_speed!B1160</f>
        <v>56</v>
      </c>
      <c r="E1160">
        <f>[1]hwy_speed!C1160</f>
        <v>56</v>
      </c>
      <c r="F1160">
        <f>[1]hwy_speed!D1160</f>
        <v>56</v>
      </c>
      <c r="G1160">
        <f>[1]hwy_speed!E1160</f>
        <v>56</v>
      </c>
      <c r="H1160">
        <f>[1]hwy_speed!F1160</f>
        <v>56</v>
      </c>
    </row>
    <row r="1161" spans="3:8" x14ac:dyDescent="0.3">
      <c r="C1161">
        <f>[1]hwy_speed!A1161</f>
        <v>27223</v>
      </c>
      <c r="D1161">
        <f>[1]hwy_speed!B1161</f>
        <v>57</v>
      </c>
      <c r="E1161">
        <f>[1]hwy_speed!C1161</f>
        <v>53</v>
      </c>
      <c r="F1161">
        <f>[1]hwy_speed!D1161</f>
        <v>56</v>
      </c>
      <c r="G1161">
        <f>[1]hwy_speed!E1161</f>
        <v>57</v>
      </c>
      <c r="H1161">
        <f>[1]hwy_speed!F1161</f>
        <v>57</v>
      </c>
    </row>
    <row r="1162" spans="3:8" x14ac:dyDescent="0.3">
      <c r="C1162">
        <f>[1]hwy_speed!A1162</f>
        <v>27224</v>
      </c>
      <c r="D1162">
        <f>[1]hwy_speed!B1162</f>
        <v>56</v>
      </c>
      <c r="E1162">
        <f>[1]hwy_speed!C1162</f>
        <v>54</v>
      </c>
      <c r="F1162">
        <f>[1]hwy_speed!D1162</f>
        <v>56</v>
      </c>
      <c r="G1162">
        <f>[1]hwy_speed!E1162</f>
        <v>56</v>
      </c>
      <c r="H1162">
        <f>[1]hwy_speed!F1162</f>
        <v>56</v>
      </c>
    </row>
    <row r="1163" spans="3:8" x14ac:dyDescent="0.3">
      <c r="C1163">
        <f>[1]hwy_speed!A1163</f>
        <v>27229</v>
      </c>
      <c r="D1163">
        <f>[1]hwy_speed!B1163</f>
        <v>58</v>
      </c>
      <c r="E1163">
        <f>[1]hwy_speed!C1163</f>
        <v>57</v>
      </c>
      <c r="F1163">
        <f>[1]hwy_speed!D1163</f>
        <v>57</v>
      </c>
      <c r="G1163">
        <f>[1]hwy_speed!E1163</f>
        <v>49</v>
      </c>
      <c r="H1163">
        <f>[1]hwy_speed!F1163</f>
        <v>58</v>
      </c>
    </row>
    <row r="1164" spans="3:8" x14ac:dyDescent="0.3">
      <c r="C1164">
        <f>[1]hwy_speed!A1164</f>
        <v>27230</v>
      </c>
      <c r="D1164">
        <f>[1]hwy_speed!B1164</f>
        <v>58</v>
      </c>
      <c r="E1164">
        <f>[1]hwy_speed!C1164</f>
        <v>58</v>
      </c>
      <c r="F1164">
        <f>[1]hwy_speed!D1164</f>
        <v>57</v>
      </c>
      <c r="G1164">
        <f>[1]hwy_speed!E1164</f>
        <v>54</v>
      </c>
      <c r="H1164">
        <f>[1]hwy_speed!F1164</f>
        <v>58</v>
      </c>
    </row>
    <row r="1165" spans="3:8" x14ac:dyDescent="0.3">
      <c r="C1165">
        <f>[1]hwy_speed!A1165</f>
        <v>27235</v>
      </c>
      <c r="D1165">
        <f>[1]hwy_speed!B1165</f>
        <v>58</v>
      </c>
      <c r="E1165">
        <f>[1]hwy_speed!C1165</f>
        <v>57</v>
      </c>
      <c r="F1165">
        <f>[1]hwy_speed!D1165</f>
        <v>57</v>
      </c>
      <c r="G1165">
        <f>[1]hwy_speed!E1165</f>
        <v>57</v>
      </c>
      <c r="H1165">
        <f>[1]hwy_speed!F1165</f>
        <v>58</v>
      </c>
    </row>
    <row r="1166" spans="3:8" x14ac:dyDescent="0.3">
      <c r="C1166">
        <f>[1]hwy_speed!A1166</f>
        <v>27236</v>
      </c>
      <c r="D1166">
        <f>[1]hwy_speed!B1166</f>
        <v>58</v>
      </c>
      <c r="E1166">
        <f>[1]hwy_speed!C1166</f>
        <v>56</v>
      </c>
      <c r="F1166">
        <f>[1]hwy_speed!D1166</f>
        <v>56</v>
      </c>
      <c r="G1166">
        <f>[1]hwy_speed!E1166</f>
        <v>45</v>
      </c>
      <c r="H1166">
        <f>[1]hwy_speed!F1166</f>
        <v>58</v>
      </c>
    </row>
    <row r="1167" spans="3:8" x14ac:dyDescent="0.3">
      <c r="C1167">
        <f>[1]hwy_speed!A1167</f>
        <v>27237</v>
      </c>
      <c r="D1167">
        <f>[1]hwy_speed!B1167</f>
        <v>58</v>
      </c>
      <c r="E1167">
        <f>[1]hwy_speed!C1167</f>
        <v>46</v>
      </c>
      <c r="F1167">
        <f>[1]hwy_speed!D1167</f>
        <v>57</v>
      </c>
      <c r="G1167">
        <f>[1]hwy_speed!E1167</f>
        <v>57</v>
      </c>
      <c r="H1167">
        <f>[1]hwy_speed!F1167</f>
        <v>58</v>
      </c>
    </row>
    <row r="1168" spans="3:8" x14ac:dyDescent="0.3">
      <c r="C1168">
        <f>[1]hwy_speed!A1168</f>
        <v>27238</v>
      </c>
      <c r="D1168">
        <f>[1]hwy_speed!B1168</f>
        <v>58</v>
      </c>
      <c r="E1168">
        <f>[1]hwy_speed!C1168</f>
        <v>54</v>
      </c>
      <c r="F1168">
        <f>[1]hwy_speed!D1168</f>
        <v>58</v>
      </c>
      <c r="G1168">
        <f>[1]hwy_speed!E1168</f>
        <v>58</v>
      </c>
      <c r="H1168">
        <f>[1]hwy_speed!F1168</f>
        <v>58</v>
      </c>
    </row>
    <row r="1169" spans="3:8" x14ac:dyDescent="0.3">
      <c r="C1169">
        <f>[1]hwy_speed!A1169</f>
        <v>27241</v>
      </c>
      <c r="D1169">
        <f>[1]hwy_speed!B1169</f>
        <v>58</v>
      </c>
      <c r="E1169">
        <f>[1]hwy_speed!C1169</f>
        <v>52</v>
      </c>
      <c r="F1169">
        <f>[1]hwy_speed!D1169</f>
        <v>57</v>
      </c>
      <c r="G1169">
        <f>[1]hwy_speed!E1169</f>
        <v>57</v>
      </c>
      <c r="H1169">
        <f>[1]hwy_speed!F1169</f>
        <v>58</v>
      </c>
    </row>
    <row r="1170" spans="3:8" x14ac:dyDescent="0.3">
      <c r="C1170">
        <f>[1]hwy_speed!A1170</f>
        <v>27245</v>
      </c>
      <c r="D1170">
        <f>[1]hwy_speed!B1170</f>
        <v>58</v>
      </c>
      <c r="E1170">
        <f>[1]hwy_speed!C1170</f>
        <v>56</v>
      </c>
      <c r="F1170">
        <f>[1]hwy_speed!D1170</f>
        <v>57</v>
      </c>
      <c r="G1170">
        <f>[1]hwy_speed!E1170</f>
        <v>53</v>
      </c>
      <c r="H1170">
        <f>[1]hwy_speed!F1170</f>
        <v>58</v>
      </c>
    </row>
    <row r="1171" spans="3:8" x14ac:dyDescent="0.3">
      <c r="C1171">
        <f>[1]hwy_speed!A1171</f>
        <v>27247</v>
      </c>
      <c r="D1171">
        <f>[1]hwy_speed!B1171</f>
        <v>58</v>
      </c>
      <c r="E1171">
        <f>[1]hwy_speed!C1171</f>
        <v>49</v>
      </c>
      <c r="F1171">
        <f>[1]hwy_speed!D1171</f>
        <v>55</v>
      </c>
      <c r="G1171">
        <f>[1]hwy_speed!E1171</f>
        <v>56</v>
      </c>
      <c r="H1171">
        <f>[1]hwy_speed!F1171</f>
        <v>58</v>
      </c>
    </row>
    <row r="1172" spans="3:8" x14ac:dyDescent="0.3">
      <c r="C1172">
        <f>[1]hwy_speed!A1172</f>
        <v>27248</v>
      </c>
      <c r="D1172">
        <f>[1]hwy_speed!B1172</f>
        <v>58</v>
      </c>
      <c r="E1172">
        <f>[1]hwy_speed!C1172</f>
        <v>55</v>
      </c>
      <c r="F1172">
        <f>[1]hwy_speed!D1172</f>
        <v>57</v>
      </c>
      <c r="G1172">
        <f>[1]hwy_speed!E1172</f>
        <v>55</v>
      </c>
      <c r="H1172">
        <f>[1]hwy_speed!F1172</f>
        <v>58</v>
      </c>
    </row>
    <row r="1173" spans="3:8" x14ac:dyDescent="0.3">
      <c r="C1173">
        <f>[1]hwy_speed!A1173</f>
        <v>27262</v>
      </c>
      <c r="D1173">
        <f>[1]hwy_speed!B1173</f>
        <v>57</v>
      </c>
      <c r="E1173">
        <f>[1]hwy_speed!C1173</f>
        <v>43</v>
      </c>
      <c r="F1173">
        <f>[1]hwy_speed!D1173</f>
        <v>56</v>
      </c>
      <c r="G1173">
        <f>[1]hwy_speed!E1173</f>
        <v>56</v>
      </c>
      <c r="H1173">
        <f>[1]hwy_speed!F1173</f>
        <v>58</v>
      </c>
    </row>
    <row r="1174" spans="3:8" x14ac:dyDescent="0.3">
      <c r="C1174">
        <f>[1]hwy_speed!A1174</f>
        <v>27335</v>
      </c>
      <c r="D1174">
        <f>[1]hwy_speed!B1174</f>
        <v>58</v>
      </c>
      <c r="E1174">
        <f>[1]hwy_speed!C1174</f>
        <v>58</v>
      </c>
      <c r="F1174">
        <f>[1]hwy_speed!D1174</f>
        <v>58</v>
      </c>
      <c r="G1174">
        <f>[1]hwy_speed!E1174</f>
        <v>58</v>
      </c>
      <c r="H1174">
        <f>[1]hwy_speed!F1174</f>
        <v>58</v>
      </c>
    </row>
    <row r="1175" spans="3:8" x14ac:dyDescent="0.3">
      <c r="C1175">
        <f>[1]hwy_speed!A1175</f>
        <v>27351</v>
      </c>
      <c r="D1175">
        <f>[1]hwy_speed!B1175</f>
        <v>62</v>
      </c>
      <c r="E1175">
        <f>[1]hwy_speed!C1175</f>
        <v>58</v>
      </c>
      <c r="F1175">
        <f>[1]hwy_speed!D1175</f>
        <v>61</v>
      </c>
      <c r="G1175">
        <f>[1]hwy_speed!E1175</f>
        <v>62</v>
      </c>
      <c r="H1175">
        <f>[1]hwy_speed!F1175</f>
        <v>62</v>
      </c>
    </row>
    <row r="1176" spans="3:8" x14ac:dyDescent="0.3">
      <c r="C1176">
        <f>[1]hwy_speed!A1176</f>
        <v>27352</v>
      </c>
      <c r="D1176">
        <f>[1]hwy_speed!B1176</f>
        <v>62</v>
      </c>
      <c r="E1176">
        <f>[1]hwy_speed!C1176</f>
        <v>61</v>
      </c>
      <c r="F1176">
        <f>[1]hwy_speed!D1176</f>
        <v>61</v>
      </c>
      <c r="G1176">
        <f>[1]hwy_speed!E1176</f>
        <v>59</v>
      </c>
      <c r="H1176">
        <f>[1]hwy_speed!F1176</f>
        <v>62</v>
      </c>
    </row>
    <row r="1177" spans="3:8" x14ac:dyDescent="0.3">
      <c r="C1177">
        <f>[1]hwy_speed!A1177</f>
        <v>27412</v>
      </c>
      <c r="D1177">
        <f>[1]hwy_speed!B1177</f>
        <v>57</v>
      </c>
      <c r="E1177">
        <f>[1]hwy_speed!C1177</f>
        <v>57</v>
      </c>
      <c r="F1177">
        <f>[1]hwy_speed!D1177</f>
        <v>57</v>
      </c>
      <c r="G1177">
        <f>[1]hwy_speed!E1177</f>
        <v>51</v>
      </c>
      <c r="H1177">
        <f>[1]hwy_speed!F1177</f>
        <v>57</v>
      </c>
    </row>
    <row r="1178" spans="3:8" x14ac:dyDescent="0.3">
      <c r="C1178">
        <f>[1]hwy_speed!A1178</f>
        <v>27504</v>
      </c>
      <c r="D1178">
        <f>[1]hwy_speed!B1178</f>
        <v>58</v>
      </c>
      <c r="E1178">
        <f>[1]hwy_speed!C1178</f>
        <v>29</v>
      </c>
      <c r="F1178">
        <f>[1]hwy_speed!D1178</f>
        <v>57</v>
      </c>
      <c r="G1178">
        <f>[1]hwy_speed!E1178</f>
        <v>57</v>
      </c>
      <c r="H1178">
        <f>[1]hwy_speed!F1178</f>
        <v>58</v>
      </c>
    </row>
    <row r="1179" spans="3:8" x14ac:dyDescent="0.3">
      <c r="C1179">
        <f>[1]hwy_speed!A1179</f>
        <v>27505</v>
      </c>
      <c r="D1179">
        <f>[1]hwy_speed!B1179</f>
        <v>57</v>
      </c>
      <c r="E1179">
        <f>[1]hwy_speed!C1179</f>
        <v>57</v>
      </c>
      <c r="F1179">
        <f>[1]hwy_speed!D1179</f>
        <v>57</v>
      </c>
      <c r="G1179">
        <f>[1]hwy_speed!E1179</f>
        <v>52</v>
      </c>
      <c r="H1179">
        <f>[1]hwy_speed!F1179</f>
        <v>57</v>
      </c>
    </row>
    <row r="1180" spans="3:8" x14ac:dyDescent="0.3">
      <c r="C1180">
        <f>[1]hwy_speed!A1180</f>
        <v>27507</v>
      </c>
      <c r="D1180">
        <f>[1]hwy_speed!B1180</f>
        <v>58</v>
      </c>
      <c r="E1180">
        <f>[1]hwy_speed!C1180</f>
        <v>57</v>
      </c>
      <c r="F1180">
        <f>[1]hwy_speed!D1180</f>
        <v>57</v>
      </c>
      <c r="G1180">
        <f>[1]hwy_speed!E1180</f>
        <v>45</v>
      </c>
      <c r="H1180">
        <f>[1]hwy_speed!F1180</f>
        <v>58</v>
      </c>
    </row>
    <row r="1181" spans="3:8" x14ac:dyDescent="0.3">
      <c r="C1181">
        <f>[1]hwy_speed!A1181</f>
        <v>27511</v>
      </c>
      <c r="D1181">
        <f>[1]hwy_speed!B1181</f>
        <v>58</v>
      </c>
      <c r="E1181">
        <f>[1]hwy_speed!C1181</f>
        <v>58</v>
      </c>
      <c r="F1181">
        <f>[1]hwy_speed!D1181</f>
        <v>58</v>
      </c>
      <c r="G1181">
        <f>[1]hwy_speed!E1181</f>
        <v>58</v>
      </c>
      <c r="H1181">
        <f>[1]hwy_speed!F1181</f>
        <v>58</v>
      </c>
    </row>
    <row r="1182" spans="3:8" x14ac:dyDescent="0.3">
      <c r="C1182">
        <f>[1]hwy_speed!A1182</f>
        <v>27512</v>
      </c>
      <c r="D1182">
        <f>[1]hwy_speed!B1182</f>
        <v>58</v>
      </c>
      <c r="E1182">
        <f>[1]hwy_speed!C1182</f>
        <v>57</v>
      </c>
      <c r="F1182">
        <f>[1]hwy_speed!D1182</f>
        <v>58</v>
      </c>
      <c r="G1182">
        <f>[1]hwy_speed!E1182</f>
        <v>58</v>
      </c>
      <c r="H1182">
        <f>[1]hwy_speed!F1182</f>
        <v>58</v>
      </c>
    </row>
    <row r="1183" spans="3:8" x14ac:dyDescent="0.3">
      <c r="C1183">
        <f>[1]hwy_speed!A1183</f>
        <v>27517</v>
      </c>
      <c r="D1183">
        <f>[1]hwy_speed!B1183</f>
        <v>62</v>
      </c>
      <c r="E1183">
        <f>[1]hwy_speed!C1183</f>
        <v>61</v>
      </c>
      <c r="F1183">
        <f>[1]hwy_speed!D1183</f>
        <v>62</v>
      </c>
      <c r="G1183">
        <f>[1]hwy_speed!E1183</f>
        <v>62</v>
      </c>
      <c r="H1183">
        <f>[1]hwy_speed!F1183</f>
        <v>62</v>
      </c>
    </row>
    <row r="1184" spans="3:8" x14ac:dyDescent="0.3">
      <c r="C1184">
        <f>[1]hwy_speed!A1184</f>
        <v>27518</v>
      </c>
      <c r="D1184">
        <f>[1]hwy_speed!B1184</f>
        <v>62</v>
      </c>
      <c r="E1184">
        <f>[1]hwy_speed!C1184</f>
        <v>61</v>
      </c>
      <c r="F1184">
        <f>[1]hwy_speed!D1184</f>
        <v>61</v>
      </c>
      <c r="G1184">
        <f>[1]hwy_speed!E1184</f>
        <v>61</v>
      </c>
      <c r="H1184">
        <f>[1]hwy_speed!F1184</f>
        <v>62</v>
      </c>
    </row>
    <row r="1185" spans="3:8" x14ac:dyDescent="0.3">
      <c r="C1185">
        <f>[1]hwy_speed!A1185</f>
        <v>27519</v>
      </c>
      <c r="D1185">
        <f>[1]hwy_speed!B1185</f>
        <v>62</v>
      </c>
      <c r="E1185">
        <f>[1]hwy_speed!C1185</f>
        <v>61</v>
      </c>
      <c r="F1185">
        <f>[1]hwy_speed!D1185</f>
        <v>61</v>
      </c>
      <c r="G1185">
        <f>[1]hwy_speed!E1185</f>
        <v>61</v>
      </c>
      <c r="H1185">
        <f>[1]hwy_speed!F1185</f>
        <v>62</v>
      </c>
    </row>
    <row r="1186" spans="3:8" x14ac:dyDescent="0.3">
      <c r="C1186">
        <f>[1]hwy_speed!A1186</f>
        <v>27520</v>
      </c>
      <c r="D1186">
        <f>[1]hwy_speed!B1186</f>
        <v>62</v>
      </c>
      <c r="E1186">
        <f>[1]hwy_speed!C1186</f>
        <v>61</v>
      </c>
      <c r="F1186">
        <f>[1]hwy_speed!D1186</f>
        <v>61</v>
      </c>
      <c r="G1186">
        <f>[1]hwy_speed!E1186</f>
        <v>62</v>
      </c>
      <c r="H1186">
        <f>[1]hwy_speed!F1186</f>
        <v>62</v>
      </c>
    </row>
    <row r="1187" spans="3:8" x14ac:dyDescent="0.3">
      <c r="C1187">
        <f>[1]hwy_speed!A1187</f>
        <v>27521</v>
      </c>
      <c r="D1187">
        <f>[1]hwy_speed!B1187</f>
        <v>62</v>
      </c>
      <c r="E1187">
        <f>[1]hwy_speed!C1187</f>
        <v>61</v>
      </c>
      <c r="F1187">
        <f>[1]hwy_speed!D1187</f>
        <v>61</v>
      </c>
      <c r="G1187">
        <f>[1]hwy_speed!E1187</f>
        <v>62</v>
      </c>
      <c r="H1187">
        <f>[1]hwy_speed!F1187</f>
        <v>62</v>
      </c>
    </row>
    <row r="1188" spans="3:8" x14ac:dyDescent="0.3">
      <c r="C1188">
        <f>[1]hwy_speed!A1188</f>
        <v>27522</v>
      </c>
      <c r="D1188">
        <f>[1]hwy_speed!B1188</f>
        <v>62</v>
      </c>
      <c r="E1188">
        <f>[1]hwy_speed!C1188</f>
        <v>61</v>
      </c>
      <c r="F1188">
        <f>[1]hwy_speed!D1188</f>
        <v>61</v>
      </c>
      <c r="G1188">
        <f>[1]hwy_speed!E1188</f>
        <v>61</v>
      </c>
      <c r="H1188">
        <f>[1]hwy_speed!F1188</f>
        <v>62</v>
      </c>
    </row>
    <row r="1189" spans="3:8" x14ac:dyDescent="0.3">
      <c r="C1189">
        <f>[1]hwy_speed!A1189</f>
        <v>27534</v>
      </c>
      <c r="D1189">
        <f>[1]hwy_speed!B1189</f>
        <v>62</v>
      </c>
      <c r="E1189">
        <f>[1]hwy_speed!C1189</f>
        <v>62</v>
      </c>
      <c r="F1189">
        <f>[1]hwy_speed!D1189</f>
        <v>62</v>
      </c>
      <c r="G1189">
        <f>[1]hwy_speed!E1189</f>
        <v>62</v>
      </c>
      <c r="H1189">
        <f>[1]hwy_speed!F1189</f>
        <v>62</v>
      </c>
    </row>
    <row r="1190" spans="3:8" x14ac:dyDescent="0.3">
      <c r="C1190">
        <f>[1]hwy_speed!A1190</f>
        <v>27535</v>
      </c>
      <c r="D1190">
        <f>[1]hwy_speed!B1190</f>
        <v>62</v>
      </c>
      <c r="E1190">
        <f>[1]hwy_speed!C1190</f>
        <v>62</v>
      </c>
      <c r="F1190">
        <f>[1]hwy_speed!D1190</f>
        <v>62</v>
      </c>
      <c r="G1190">
        <f>[1]hwy_speed!E1190</f>
        <v>62</v>
      </c>
      <c r="H1190">
        <f>[1]hwy_speed!F1190</f>
        <v>62</v>
      </c>
    </row>
    <row r="1191" spans="3:8" x14ac:dyDescent="0.3">
      <c r="C1191">
        <f>[1]hwy_speed!A1191</f>
        <v>27536</v>
      </c>
      <c r="D1191">
        <f>[1]hwy_speed!B1191</f>
        <v>62</v>
      </c>
      <c r="E1191">
        <f>[1]hwy_speed!C1191</f>
        <v>62</v>
      </c>
      <c r="F1191">
        <f>[1]hwy_speed!D1191</f>
        <v>62</v>
      </c>
      <c r="G1191">
        <f>[1]hwy_speed!E1191</f>
        <v>62</v>
      </c>
      <c r="H1191">
        <f>[1]hwy_speed!F1191</f>
        <v>62</v>
      </c>
    </row>
    <row r="1192" spans="3:8" x14ac:dyDescent="0.3">
      <c r="C1192">
        <f>[1]hwy_speed!A1192</f>
        <v>27537</v>
      </c>
      <c r="D1192">
        <f>[1]hwy_speed!B1192</f>
        <v>62</v>
      </c>
      <c r="E1192">
        <f>[1]hwy_speed!C1192</f>
        <v>62</v>
      </c>
      <c r="F1192">
        <f>[1]hwy_speed!D1192</f>
        <v>62</v>
      </c>
      <c r="G1192">
        <f>[1]hwy_speed!E1192</f>
        <v>62</v>
      </c>
      <c r="H1192">
        <f>[1]hwy_speed!F1192</f>
        <v>62</v>
      </c>
    </row>
    <row r="1193" spans="3:8" x14ac:dyDescent="0.3">
      <c r="C1193">
        <f>[1]hwy_speed!A1193</f>
        <v>27538</v>
      </c>
      <c r="D1193">
        <f>[1]hwy_speed!B1193</f>
        <v>62</v>
      </c>
      <c r="E1193">
        <f>[1]hwy_speed!C1193</f>
        <v>62</v>
      </c>
      <c r="F1193">
        <f>[1]hwy_speed!D1193</f>
        <v>62</v>
      </c>
      <c r="G1193">
        <f>[1]hwy_speed!E1193</f>
        <v>62</v>
      </c>
      <c r="H1193">
        <f>[1]hwy_speed!F1193</f>
        <v>62</v>
      </c>
    </row>
    <row r="1194" spans="3:8" x14ac:dyDescent="0.3">
      <c r="C1194">
        <f>[1]hwy_speed!A1194</f>
        <v>27539</v>
      </c>
      <c r="D1194">
        <f>[1]hwy_speed!B1194</f>
        <v>62</v>
      </c>
      <c r="E1194">
        <f>[1]hwy_speed!C1194</f>
        <v>62</v>
      </c>
      <c r="F1194">
        <f>[1]hwy_speed!D1194</f>
        <v>62</v>
      </c>
      <c r="G1194">
        <f>[1]hwy_speed!E1194</f>
        <v>62</v>
      </c>
      <c r="H1194">
        <f>[1]hwy_speed!F1194</f>
        <v>62</v>
      </c>
    </row>
    <row r="1195" spans="3:8" x14ac:dyDescent="0.3">
      <c r="C1195">
        <f>[1]hwy_speed!A1195</f>
        <v>27540</v>
      </c>
      <c r="D1195">
        <f>[1]hwy_speed!B1195</f>
        <v>62</v>
      </c>
      <c r="E1195">
        <f>[1]hwy_speed!C1195</f>
        <v>62</v>
      </c>
      <c r="F1195">
        <f>[1]hwy_speed!D1195</f>
        <v>62</v>
      </c>
      <c r="G1195">
        <f>[1]hwy_speed!E1195</f>
        <v>62</v>
      </c>
      <c r="H1195">
        <f>[1]hwy_speed!F1195</f>
        <v>62</v>
      </c>
    </row>
    <row r="1196" spans="3:8" x14ac:dyDescent="0.3">
      <c r="C1196">
        <f>[1]hwy_speed!A1196</f>
        <v>27541</v>
      </c>
      <c r="D1196">
        <f>[1]hwy_speed!B1196</f>
        <v>62</v>
      </c>
      <c r="E1196">
        <f>[1]hwy_speed!C1196</f>
        <v>62</v>
      </c>
      <c r="F1196">
        <f>[1]hwy_speed!D1196</f>
        <v>62</v>
      </c>
      <c r="G1196">
        <f>[1]hwy_speed!E1196</f>
        <v>62</v>
      </c>
      <c r="H1196">
        <f>[1]hwy_speed!F1196</f>
        <v>62</v>
      </c>
    </row>
    <row r="1197" spans="3:8" x14ac:dyDescent="0.3">
      <c r="C1197">
        <f>[1]hwy_speed!A1197</f>
        <v>27542</v>
      </c>
      <c r="D1197">
        <f>[1]hwy_speed!B1197</f>
        <v>62</v>
      </c>
      <c r="E1197">
        <f>[1]hwy_speed!C1197</f>
        <v>62</v>
      </c>
      <c r="F1197">
        <f>[1]hwy_speed!D1197</f>
        <v>62</v>
      </c>
      <c r="G1197">
        <f>[1]hwy_speed!E1197</f>
        <v>62</v>
      </c>
      <c r="H1197">
        <f>[1]hwy_speed!F1197</f>
        <v>62</v>
      </c>
    </row>
    <row r="1198" spans="3:8" x14ac:dyDescent="0.3">
      <c r="C1198">
        <f>[1]hwy_speed!A1198</f>
        <v>27543</v>
      </c>
      <c r="D1198">
        <f>[1]hwy_speed!B1198</f>
        <v>58</v>
      </c>
      <c r="E1198">
        <f>[1]hwy_speed!C1198</f>
        <v>56</v>
      </c>
      <c r="F1198">
        <f>[1]hwy_speed!D1198</f>
        <v>56</v>
      </c>
      <c r="G1198">
        <f>[1]hwy_speed!E1198</f>
        <v>57</v>
      </c>
      <c r="H1198">
        <f>[1]hwy_speed!F1198</f>
        <v>58</v>
      </c>
    </row>
    <row r="1199" spans="3:8" x14ac:dyDescent="0.3">
      <c r="C1199">
        <f>[1]hwy_speed!A1199</f>
        <v>27544</v>
      </c>
      <c r="D1199">
        <f>[1]hwy_speed!B1199</f>
        <v>57</v>
      </c>
      <c r="E1199">
        <f>[1]hwy_speed!C1199</f>
        <v>56</v>
      </c>
      <c r="F1199">
        <f>[1]hwy_speed!D1199</f>
        <v>57</v>
      </c>
      <c r="G1199">
        <f>[1]hwy_speed!E1199</f>
        <v>55</v>
      </c>
      <c r="H1199">
        <f>[1]hwy_speed!F1199</f>
        <v>57</v>
      </c>
    </row>
    <row r="1200" spans="3:8" x14ac:dyDescent="0.3">
      <c r="C1200">
        <f>[1]hwy_speed!A1200</f>
        <v>27545</v>
      </c>
      <c r="D1200">
        <f>[1]hwy_speed!B1200</f>
        <v>58</v>
      </c>
      <c r="E1200">
        <f>[1]hwy_speed!C1200</f>
        <v>50</v>
      </c>
      <c r="F1200">
        <f>[1]hwy_speed!D1200</f>
        <v>52</v>
      </c>
      <c r="G1200">
        <f>[1]hwy_speed!E1200</f>
        <v>53</v>
      </c>
      <c r="H1200">
        <f>[1]hwy_speed!F1200</f>
        <v>58</v>
      </c>
    </row>
    <row r="1201" spans="3:8" x14ac:dyDescent="0.3">
      <c r="C1201">
        <f>[1]hwy_speed!A1201</f>
        <v>27551</v>
      </c>
      <c r="D1201">
        <f>[1]hwy_speed!B1201</f>
        <v>60</v>
      </c>
      <c r="E1201">
        <f>[1]hwy_speed!C1201</f>
        <v>51</v>
      </c>
      <c r="F1201">
        <f>[1]hwy_speed!D1201</f>
        <v>54</v>
      </c>
      <c r="G1201">
        <f>[1]hwy_speed!E1201</f>
        <v>49</v>
      </c>
      <c r="H1201">
        <f>[1]hwy_speed!F1201</f>
        <v>60</v>
      </c>
    </row>
    <row r="1202" spans="3:8" x14ac:dyDescent="0.3">
      <c r="C1202">
        <f>[1]hwy_speed!A1202</f>
        <v>27552</v>
      </c>
      <c r="D1202">
        <f>[1]hwy_speed!B1202</f>
        <v>60</v>
      </c>
      <c r="E1202">
        <f>[1]hwy_speed!C1202</f>
        <v>51</v>
      </c>
      <c r="F1202">
        <f>[1]hwy_speed!D1202</f>
        <v>57</v>
      </c>
      <c r="G1202">
        <f>[1]hwy_speed!E1202</f>
        <v>56</v>
      </c>
      <c r="H1202">
        <f>[1]hwy_speed!F1202</f>
        <v>60</v>
      </c>
    </row>
    <row r="1203" spans="3:8" x14ac:dyDescent="0.3">
      <c r="C1203">
        <f>[1]hwy_speed!A1203</f>
        <v>27554</v>
      </c>
      <c r="D1203">
        <f>[1]hwy_speed!B1203</f>
        <v>62</v>
      </c>
      <c r="E1203">
        <f>[1]hwy_speed!C1203</f>
        <v>46</v>
      </c>
      <c r="F1203">
        <f>[1]hwy_speed!D1203</f>
        <v>59</v>
      </c>
      <c r="G1203">
        <f>[1]hwy_speed!E1203</f>
        <v>56</v>
      </c>
      <c r="H1203">
        <f>[1]hwy_speed!F1203</f>
        <v>62</v>
      </c>
    </row>
    <row r="1204" spans="3:8" x14ac:dyDescent="0.3">
      <c r="C1204">
        <f>[1]hwy_speed!A1204</f>
        <v>27555</v>
      </c>
      <c r="D1204">
        <f>[1]hwy_speed!B1204</f>
        <v>62</v>
      </c>
      <c r="E1204">
        <f>[1]hwy_speed!C1204</f>
        <v>49</v>
      </c>
      <c r="F1204">
        <f>[1]hwy_speed!D1204</f>
        <v>53</v>
      </c>
      <c r="G1204">
        <f>[1]hwy_speed!E1204</f>
        <v>44</v>
      </c>
      <c r="H1204">
        <f>[1]hwy_speed!F1204</f>
        <v>62</v>
      </c>
    </row>
    <row r="1205" spans="3:8" x14ac:dyDescent="0.3">
      <c r="C1205">
        <f>[1]hwy_speed!A1205</f>
        <v>27577</v>
      </c>
      <c r="D1205">
        <f>[1]hwy_speed!B1205</f>
        <v>58</v>
      </c>
      <c r="E1205">
        <f>[1]hwy_speed!C1205</f>
        <v>57</v>
      </c>
      <c r="F1205">
        <f>[1]hwy_speed!D1205</f>
        <v>57</v>
      </c>
      <c r="G1205">
        <f>[1]hwy_speed!E1205</f>
        <v>54</v>
      </c>
      <c r="H1205">
        <f>[1]hwy_speed!F1205</f>
        <v>58</v>
      </c>
    </row>
    <row r="1206" spans="3:8" x14ac:dyDescent="0.3">
      <c r="C1206">
        <f>[1]hwy_speed!A1206</f>
        <v>27578</v>
      </c>
      <c r="D1206">
        <f>[1]hwy_speed!B1206</f>
        <v>57</v>
      </c>
      <c r="E1206">
        <f>[1]hwy_speed!C1206</f>
        <v>41</v>
      </c>
      <c r="F1206">
        <f>[1]hwy_speed!D1206</f>
        <v>54</v>
      </c>
      <c r="G1206">
        <f>[1]hwy_speed!E1206</f>
        <v>52</v>
      </c>
      <c r="H1206">
        <f>[1]hwy_speed!F1206</f>
        <v>57</v>
      </c>
    </row>
    <row r="1207" spans="3:8" x14ac:dyDescent="0.3">
      <c r="C1207">
        <f>[1]hwy_speed!A1207</f>
        <v>27589</v>
      </c>
      <c r="D1207">
        <f>[1]hwy_speed!B1207</f>
        <v>53</v>
      </c>
      <c r="E1207">
        <f>[1]hwy_speed!C1207</f>
        <v>49</v>
      </c>
      <c r="F1207">
        <f>[1]hwy_speed!D1207</f>
        <v>53</v>
      </c>
      <c r="G1207">
        <f>[1]hwy_speed!E1207</f>
        <v>53</v>
      </c>
      <c r="H1207">
        <f>[1]hwy_speed!F1207</f>
        <v>53</v>
      </c>
    </row>
    <row r="1208" spans="3:8" x14ac:dyDescent="0.3">
      <c r="C1208">
        <f>[1]hwy_speed!A1208</f>
        <v>27594</v>
      </c>
      <c r="D1208">
        <f>[1]hwy_speed!B1208</f>
        <v>58</v>
      </c>
      <c r="E1208">
        <f>[1]hwy_speed!C1208</f>
        <v>53</v>
      </c>
      <c r="F1208">
        <f>[1]hwy_speed!D1208</f>
        <v>57</v>
      </c>
      <c r="G1208">
        <f>[1]hwy_speed!E1208</f>
        <v>57</v>
      </c>
      <c r="H1208">
        <f>[1]hwy_speed!F1208</f>
        <v>58</v>
      </c>
    </row>
    <row r="1209" spans="3:8" x14ac:dyDescent="0.3">
      <c r="C1209">
        <f>[1]hwy_speed!A1209</f>
        <v>27597</v>
      </c>
      <c r="D1209">
        <f>[1]hwy_speed!B1209</f>
        <v>62</v>
      </c>
      <c r="E1209">
        <f>[1]hwy_speed!C1209</f>
        <v>61</v>
      </c>
      <c r="F1209">
        <f>[1]hwy_speed!D1209</f>
        <v>61</v>
      </c>
      <c r="G1209">
        <f>[1]hwy_speed!E1209</f>
        <v>61</v>
      </c>
      <c r="H1209">
        <f>[1]hwy_speed!F1209</f>
        <v>62</v>
      </c>
    </row>
    <row r="1210" spans="3:8" x14ac:dyDescent="0.3">
      <c r="C1210">
        <f>[1]hwy_speed!A1210</f>
        <v>27598</v>
      </c>
      <c r="D1210">
        <f>[1]hwy_speed!B1210</f>
        <v>62</v>
      </c>
      <c r="E1210">
        <f>[1]hwy_speed!C1210</f>
        <v>61</v>
      </c>
      <c r="F1210">
        <f>[1]hwy_speed!D1210</f>
        <v>61</v>
      </c>
      <c r="G1210">
        <f>[1]hwy_speed!E1210</f>
        <v>62</v>
      </c>
      <c r="H1210">
        <f>[1]hwy_speed!F1210</f>
        <v>62</v>
      </c>
    </row>
    <row r="1211" spans="3:8" x14ac:dyDescent="0.3">
      <c r="C1211">
        <f>[1]hwy_speed!A1211</f>
        <v>27599</v>
      </c>
      <c r="D1211">
        <f>[1]hwy_speed!B1211</f>
        <v>58</v>
      </c>
      <c r="E1211">
        <f>[1]hwy_speed!C1211</f>
        <v>57</v>
      </c>
      <c r="F1211">
        <f>[1]hwy_speed!D1211</f>
        <v>58</v>
      </c>
      <c r="G1211">
        <f>[1]hwy_speed!E1211</f>
        <v>58</v>
      </c>
      <c r="H1211">
        <f>[1]hwy_speed!F1211</f>
        <v>58</v>
      </c>
    </row>
    <row r="1212" spans="3:8" x14ac:dyDescent="0.3">
      <c r="C1212">
        <f>[1]hwy_speed!A1212</f>
        <v>27600</v>
      </c>
      <c r="D1212">
        <f>[1]hwy_speed!B1212</f>
        <v>62</v>
      </c>
      <c r="E1212">
        <f>[1]hwy_speed!C1212</f>
        <v>57</v>
      </c>
      <c r="F1212">
        <f>[1]hwy_speed!D1212</f>
        <v>61</v>
      </c>
      <c r="G1212">
        <f>[1]hwy_speed!E1212</f>
        <v>61</v>
      </c>
      <c r="H1212">
        <f>[1]hwy_speed!F1212</f>
        <v>62</v>
      </c>
    </row>
    <row r="1213" spans="3:8" x14ac:dyDescent="0.3">
      <c r="C1213">
        <f>[1]hwy_speed!A1213</f>
        <v>27601</v>
      </c>
      <c r="D1213">
        <f>[1]hwy_speed!B1213</f>
        <v>62</v>
      </c>
      <c r="E1213">
        <f>[1]hwy_speed!C1213</f>
        <v>50</v>
      </c>
      <c r="F1213">
        <f>[1]hwy_speed!D1213</f>
        <v>60</v>
      </c>
      <c r="G1213">
        <f>[1]hwy_speed!E1213</f>
        <v>57</v>
      </c>
      <c r="H1213">
        <f>[1]hwy_speed!F1213</f>
        <v>62</v>
      </c>
    </row>
    <row r="1214" spans="3:8" x14ac:dyDescent="0.3">
      <c r="C1214">
        <f>[1]hwy_speed!A1214</f>
        <v>27602</v>
      </c>
      <c r="D1214">
        <f>[1]hwy_speed!B1214</f>
        <v>61</v>
      </c>
      <c r="E1214">
        <f>[1]hwy_speed!C1214</f>
        <v>56</v>
      </c>
      <c r="F1214">
        <f>[1]hwy_speed!D1214</f>
        <v>59</v>
      </c>
      <c r="G1214">
        <f>[1]hwy_speed!E1214</f>
        <v>57</v>
      </c>
      <c r="H1214">
        <f>[1]hwy_speed!F1214</f>
        <v>61</v>
      </c>
    </row>
    <row r="1215" spans="3:8" x14ac:dyDescent="0.3">
      <c r="C1215">
        <f>[1]hwy_speed!A1215</f>
        <v>27603</v>
      </c>
      <c r="D1215">
        <f>[1]hwy_speed!B1215</f>
        <v>61</v>
      </c>
      <c r="E1215">
        <f>[1]hwy_speed!C1215</f>
        <v>56</v>
      </c>
      <c r="F1215">
        <f>[1]hwy_speed!D1215</f>
        <v>58</v>
      </c>
      <c r="G1215">
        <f>[1]hwy_speed!E1215</f>
        <v>54</v>
      </c>
      <c r="H1215">
        <f>[1]hwy_speed!F1215</f>
        <v>61</v>
      </c>
    </row>
    <row r="1216" spans="3:8" x14ac:dyDescent="0.3">
      <c r="C1216">
        <f>[1]hwy_speed!A1216</f>
        <v>27605</v>
      </c>
      <c r="D1216">
        <f>[1]hwy_speed!B1216</f>
        <v>61</v>
      </c>
      <c r="E1216">
        <f>[1]hwy_speed!C1216</f>
        <v>49</v>
      </c>
      <c r="F1216">
        <f>[1]hwy_speed!D1216</f>
        <v>52</v>
      </c>
      <c r="G1216">
        <f>[1]hwy_speed!E1216</f>
        <v>43</v>
      </c>
      <c r="H1216">
        <f>[1]hwy_speed!F1216</f>
        <v>61</v>
      </c>
    </row>
    <row r="1217" spans="3:8" x14ac:dyDescent="0.3">
      <c r="C1217">
        <f>[1]hwy_speed!A1217</f>
        <v>27606</v>
      </c>
      <c r="D1217">
        <f>[1]hwy_speed!B1217</f>
        <v>62</v>
      </c>
      <c r="E1217">
        <f>[1]hwy_speed!C1217</f>
        <v>62</v>
      </c>
      <c r="F1217">
        <f>[1]hwy_speed!D1217</f>
        <v>62</v>
      </c>
      <c r="G1217">
        <f>[1]hwy_speed!E1217</f>
        <v>58</v>
      </c>
      <c r="H1217">
        <f>[1]hwy_speed!F1217</f>
        <v>62</v>
      </c>
    </row>
    <row r="1218" spans="3:8" x14ac:dyDescent="0.3">
      <c r="C1218">
        <f>[1]hwy_speed!A1218</f>
        <v>27607</v>
      </c>
      <c r="D1218">
        <f>[1]hwy_speed!B1218</f>
        <v>62</v>
      </c>
      <c r="E1218">
        <f>[1]hwy_speed!C1218</f>
        <v>62</v>
      </c>
      <c r="F1218">
        <f>[1]hwy_speed!D1218</f>
        <v>62</v>
      </c>
      <c r="G1218">
        <f>[1]hwy_speed!E1218</f>
        <v>57</v>
      </c>
      <c r="H1218">
        <f>[1]hwy_speed!F1218</f>
        <v>62</v>
      </c>
    </row>
    <row r="1219" spans="3:8" x14ac:dyDescent="0.3">
      <c r="C1219">
        <f>[1]hwy_speed!A1219</f>
        <v>27613</v>
      </c>
      <c r="D1219">
        <f>[1]hwy_speed!B1219</f>
        <v>57</v>
      </c>
      <c r="E1219">
        <f>[1]hwy_speed!C1219</f>
        <v>53</v>
      </c>
      <c r="F1219">
        <f>[1]hwy_speed!D1219</f>
        <v>57</v>
      </c>
      <c r="G1219">
        <f>[1]hwy_speed!E1219</f>
        <v>58</v>
      </c>
      <c r="H1219">
        <f>[1]hwy_speed!F1219</f>
        <v>58</v>
      </c>
    </row>
    <row r="1220" spans="3:8" x14ac:dyDescent="0.3">
      <c r="C1220">
        <f>[1]hwy_speed!A1220</f>
        <v>27614</v>
      </c>
      <c r="D1220">
        <f>[1]hwy_speed!B1220</f>
        <v>51</v>
      </c>
      <c r="E1220">
        <f>[1]hwy_speed!C1220</f>
        <v>40</v>
      </c>
      <c r="F1220">
        <f>[1]hwy_speed!D1220</f>
        <v>50</v>
      </c>
      <c r="G1220">
        <f>[1]hwy_speed!E1220</f>
        <v>51</v>
      </c>
      <c r="H1220">
        <f>[1]hwy_speed!F1220</f>
        <v>51</v>
      </c>
    </row>
    <row r="1221" spans="3:8" x14ac:dyDescent="0.3">
      <c r="C1221">
        <f>[1]hwy_speed!A1221</f>
        <v>27615</v>
      </c>
      <c r="D1221">
        <f>[1]hwy_speed!B1221</f>
        <v>58</v>
      </c>
      <c r="E1221">
        <f>[1]hwy_speed!C1221</f>
        <v>58</v>
      </c>
      <c r="F1221">
        <f>[1]hwy_speed!D1221</f>
        <v>58</v>
      </c>
      <c r="G1221">
        <f>[1]hwy_speed!E1221</f>
        <v>58</v>
      </c>
      <c r="H1221">
        <f>[1]hwy_speed!F1221</f>
        <v>58</v>
      </c>
    </row>
    <row r="1222" spans="3:8" x14ac:dyDescent="0.3">
      <c r="C1222">
        <f>[1]hwy_speed!A1222</f>
        <v>27658</v>
      </c>
      <c r="D1222">
        <f>[1]hwy_speed!B1222</f>
        <v>62</v>
      </c>
      <c r="E1222">
        <f>[1]hwy_speed!C1222</f>
        <v>62</v>
      </c>
      <c r="F1222">
        <f>[1]hwy_speed!D1222</f>
        <v>61</v>
      </c>
      <c r="G1222">
        <f>[1]hwy_speed!E1222</f>
        <v>60</v>
      </c>
      <c r="H1222">
        <f>[1]hwy_speed!F1222</f>
        <v>62</v>
      </c>
    </row>
    <row r="1223" spans="3:8" x14ac:dyDescent="0.3">
      <c r="C1223">
        <f>[1]hwy_speed!A1223</f>
        <v>27659</v>
      </c>
      <c r="D1223">
        <f>[1]hwy_speed!B1223</f>
        <v>62</v>
      </c>
      <c r="E1223">
        <f>[1]hwy_speed!C1223</f>
        <v>61</v>
      </c>
      <c r="F1223">
        <f>[1]hwy_speed!D1223</f>
        <v>61</v>
      </c>
      <c r="G1223">
        <f>[1]hwy_speed!E1223</f>
        <v>60</v>
      </c>
      <c r="H1223">
        <f>[1]hwy_speed!F1223</f>
        <v>62</v>
      </c>
    </row>
    <row r="1224" spans="3:8" x14ac:dyDescent="0.3">
      <c r="C1224">
        <f>[1]hwy_speed!A1224</f>
        <v>27694</v>
      </c>
      <c r="D1224">
        <f>[1]hwy_speed!B1224</f>
        <v>58</v>
      </c>
      <c r="E1224">
        <f>[1]hwy_speed!C1224</f>
        <v>58</v>
      </c>
      <c r="F1224">
        <f>[1]hwy_speed!D1224</f>
        <v>58</v>
      </c>
      <c r="G1224">
        <f>[1]hwy_speed!E1224</f>
        <v>58</v>
      </c>
      <c r="H1224">
        <f>[1]hwy_speed!F1224</f>
        <v>58</v>
      </c>
    </row>
    <row r="1225" spans="3:8" x14ac:dyDescent="0.3">
      <c r="C1225">
        <f>[1]hwy_speed!A1225</f>
        <v>27706</v>
      </c>
      <c r="D1225">
        <f>[1]hwy_speed!B1225</f>
        <v>58</v>
      </c>
      <c r="E1225">
        <f>[1]hwy_speed!C1225</f>
        <v>58</v>
      </c>
      <c r="F1225">
        <f>[1]hwy_speed!D1225</f>
        <v>58</v>
      </c>
      <c r="G1225">
        <f>[1]hwy_speed!E1225</f>
        <v>58</v>
      </c>
      <c r="H1225">
        <f>[1]hwy_speed!F1225</f>
        <v>58</v>
      </c>
    </row>
    <row r="1226" spans="3:8" x14ac:dyDescent="0.3">
      <c r="C1226">
        <f>[1]hwy_speed!A1226</f>
        <v>27716</v>
      </c>
      <c r="D1226">
        <f>[1]hwy_speed!B1226</f>
        <v>58</v>
      </c>
      <c r="E1226">
        <f>[1]hwy_speed!C1226</f>
        <v>58</v>
      </c>
      <c r="F1226">
        <f>[1]hwy_speed!D1226</f>
        <v>58</v>
      </c>
      <c r="G1226">
        <f>[1]hwy_speed!E1226</f>
        <v>58</v>
      </c>
      <c r="H1226">
        <f>[1]hwy_speed!F1226</f>
        <v>58</v>
      </c>
    </row>
    <row r="1227" spans="3:8" x14ac:dyDescent="0.3">
      <c r="C1227">
        <f>[1]hwy_speed!A1227</f>
        <v>27717</v>
      </c>
      <c r="D1227">
        <f>[1]hwy_speed!B1227</f>
        <v>58</v>
      </c>
      <c r="E1227">
        <f>[1]hwy_speed!C1227</f>
        <v>58</v>
      </c>
      <c r="F1227">
        <f>[1]hwy_speed!D1227</f>
        <v>58</v>
      </c>
      <c r="G1227">
        <f>[1]hwy_speed!E1227</f>
        <v>58</v>
      </c>
      <c r="H1227">
        <f>[1]hwy_speed!F1227</f>
        <v>58</v>
      </c>
    </row>
    <row r="1228" spans="3:8" x14ac:dyDescent="0.3">
      <c r="C1228">
        <f>[1]hwy_speed!A1228</f>
        <v>27718</v>
      </c>
      <c r="D1228">
        <f>[1]hwy_speed!B1228</f>
        <v>58</v>
      </c>
      <c r="E1228">
        <f>[1]hwy_speed!C1228</f>
        <v>58</v>
      </c>
      <c r="F1228">
        <f>[1]hwy_speed!D1228</f>
        <v>58</v>
      </c>
      <c r="G1228">
        <f>[1]hwy_speed!E1228</f>
        <v>58</v>
      </c>
      <c r="H1228">
        <f>[1]hwy_speed!F1228</f>
        <v>58</v>
      </c>
    </row>
    <row r="1229" spans="3:8" x14ac:dyDescent="0.3">
      <c r="C1229">
        <f>[1]hwy_speed!A1229</f>
        <v>27719</v>
      </c>
      <c r="D1229">
        <f>[1]hwy_speed!B1229</f>
        <v>58</v>
      </c>
      <c r="E1229">
        <f>[1]hwy_speed!C1229</f>
        <v>58</v>
      </c>
      <c r="F1229">
        <f>[1]hwy_speed!D1229</f>
        <v>58</v>
      </c>
      <c r="G1229">
        <f>[1]hwy_speed!E1229</f>
        <v>58</v>
      </c>
      <c r="H1229">
        <f>[1]hwy_speed!F1229</f>
        <v>58</v>
      </c>
    </row>
    <row r="1230" spans="3:8" x14ac:dyDescent="0.3">
      <c r="C1230">
        <f>[1]hwy_speed!A1230</f>
        <v>27720</v>
      </c>
      <c r="D1230">
        <f>[1]hwy_speed!B1230</f>
        <v>58</v>
      </c>
      <c r="E1230">
        <f>[1]hwy_speed!C1230</f>
        <v>58</v>
      </c>
      <c r="F1230">
        <f>[1]hwy_speed!D1230</f>
        <v>58</v>
      </c>
      <c r="G1230">
        <f>[1]hwy_speed!E1230</f>
        <v>58</v>
      </c>
      <c r="H1230">
        <f>[1]hwy_speed!F1230</f>
        <v>58</v>
      </c>
    </row>
    <row r="1231" spans="3:8" x14ac:dyDescent="0.3">
      <c r="C1231">
        <f>[1]hwy_speed!A1231</f>
        <v>27721</v>
      </c>
      <c r="D1231">
        <f>[1]hwy_speed!B1231</f>
        <v>58</v>
      </c>
      <c r="E1231">
        <f>[1]hwy_speed!C1231</f>
        <v>58</v>
      </c>
      <c r="F1231">
        <f>[1]hwy_speed!D1231</f>
        <v>58</v>
      </c>
      <c r="G1231">
        <f>[1]hwy_speed!E1231</f>
        <v>58</v>
      </c>
      <c r="H1231">
        <f>[1]hwy_speed!F1231</f>
        <v>58</v>
      </c>
    </row>
    <row r="1232" spans="3:8" x14ac:dyDescent="0.3">
      <c r="C1232">
        <f>[1]hwy_speed!A1232</f>
        <v>27722</v>
      </c>
      <c r="D1232">
        <f>[1]hwy_speed!B1232</f>
        <v>58</v>
      </c>
      <c r="E1232">
        <f>[1]hwy_speed!C1232</f>
        <v>58</v>
      </c>
      <c r="F1232">
        <f>[1]hwy_speed!D1232</f>
        <v>58</v>
      </c>
      <c r="G1232">
        <f>[1]hwy_speed!E1232</f>
        <v>58</v>
      </c>
      <c r="H1232">
        <f>[1]hwy_speed!F1232</f>
        <v>58</v>
      </c>
    </row>
    <row r="1233" spans="3:8" x14ac:dyDescent="0.3">
      <c r="C1233">
        <f>[1]hwy_speed!A1233</f>
        <v>27724</v>
      </c>
      <c r="D1233">
        <f>[1]hwy_speed!B1233</f>
        <v>58</v>
      </c>
      <c r="E1233">
        <f>[1]hwy_speed!C1233</f>
        <v>58</v>
      </c>
      <c r="F1233">
        <f>[1]hwy_speed!D1233</f>
        <v>58</v>
      </c>
      <c r="G1233">
        <f>[1]hwy_speed!E1233</f>
        <v>58</v>
      </c>
      <c r="H1233">
        <f>[1]hwy_speed!F1233</f>
        <v>58</v>
      </c>
    </row>
    <row r="1234" spans="3:8" x14ac:dyDescent="0.3">
      <c r="C1234">
        <f>[1]hwy_speed!A1234</f>
        <v>27737</v>
      </c>
      <c r="D1234">
        <f>[1]hwy_speed!B1234</f>
        <v>49</v>
      </c>
      <c r="E1234">
        <f>[1]hwy_speed!C1234</f>
        <v>48</v>
      </c>
      <c r="F1234">
        <f>[1]hwy_speed!D1234</f>
        <v>49</v>
      </c>
      <c r="G1234">
        <f>[1]hwy_speed!E1234</f>
        <v>48</v>
      </c>
      <c r="H1234">
        <f>[1]hwy_speed!F1234</f>
        <v>49</v>
      </c>
    </row>
    <row r="1235" spans="3:8" x14ac:dyDescent="0.3">
      <c r="C1235">
        <f>[1]hwy_speed!A1235</f>
        <v>27738</v>
      </c>
      <c r="D1235">
        <f>[1]hwy_speed!B1235</f>
        <v>49</v>
      </c>
      <c r="E1235">
        <f>[1]hwy_speed!C1235</f>
        <v>48</v>
      </c>
      <c r="F1235">
        <f>[1]hwy_speed!D1235</f>
        <v>48</v>
      </c>
      <c r="G1235">
        <f>[1]hwy_speed!E1235</f>
        <v>48</v>
      </c>
      <c r="H1235">
        <f>[1]hwy_speed!F1235</f>
        <v>49</v>
      </c>
    </row>
    <row r="1236" spans="3:8" x14ac:dyDescent="0.3">
      <c r="C1236">
        <f>[1]hwy_speed!A1236</f>
        <v>27739</v>
      </c>
      <c r="D1236">
        <f>[1]hwy_speed!B1236</f>
        <v>49</v>
      </c>
      <c r="E1236">
        <f>[1]hwy_speed!C1236</f>
        <v>49</v>
      </c>
      <c r="F1236">
        <f>[1]hwy_speed!D1236</f>
        <v>49</v>
      </c>
      <c r="G1236">
        <f>[1]hwy_speed!E1236</f>
        <v>49</v>
      </c>
      <c r="H1236">
        <f>[1]hwy_speed!F1236</f>
        <v>49</v>
      </c>
    </row>
    <row r="1237" spans="3:8" x14ac:dyDescent="0.3">
      <c r="C1237">
        <f>[1]hwy_speed!A1237</f>
        <v>27740</v>
      </c>
      <c r="D1237">
        <f>[1]hwy_speed!B1237</f>
        <v>49</v>
      </c>
      <c r="E1237">
        <f>[1]hwy_speed!C1237</f>
        <v>49</v>
      </c>
      <c r="F1237">
        <f>[1]hwy_speed!D1237</f>
        <v>49</v>
      </c>
      <c r="G1237">
        <f>[1]hwy_speed!E1237</f>
        <v>49</v>
      </c>
      <c r="H1237">
        <f>[1]hwy_speed!F1237</f>
        <v>49</v>
      </c>
    </row>
    <row r="1238" spans="3:8" x14ac:dyDescent="0.3">
      <c r="C1238">
        <f>[1]hwy_speed!A1238</f>
        <v>27741</v>
      </c>
      <c r="D1238">
        <f>[1]hwy_speed!B1238</f>
        <v>49</v>
      </c>
      <c r="E1238">
        <f>[1]hwy_speed!C1238</f>
        <v>49</v>
      </c>
      <c r="F1238">
        <f>[1]hwy_speed!D1238</f>
        <v>49</v>
      </c>
      <c r="G1238">
        <f>[1]hwy_speed!E1238</f>
        <v>49</v>
      </c>
      <c r="H1238">
        <f>[1]hwy_speed!F1238</f>
        <v>49</v>
      </c>
    </row>
    <row r="1239" spans="3:8" x14ac:dyDescent="0.3">
      <c r="C1239">
        <f>[1]hwy_speed!A1239</f>
        <v>27742</v>
      </c>
      <c r="D1239">
        <f>[1]hwy_speed!B1239</f>
        <v>49</v>
      </c>
      <c r="E1239">
        <f>[1]hwy_speed!C1239</f>
        <v>49</v>
      </c>
      <c r="F1239">
        <f>[1]hwy_speed!D1239</f>
        <v>49</v>
      </c>
      <c r="G1239">
        <f>[1]hwy_speed!E1239</f>
        <v>49</v>
      </c>
      <c r="H1239">
        <f>[1]hwy_speed!F1239</f>
        <v>49</v>
      </c>
    </row>
    <row r="1240" spans="3:8" x14ac:dyDescent="0.3">
      <c r="C1240">
        <f>[1]hwy_speed!A1240</f>
        <v>27743</v>
      </c>
      <c r="D1240">
        <f>[1]hwy_speed!B1240</f>
        <v>58</v>
      </c>
      <c r="E1240">
        <f>[1]hwy_speed!C1240</f>
        <v>58</v>
      </c>
      <c r="F1240">
        <f>[1]hwy_speed!D1240</f>
        <v>58</v>
      </c>
      <c r="G1240">
        <f>[1]hwy_speed!E1240</f>
        <v>58</v>
      </c>
      <c r="H1240">
        <f>[1]hwy_speed!F1240</f>
        <v>58</v>
      </c>
    </row>
    <row r="1241" spans="3:8" x14ac:dyDescent="0.3">
      <c r="C1241">
        <f>[1]hwy_speed!A1241</f>
        <v>27744</v>
      </c>
      <c r="D1241">
        <f>[1]hwy_speed!B1241</f>
        <v>43</v>
      </c>
      <c r="E1241">
        <f>[1]hwy_speed!C1241</f>
        <v>43</v>
      </c>
      <c r="F1241">
        <f>[1]hwy_speed!D1241</f>
        <v>43</v>
      </c>
      <c r="G1241">
        <f>[1]hwy_speed!E1241</f>
        <v>43</v>
      </c>
      <c r="H1241">
        <f>[1]hwy_speed!F1241</f>
        <v>43</v>
      </c>
    </row>
    <row r="1242" spans="3:8" x14ac:dyDescent="0.3">
      <c r="C1242">
        <f>[1]hwy_speed!A1242</f>
        <v>27766</v>
      </c>
      <c r="D1242">
        <f>[1]hwy_speed!B1242</f>
        <v>62</v>
      </c>
      <c r="E1242">
        <f>[1]hwy_speed!C1242</f>
        <v>60</v>
      </c>
      <c r="F1242">
        <f>[1]hwy_speed!D1242</f>
        <v>62</v>
      </c>
      <c r="G1242">
        <f>[1]hwy_speed!E1242</f>
        <v>62</v>
      </c>
      <c r="H1242">
        <f>[1]hwy_speed!F1242</f>
        <v>62</v>
      </c>
    </row>
    <row r="1243" spans="3:8" x14ac:dyDescent="0.3">
      <c r="C1243">
        <f>[1]hwy_speed!A1243</f>
        <v>27774</v>
      </c>
      <c r="D1243">
        <f>[1]hwy_speed!B1243</f>
        <v>57</v>
      </c>
      <c r="E1243">
        <f>[1]hwy_speed!C1243</f>
        <v>56</v>
      </c>
      <c r="F1243">
        <f>[1]hwy_speed!D1243</f>
        <v>57</v>
      </c>
      <c r="G1243">
        <f>[1]hwy_speed!E1243</f>
        <v>57</v>
      </c>
      <c r="H1243">
        <f>[1]hwy_speed!F1243</f>
        <v>57</v>
      </c>
    </row>
    <row r="1244" spans="3:8" x14ac:dyDescent="0.3">
      <c r="C1244">
        <f>[1]hwy_speed!A1244</f>
        <v>27781</v>
      </c>
      <c r="D1244">
        <f>[1]hwy_speed!B1244</f>
        <v>58</v>
      </c>
      <c r="E1244">
        <f>[1]hwy_speed!C1244</f>
        <v>57</v>
      </c>
      <c r="F1244">
        <f>[1]hwy_speed!D1244</f>
        <v>57</v>
      </c>
      <c r="G1244">
        <f>[1]hwy_speed!E1244</f>
        <v>47</v>
      </c>
      <c r="H1244">
        <f>[1]hwy_speed!F1244</f>
        <v>58</v>
      </c>
    </row>
    <row r="1245" spans="3:8" x14ac:dyDescent="0.3">
      <c r="C1245">
        <f>[1]hwy_speed!A1245</f>
        <v>27789</v>
      </c>
      <c r="D1245">
        <f>[1]hwy_speed!B1245</f>
        <v>57</v>
      </c>
      <c r="E1245">
        <f>[1]hwy_speed!C1245</f>
        <v>37</v>
      </c>
      <c r="F1245">
        <f>[1]hwy_speed!D1245</f>
        <v>55</v>
      </c>
      <c r="G1245">
        <f>[1]hwy_speed!E1245</f>
        <v>55</v>
      </c>
      <c r="H1245">
        <f>[1]hwy_speed!F1245</f>
        <v>57</v>
      </c>
    </row>
    <row r="1246" spans="3:8" x14ac:dyDescent="0.3">
      <c r="C1246">
        <f>[1]hwy_speed!A1246</f>
        <v>27790</v>
      </c>
      <c r="D1246">
        <f>[1]hwy_speed!B1246</f>
        <v>57</v>
      </c>
      <c r="E1246">
        <f>[1]hwy_speed!C1246</f>
        <v>57</v>
      </c>
      <c r="F1246">
        <f>[1]hwy_speed!D1246</f>
        <v>57</v>
      </c>
      <c r="G1246">
        <f>[1]hwy_speed!E1246</f>
        <v>50</v>
      </c>
      <c r="H1246">
        <f>[1]hwy_speed!F1246</f>
        <v>57</v>
      </c>
    </row>
    <row r="1247" spans="3:8" x14ac:dyDescent="0.3">
      <c r="C1247">
        <f>[1]hwy_speed!A1247</f>
        <v>27791</v>
      </c>
      <c r="D1247">
        <f>[1]hwy_speed!B1247</f>
        <v>57</v>
      </c>
      <c r="E1247">
        <f>[1]hwy_speed!C1247</f>
        <v>52</v>
      </c>
      <c r="F1247">
        <f>[1]hwy_speed!D1247</f>
        <v>51</v>
      </c>
      <c r="G1247">
        <f>[1]hwy_speed!E1247</f>
        <v>33</v>
      </c>
      <c r="H1247">
        <f>[1]hwy_speed!F1247</f>
        <v>57</v>
      </c>
    </row>
    <row r="1248" spans="3:8" x14ac:dyDescent="0.3">
      <c r="C1248">
        <f>[1]hwy_speed!A1248</f>
        <v>27792</v>
      </c>
      <c r="D1248">
        <f>[1]hwy_speed!B1248</f>
        <v>57</v>
      </c>
      <c r="E1248">
        <f>[1]hwy_speed!C1248</f>
        <v>32</v>
      </c>
      <c r="F1248">
        <f>[1]hwy_speed!D1248</f>
        <v>51</v>
      </c>
      <c r="G1248">
        <f>[1]hwy_speed!E1248</f>
        <v>50</v>
      </c>
      <c r="H1248">
        <f>[1]hwy_speed!F1248</f>
        <v>57</v>
      </c>
    </row>
    <row r="1249" spans="3:8" x14ac:dyDescent="0.3">
      <c r="C1249">
        <f>[1]hwy_speed!A1249</f>
        <v>27795</v>
      </c>
      <c r="D1249">
        <f>[1]hwy_speed!B1249</f>
        <v>57</v>
      </c>
      <c r="E1249">
        <f>[1]hwy_speed!C1249</f>
        <v>53</v>
      </c>
      <c r="F1249">
        <f>[1]hwy_speed!D1249</f>
        <v>53</v>
      </c>
      <c r="G1249">
        <f>[1]hwy_speed!E1249</f>
        <v>38</v>
      </c>
      <c r="H1249">
        <f>[1]hwy_speed!F1249</f>
        <v>57</v>
      </c>
    </row>
    <row r="1250" spans="3:8" x14ac:dyDescent="0.3">
      <c r="C1250">
        <f>[1]hwy_speed!A1250</f>
        <v>27796</v>
      </c>
      <c r="D1250">
        <f>[1]hwy_speed!B1250</f>
        <v>56</v>
      </c>
      <c r="E1250">
        <f>[1]hwy_speed!C1250</f>
        <v>28</v>
      </c>
      <c r="F1250">
        <f>[1]hwy_speed!D1250</f>
        <v>50</v>
      </c>
      <c r="G1250">
        <f>[1]hwy_speed!E1250</f>
        <v>49</v>
      </c>
      <c r="H1250">
        <f>[1]hwy_speed!F1250</f>
        <v>56</v>
      </c>
    </row>
    <row r="1251" spans="3:8" x14ac:dyDescent="0.3">
      <c r="C1251">
        <f>[1]hwy_speed!A1251</f>
        <v>27806</v>
      </c>
      <c r="D1251">
        <f>[1]hwy_speed!B1251</f>
        <v>57</v>
      </c>
      <c r="E1251">
        <f>[1]hwy_speed!C1251</f>
        <v>54</v>
      </c>
      <c r="F1251">
        <f>[1]hwy_speed!D1251</f>
        <v>54</v>
      </c>
      <c r="G1251">
        <f>[1]hwy_speed!E1251</f>
        <v>41</v>
      </c>
      <c r="H1251">
        <f>[1]hwy_speed!F1251</f>
        <v>57</v>
      </c>
    </row>
    <row r="1252" spans="3:8" x14ac:dyDescent="0.3">
      <c r="C1252">
        <f>[1]hwy_speed!A1252</f>
        <v>27807</v>
      </c>
      <c r="D1252">
        <f>[1]hwy_speed!B1252</f>
        <v>57</v>
      </c>
      <c r="E1252">
        <f>[1]hwy_speed!C1252</f>
        <v>33</v>
      </c>
      <c r="F1252">
        <f>[1]hwy_speed!D1252</f>
        <v>51</v>
      </c>
      <c r="G1252">
        <f>[1]hwy_speed!E1252</f>
        <v>50</v>
      </c>
      <c r="H1252">
        <f>[1]hwy_speed!F1252</f>
        <v>57</v>
      </c>
    </row>
    <row r="1253" spans="3:8" x14ac:dyDescent="0.3">
      <c r="C1253">
        <f>[1]hwy_speed!A1253</f>
        <v>27820</v>
      </c>
      <c r="D1253">
        <f>[1]hwy_speed!B1253</f>
        <v>55</v>
      </c>
      <c r="E1253">
        <f>[1]hwy_speed!C1253</f>
        <v>23</v>
      </c>
      <c r="F1253">
        <f>[1]hwy_speed!D1253</f>
        <v>49</v>
      </c>
      <c r="G1253">
        <f>[1]hwy_speed!E1253</f>
        <v>52</v>
      </c>
      <c r="H1253">
        <f>[1]hwy_speed!F1253</f>
        <v>56</v>
      </c>
    </row>
    <row r="1254" spans="3:8" x14ac:dyDescent="0.3">
      <c r="C1254">
        <f>[1]hwy_speed!A1254</f>
        <v>27824</v>
      </c>
      <c r="D1254">
        <f>[1]hwy_speed!B1254</f>
        <v>57</v>
      </c>
      <c r="E1254">
        <f>[1]hwy_speed!C1254</f>
        <v>56</v>
      </c>
      <c r="F1254">
        <f>[1]hwy_speed!D1254</f>
        <v>56</v>
      </c>
      <c r="G1254">
        <f>[1]hwy_speed!E1254</f>
        <v>48</v>
      </c>
      <c r="H1254">
        <f>[1]hwy_speed!F1254</f>
        <v>57</v>
      </c>
    </row>
    <row r="1255" spans="3:8" x14ac:dyDescent="0.3">
      <c r="C1255">
        <f>[1]hwy_speed!A1255</f>
        <v>27825</v>
      </c>
      <c r="D1255">
        <f>[1]hwy_speed!B1255</f>
        <v>56</v>
      </c>
      <c r="E1255">
        <f>[1]hwy_speed!C1255</f>
        <v>15</v>
      </c>
      <c r="F1255">
        <f>[1]hwy_speed!D1255</f>
        <v>45</v>
      </c>
      <c r="G1255">
        <f>[1]hwy_speed!E1255</f>
        <v>48</v>
      </c>
      <c r="H1255">
        <f>[1]hwy_speed!F1255</f>
        <v>56</v>
      </c>
    </row>
    <row r="1256" spans="3:8" x14ac:dyDescent="0.3">
      <c r="C1256">
        <f>[1]hwy_speed!A1256</f>
        <v>27832</v>
      </c>
      <c r="D1256">
        <f>[1]hwy_speed!B1256</f>
        <v>57</v>
      </c>
      <c r="E1256">
        <f>[1]hwy_speed!C1256</f>
        <v>18</v>
      </c>
      <c r="F1256">
        <f>[1]hwy_speed!D1256</f>
        <v>47</v>
      </c>
      <c r="G1256">
        <f>[1]hwy_speed!E1256</f>
        <v>50</v>
      </c>
      <c r="H1256">
        <f>[1]hwy_speed!F1256</f>
        <v>57</v>
      </c>
    </row>
    <row r="1257" spans="3:8" x14ac:dyDescent="0.3">
      <c r="C1257">
        <f>[1]hwy_speed!A1257</f>
        <v>27834</v>
      </c>
      <c r="D1257">
        <f>[1]hwy_speed!B1257</f>
        <v>58</v>
      </c>
      <c r="E1257">
        <f>[1]hwy_speed!C1257</f>
        <v>52</v>
      </c>
      <c r="F1257">
        <f>[1]hwy_speed!D1257</f>
        <v>54</v>
      </c>
      <c r="G1257">
        <f>[1]hwy_speed!E1257</f>
        <v>38</v>
      </c>
      <c r="H1257">
        <f>[1]hwy_speed!F1257</f>
        <v>58</v>
      </c>
    </row>
    <row r="1258" spans="3:8" x14ac:dyDescent="0.3">
      <c r="C1258">
        <f>[1]hwy_speed!A1258</f>
        <v>27843</v>
      </c>
      <c r="D1258">
        <f>[1]hwy_speed!B1258</f>
        <v>58</v>
      </c>
      <c r="E1258">
        <f>[1]hwy_speed!C1258</f>
        <v>58</v>
      </c>
      <c r="F1258">
        <f>[1]hwy_speed!D1258</f>
        <v>58</v>
      </c>
      <c r="G1258">
        <f>[1]hwy_speed!E1258</f>
        <v>57</v>
      </c>
      <c r="H1258">
        <f>[1]hwy_speed!F1258</f>
        <v>58</v>
      </c>
    </row>
    <row r="1259" spans="3:8" x14ac:dyDescent="0.3">
      <c r="C1259">
        <f>[1]hwy_speed!A1259</f>
        <v>27844</v>
      </c>
      <c r="D1259">
        <f>[1]hwy_speed!B1259</f>
        <v>58</v>
      </c>
      <c r="E1259">
        <f>[1]hwy_speed!C1259</f>
        <v>58</v>
      </c>
      <c r="F1259">
        <f>[1]hwy_speed!D1259</f>
        <v>58</v>
      </c>
      <c r="G1259">
        <f>[1]hwy_speed!E1259</f>
        <v>57</v>
      </c>
      <c r="H1259">
        <f>[1]hwy_speed!F1259</f>
        <v>58</v>
      </c>
    </row>
    <row r="1260" spans="3:8" x14ac:dyDescent="0.3">
      <c r="C1260">
        <f>[1]hwy_speed!A1260</f>
        <v>27845</v>
      </c>
      <c r="D1260">
        <f>[1]hwy_speed!B1260</f>
        <v>58</v>
      </c>
      <c r="E1260">
        <f>[1]hwy_speed!C1260</f>
        <v>58</v>
      </c>
      <c r="F1260">
        <f>[1]hwy_speed!D1260</f>
        <v>58</v>
      </c>
      <c r="G1260">
        <f>[1]hwy_speed!E1260</f>
        <v>56</v>
      </c>
      <c r="H1260">
        <f>[1]hwy_speed!F1260</f>
        <v>58</v>
      </c>
    </row>
    <row r="1261" spans="3:8" x14ac:dyDescent="0.3">
      <c r="C1261">
        <f>[1]hwy_speed!A1261</f>
        <v>27853</v>
      </c>
      <c r="D1261">
        <f>[1]hwy_speed!B1261</f>
        <v>56</v>
      </c>
      <c r="E1261">
        <f>[1]hwy_speed!C1261</f>
        <v>56</v>
      </c>
      <c r="F1261">
        <f>[1]hwy_speed!D1261</f>
        <v>56</v>
      </c>
      <c r="G1261">
        <f>[1]hwy_speed!E1261</f>
        <v>56</v>
      </c>
      <c r="H1261">
        <f>[1]hwy_speed!F1261</f>
        <v>56</v>
      </c>
    </row>
    <row r="1262" spans="3:8" x14ac:dyDescent="0.3">
      <c r="C1262">
        <f>[1]hwy_speed!A1262</f>
        <v>27855</v>
      </c>
      <c r="D1262">
        <f>[1]hwy_speed!B1262</f>
        <v>58</v>
      </c>
      <c r="E1262">
        <f>[1]hwy_speed!C1262</f>
        <v>57</v>
      </c>
      <c r="F1262">
        <f>[1]hwy_speed!D1262</f>
        <v>58</v>
      </c>
      <c r="G1262">
        <f>[1]hwy_speed!E1262</f>
        <v>58</v>
      </c>
      <c r="H1262">
        <f>[1]hwy_speed!F1262</f>
        <v>58</v>
      </c>
    </row>
    <row r="1263" spans="3:8" x14ac:dyDescent="0.3">
      <c r="C1263">
        <f>[1]hwy_speed!A1263</f>
        <v>27856</v>
      </c>
      <c r="D1263">
        <f>[1]hwy_speed!B1263</f>
        <v>58</v>
      </c>
      <c r="E1263">
        <f>[1]hwy_speed!C1263</f>
        <v>57</v>
      </c>
      <c r="F1263">
        <f>[1]hwy_speed!D1263</f>
        <v>57</v>
      </c>
      <c r="G1263">
        <f>[1]hwy_speed!E1263</f>
        <v>57</v>
      </c>
      <c r="H1263">
        <f>[1]hwy_speed!F1263</f>
        <v>58</v>
      </c>
    </row>
    <row r="1264" spans="3:8" x14ac:dyDescent="0.3">
      <c r="C1264">
        <f>[1]hwy_speed!A1264</f>
        <v>27857</v>
      </c>
      <c r="D1264">
        <f>[1]hwy_speed!B1264</f>
        <v>62</v>
      </c>
      <c r="E1264">
        <f>[1]hwy_speed!C1264</f>
        <v>62</v>
      </c>
      <c r="F1264">
        <f>[1]hwy_speed!D1264</f>
        <v>62</v>
      </c>
      <c r="G1264">
        <f>[1]hwy_speed!E1264</f>
        <v>62</v>
      </c>
      <c r="H1264">
        <f>[1]hwy_speed!F1264</f>
        <v>62</v>
      </c>
    </row>
    <row r="1265" spans="3:8" x14ac:dyDescent="0.3">
      <c r="C1265">
        <f>[1]hwy_speed!A1265</f>
        <v>27858</v>
      </c>
      <c r="D1265">
        <f>[1]hwy_speed!B1265</f>
        <v>58</v>
      </c>
      <c r="E1265">
        <f>[1]hwy_speed!C1265</f>
        <v>57</v>
      </c>
      <c r="F1265">
        <f>[1]hwy_speed!D1265</f>
        <v>58</v>
      </c>
      <c r="G1265">
        <f>[1]hwy_speed!E1265</f>
        <v>58</v>
      </c>
      <c r="H1265">
        <f>[1]hwy_speed!F1265</f>
        <v>58</v>
      </c>
    </row>
    <row r="1266" spans="3:8" x14ac:dyDescent="0.3">
      <c r="C1266">
        <f>[1]hwy_speed!A1266</f>
        <v>27860</v>
      </c>
      <c r="D1266">
        <f>[1]hwy_speed!B1266</f>
        <v>57</v>
      </c>
      <c r="E1266">
        <f>[1]hwy_speed!C1266</f>
        <v>57</v>
      </c>
      <c r="F1266">
        <f>[1]hwy_speed!D1266</f>
        <v>57</v>
      </c>
      <c r="G1266">
        <f>[1]hwy_speed!E1266</f>
        <v>57</v>
      </c>
      <c r="H1266">
        <f>[1]hwy_speed!F1266</f>
        <v>57</v>
      </c>
    </row>
    <row r="1267" spans="3:8" x14ac:dyDescent="0.3">
      <c r="C1267">
        <f>[1]hwy_speed!A1267</f>
        <v>27862</v>
      </c>
      <c r="D1267">
        <f>[1]hwy_speed!B1267</f>
        <v>61</v>
      </c>
      <c r="E1267">
        <f>[1]hwy_speed!C1267</f>
        <v>61</v>
      </c>
      <c r="F1267">
        <f>[1]hwy_speed!D1267</f>
        <v>61</v>
      </c>
      <c r="G1267">
        <f>[1]hwy_speed!E1267</f>
        <v>61</v>
      </c>
      <c r="H1267">
        <f>[1]hwy_speed!F1267</f>
        <v>61</v>
      </c>
    </row>
    <row r="1268" spans="3:8" x14ac:dyDescent="0.3">
      <c r="C1268">
        <f>[1]hwy_speed!A1268</f>
        <v>27864</v>
      </c>
      <c r="D1268">
        <f>[1]hwy_speed!B1268</f>
        <v>57</v>
      </c>
      <c r="E1268">
        <f>[1]hwy_speed!C1268</f>
        <v>57</v>
      </c>
      <c r="F1268">
        <f>[1]hwy_speed!D1268</f>
        <v>57</v>
      </c>
      <c r="G1268">
        <f>[1]hwy_speed!E1268</f>
        <v>57</v>
      </c>
      <c r="H1268">
        <f>[1]hwy_speed!F1268</f>
        <v>57</v>
      </c>
    </row>
    <row r="1269" spans="3:8" x14ac:dyDescent="0.3">
      <c r="C1269">
        <f>[1]hwy_speed!A1269</f>
        <v>27866</v>
      </c>
      <c r="D1269">
        <f>[1]hwy_speed!B1269</f>
        <v>57</v>
      </c>
      <c r="E1269">
        <f>[1]hwy_speed!C1269</f>
        <v>57</v>
      </c>
      <c r="F1269">
        <f>[1]hwy_speed!D1269</f>
        <v>57</v>
      </c>
      <c r="G1269">
        <f>[1]hwy_speed!E1269</f>
        <v>57</v>
      </c>
      <c r="H1269">
        <f>[1]hwy_speed!F1269</f>
        <v>57</v>
      </c>
    </row>
    <row r="1270" spans="3:8" x14ac:dyDescent="0.3">
      <c r="C1270">
        <f>[1]hwy_speed!A1270</f>
        <v>27868</v>
      </c>
      <c r="D1270">
        <f>[1]hwy_speed!B1270</f>
        <v>56</v>
      </c>
      <c r="E1270">
        <f>[1]hwy_speed!C1270</f>
        <v>56</v>
      </c>
      <c r="F1270">
        <f>[1]hwy_speed!D1270</f>
        <v>56</v>
      </c>
      <c r="G1270">
        <f>[1]hwy_speed!E1270</f>
        <v>56</v>
      </c>
      <c r="H1270">
        <f>[1]hwy_speed!F1270</f>
        <v>56</v>
      </c>
    </row>
    <row r="1271" spans="3:8" x14ac:dyDescent="0.3">
      <c r="C1271">
        <f>[1]hwy_speed!A1271</f>
        <v>27869</v>
      </c>
      <c r="D1271">
        <f>[1]hwy_speed!B1271</f>
        <v>39</v>
      </c>
      <c r="E1271">
        <f>[1]hwy_speed!C1271</f>
        <v>39</v>
      </c>
      <c r="F1271">
        <f>[1]hwy_speed!D1271</f>
        <v>39</v>
      </c>
      <c r="G1271">
        <f>[1]hwy_speed!E1271</f>
        <v>39</v>
      </c>
      <c r="H1271">
        <f>[1]hwy_speed!F1271</f>
        <v>39</v>
      </c>
    </row>
    <row r="1272" spans="3:8" x14ac:dyDescent="0.3">
      <c r="C1272">
        <f>[1]hwy_speed!A1272</f>
        <v>27870</v>
      </c>
      <c r="D1272">
        <f>[1]hwy_speed!B1272</f>
        <v>57</v>
      </c>
      <c r="E1272">
        <f>[1]hwy_speed!C1272</f>
        <v>57</v>
      </c>
      <c r="F1272">
        <f>[1]hwy_speed!D1272</f>
        <v>57</v>
      </c>
      <c r="G1272">
        <f>[1]hwy_speed!E1272</f>
        <v>57</v>
      </c>
      <c r="H1272">
        <f>[1]hwy_speed!F1272</f>
        <v>57</v>
      </c>
    </row>
    <row r="1273" spans="3:8" x14ac:dyDescent="0.3">
      <c r="C1273">
        <f>[1]hwy_speed!A1273</f>
        <v>27875</v>
      </c>
      <c r="D1273">
        <f>[1]hwy_speed!B1273</f>
        <v>58</v>
      </c>
      <c r="E1273">
        <f>[1]hwy_speed!C1273</f>
        <v>58</v>
      </c>
      <c r="F1273">
        <f>[1]hwy_speed!D1273</f>
        <v>58</v>
      </c>
      <c r="G1273">
        <f>[1]hwy_speed!E1273</f>
        <v>58</v>
      </c>
      <c r="H1273">
        <f>[1]hwy_speed!F1273</f>
        <v>58</v>
      </c>
    </row>
    <row r="1274" spans="3:8" x14ac:dyDescent="0.3">
      <c r="C1274">
        <f>[1]hwy_speed!A1274</f>
        <v>27877</v>
      </c>
      <c r="D1274">
        <f>[1]hwy_speed!B1274</f>
        <v>58</v>
      </c>
      <c r="E1274">
        <f>[1]hwy_speed!C1274</f>
        <v>58</v>
      </c>
      <c r="F1274">
        <f>[1]hwy_speed!D1274</f>
        <v>58</v>
      </c>
      <c r="G1274">
        <f>[1]hwy_speed!E1274</f>
        <v>58</v>
      </c>
      <c r="H1274">
        <f>[1]hwy_speed!F1274</f>
        <v>58</v>
      </c>
    </row>
    <row r="1275" spans="3:8" x14ac:dyDescent="0.3">
      <c r="C1275">
        <f>[1]hwy_speed!A1275</f>
        <v>27878</v>
      </c>
      <c r="D1275">
        <f>[1]hwy_speed!B1275</f>
        <v>58</v>
      </c>
      <c r="E1275">
        <f>[1]hwy_speed!C1275</f>
        <v>58</v>
      </c>
      <c r="F1275">
        <f>[1]hwy_speed!D1275</f>
        <v>58</v>
      </c>
      <c r="G1275">
        <f>[1]hwy_speed!E1275</f>
        <v>58</v>
      </c>
      <c r="H1275">
        <f>[1]hwy_speed!F1275</f>
        <v>58</v>
      </c>
    </row>
    <row r="1276" spans="3:8" x14ac:dyDescent="0.3">
      <c r="C1276">
        <f>[1]hwy_speed!A1276</f>
        <v>27880</v>
      </c>
      <c r="D1276">
        <f>[1]hwy_speed!B1276</f>
        <v>58</v>
      </c>
      <c r="E1276">
        <f>[1]hwy_speed!C1276</f>
        <v>58</v>
      </c>
      <c r="F1276">
        <f>[1]hwy_speed!D1276</f>
        <v>58</v>
      </c>
      <c r="G1276">
        <f>[1]hwy_speed!E1276</f>
        <v>58</v>
      </c>
      <c r="H1276">
        <f>[1]hwy_speed!F1276</f>
        <v>58</v>
      </c>
    </row>
    <row r="1277" spans="3:8" x14ac:dyDescent="0.3">
      <c r="C1277">
        <f>[1]hwy_speed!A1277</f>
        <v>27883</v>
      </c>
      <c r="D1277">
        <f>[1]hwy_speed!B1277</f>
        <v>58</v>
      </c>
      <c r="E1277">
        <f>[1]hwy_speed!C1277</f>
        <v>58</v>
      </c>
      <c r="F1277">
        <f>[1]hwy_speed!D1277</f>
        <v>58</v>
      </c>
      <c r="G1277">
        <f>[1]hwy_speed!E1277</f>
        <v>58</v>
      </c>
      <c r="H1277">
        <f>[1]hwy_speed!F1277</f>
        <v>58</v>
      </c>
    </row>
    <row r="1278" spans="3:8" x14ac:dyDescent="0.3">
      <c r="C1278">
        <f>[1]hwy_speed!A1278</f>
        <v>27884</v>
      </c>
      <c r="D1278">
        <f>[1]hwy_speed!B1278</f>
        <v>58</v>
      </c>
      <c r="E1278">
        <f>[1]hwy_speed!C1278</f>
        <v>58</v>
      </c>
      <c r="F1278">
        <f>[1]hwy_speed!D1278</f>
        <v>58</v>
      </c>
      <c r="G1278">
        <f>[1]hwy_speed!E1278</f>
        <v>58</v>
      </c>
      <c r="H1278">
        <f>[1]hwy_speed!F1278</f>
        <v>58</v>
      </c>
    </row>
    <row r="1279" spans="3:8" x14ac:dyDescent="0.3">
      <c r="C1279">
        <f>[1]hwy_speed!A1279</f>
        <v>27887</v>
      </c>
      <c r="D1279">
        <f>[1]hwy_speed!B1279</f>
        <v>58</v>
      </c>
      <c r="E1279">
        <f>[1]hwy_speed!C1279</f>
        <v>58</v>
      </c>
      <c r="F1279">
        <f>[1]hwy_speed!D1279</f>
        <v>58</v>
      </c>
      <c r="G1279">
        <f>[1]hwy_speed!E1279</f>
        <v>58</v>
      </c>
      <c r="H1279">
        <f>[1]hwy_speed!F1279</f>
        <v>58</v>
      </c>
    </row>
    <row r="1280" spans="3:8" x14ac:dyDescent="0.3">
      <c r="C1280">
        <f>[1]hwy_speed!A1280</f>
        <v>27888</v>
      </c>
      <c r="D1280">
        <f>[1]hwy_speed!B1280</f>
        <v>58</v>
      </c>
      <c r="E1280">
        <f>[1]hwy_speed!C1280</f>
        <v>58</v>
      </c>
      <c r="F1280">
        <f>[1]hwy_speed!D1280</f>
        <v>58</v>
      </c>
      <c r="G1280">
        <f>[1]hwy_speed!E1280</f>
        <v>58</v>
      </c>
      <c r="H1280">
        <f>[1]hwy_speed!F1280</f>
        <v>58</v>
      </c>
    </row>
    <row r="1281" spans="3:8" x14ac:dyDescent="0.3">
      <c r="C1281">
        <f>[1]hwy_speed!A1281</f>
        <v>27893</v>
      </c>
      <c r="D1281">
        <f>[1]hwy_speed!B1281</f>
        <v>57</v>
      </c>
      <c r="E1281">
        <f>[1]hwy_speed!C1281</f>
        <v>56</v>
      </c>
      <c r="F1281">
        <f>[1]hwy_speed!D1281</f>
        <v>56</v>
      </c>
      <c r="G1281">
        <f>[1]hwy_speed!E1281</f>
        <v>56</v>
      </c>
      <c r="H1281">
        <f>[1]hwy_speed!F1281</f>
        <v>57</v>
      </c>
    </row>
    <row r="1282" spans="3:8" x14ac:dyDescent="0.3">
      <c r="C1282">
        <f>[1]hwy_speed!A1282</f>
        <v>27894</v>
      </c>
      <c r="D1282">
        <f>[1]hwy_speed!B1282</f>
        <v>57</v>
      </c>
      <c r="E1282">
        <f>[1]hwy_speed!C1282</f>
        <v>56</v>
      </c>
      <c r="F1282">
        <f>[1]hwy_speed!D1282</f>
        <v>57</v>
      </c>
      <c r="G1282">
        <f>[1]hwy_speed!E1282</f>
        <v>57</v>
      </c>
      <c r="H1282">
        <f>[1]hwy_speed!F1282</f>
        <v>57</v>
      </c>
    </row>
    <row r="1283" spans="3:8" x14ac:dyDescent="0.3">
      <c r="C1283">
        <f>[1]hwy_speed!A1283</f>
        <v>27898</v>
      </c>
      <c r="D1283">
        <f>[1]hwy_speed!B1283</f>
        <v>57</v>
      </c>
      <c r="E1283">
        <f>[1]hwy_speed!C1283</f>
        <v>57</v>
      </c>
      <c r="F1283">
        <f>[1]hwy_speed!D1283</f>
        <v>57</v>
      </c>
      <c r="G1283">
        <f>[1]hwy_speed!E1283</f>
        <v>57</v>
      </c>
      <c r="H1283">
        <f>[1]hwy_speed!F1283</f>
        <v>57</v>
      </c>
    </row>
    <row r="1284" spans="3:8" x14ac:dyDescent="0.3">
      <c r="C1284">
        <f>[1]hwy_speed!A1284</f>
        <v>27901</v>
      </c>
      <c r="D1284">
        <f>[1]hwy_speed!B1284</f>
        <v>58</v>
      </c>
      <c r="E1284">
        <f>[1]hwy_speed!C1284</f>
        <v>58</v>
      </c>
      <c r="F1284">
        <f>[1]hwy_speed!D1284</f>
        <v>58</v>
      </c>
      <c r="G1284">
        <f>[1]hwy_speed!E1284</f>
        <v>57</v>
      </c>
      <c r="H1284">
        <f>[1]hwy_speed!F1284</f>
        <v>58</v>
      </c>
    </row>
    <row r="1285" spans="3:8" x14ac:dyDescent="0.3">
      <c r="C1285">
        <f>[1]hwy_speed!A1285</f>
        <v>27902</v>
      </c>
      <c r="D1285">
        <f>[1]hwy_speed!B1285</f>
        <v>58</v>
      </c>
      <c r="E1285">
        <f>[1]hwy_speed!C1285</f>
        <v>58</v>
      </c>
      <c r="F1285">
        <f>[1]hwy_speed!D1285</f>
        <v>58</v>
      </c>
      <c r="G1285">
        <f>[1]hwy_speed!E1285</f>
        <v>57</v>
      </c>
      <c r="H1285">
        <f>[1]hwy_speed!F1285</f>
        <v>58</v>
      </c>
    </row>
    <row r="1286" spans="3:8" x14ac:dyDescent="0.3">
      <c r="C1286">
        <f>[1]hwy_speed!A1286</f>
        <v>27903</v>
      </c>
      <c r="D1286">
        <f>[1]hwy_speed!B1286</f>
        <v>58</v>
      </c>
      <c r="E1286">
        <f>[1]hwy_speed!C1286</f>
        <v>57</v>
      </c>
      <c r="F1286">
        <f>[1]hwy_speed!D1286</f>
        <v>58</v>
      </c>
      <c r="G1286">
        <f>[1]hwy_speed!E1286</f>
        <v>58</v>
      </c>
      <c r="H1286">
        <f>[1]hwy_speed!F1286</f>
        <v>58</v>
      </c>
    </row>
    <row r="1287" spans="3:8" x14ac:dyDescent="0.3">
      <c r="C1287">
        <f>[1]hwy_speed!A1287</f>
        <v>27914</v>
      </c>
      <c r="D1287">
        <f>[1]hwy_speed!B1287</f>
        <v>58</v>
      </c>
      <c r="E1287">
        <f>[1]hwy_speed!C1287</f>
        <v>54</v>
      </c>
      <c r="F1287">
        <f>[1]hwy_speed!D1287</f>
        <v>57</v>
      </c>
      <c r="G1287">
        <f>[1]hwy_speed!E1287</f>
        <v>57</v>
      </c>
      <c r="H1287">
        <f>[1]hwy_speed!F1287</f>
        <v>58</v>
      </c>
    </row>
    <row r="1288" spans="3:8" x14ac:dyDescent="0.3">
      <c r="C1288">
        <f>[1]hwy_speed!A1288</f>
        <v>27915</v>
      </c>
      <c r="D1288">
        <f>[1]hwy_speed!B1288</f>
        <v>58</v>
      </c>
      <c r="E1288">
        <f>[1]hwy_speed!C1288</f>
        <v>58</v>
      </c>
      <c r="F1288">
        <f>[1]hwy_speed!D1288</f>
        <v>58</v>
      </c>
      <c r="G1288">
        <f>[1]hwy_speed!E1288</f>
        <v>54</v>
      </c>
      <c r="H1288">
        <f>[1]hwy_speed!F1288</f>
        <v>58</v>
      </c>
    </row>
    <row r="1289" spans="3:8" x14ac:dyDescent="0.3">
      <c r="C1289">
        <f>[1]hwy_speed!A1289</f>
        <v>27916</v>
      </c>
      <c r="D1289">
        <f>[1]hwy_speed!B1289</f>
        <v>58</v>
      </c>
      <c r="E1289">
        <f>[1]hwy_speed!C1289</f>
        <v>50</v>
      </c>
      <c r="F1289">
        <f>[1]hwy_speed!D1289</f>
        <v>56</v>
      </c>
      <c r="G1289">
        <f>[1]hwy_speed!E1289</f>
        <v>57</v>
      </c>
      <c r="H1289">
        <f>[1]hwy_speed!F1289</f>
        <v>58</v>
      </c>
    </row>
    <row r="1290" spans="3:8" x14ac:dyDescent="0.3">
      <c r="C1290">
        <f>[1]hwy_speed!A1290</f>
        <v>27918</v>
      </c>
      <c r="D1290">
        <f>[1]hwy_speed!B1290</f>
        <v>58</v>
      </c>
      <c r="E1290">
        <f>[1]hwy_speed!C1290</f>
        <v>58</v>
      </c>
      <c r="F1290">
        <f>[1]hwy_speed!D1290</f>
        <v>58</v>
      </c>
      <c r="G1290">
        <f>[1]hwy_speed!E1290</f>
        <v>55</v>
      </c>
      <c r="H1290">
        <f>[1]hwy_speed!F1290</f>
        <v>58</v>
      </c>
    </row>
    <row r="1291" spans="3:8" x14ac:dyDescent="0.3">
      <c r="C1291">
        <f>[1]hwy_speed!A1291</f>
        <v>27919</v>
      </c>
      <c r="D1291">
        <f>[1]hwy_speed!B1291</f>
        <v>58</v>
      </c>
      <c r="E1291">
        <f>[1]hwy_speed!C1291</f>
        <v>53</v>
      </c>
      <c r="F1291">
        <f>[1]hwy_speed!D1291</f>
        <v>57</v>
      </c>
      <c r="G1291">
        <f>[1]hwy_speed!E1291</f>
        <v>57</v>
      </c>
      <c r="H1291">
        <f>[1]hwy_speed!F1291</f>
        <v>58</v>
      </c>
    </row>
    <row r="1292" spans="3:8" x14ac:dyDescent="0.3">
      <c r="C1292">
        <f>[1]hwy_speed!A1292</f>
        <v>27921</v>
      </c>
      <c r="D1292">
        <f>[1]hwy_speed!B1292</f>
        <v>58</v>
      </c>
      <c r="E1292">
        <f>[1]hwy_speed!C1292</f>
        <v>49</v>
      </c>
      <c r="F1292">
        <f>[1]hwy_speed!D1292</f>
        <v>56</v>
      </c>
      <c r="G1292">
        <f>[1]hwy_speed!E1292</f>
        <v>57</v>
      </c>
      <c r="H1292">
        <f>[1]hwy_speed!F1292</f>
        <v>58</v>
      </c>
    </row>
    <row r="1293" spans="3:8" x14ac:dyDescent="0.3">
      <c r="C1293">
        <f>[1]hwy_speed!A1293</f>
        <v>27923</v>
      </c>
      <c r="D1293">
        <f>[1]hwy_speed!B1293</f>
        <v>58</v>
      </c>
      <c r="E1293">
        <f>[1]hwy_speed!C1293</f>
        <v>57</v>
      </c>
      <c r="F1293">
        <f>[1]hwy_speed!D1293</f>
        <v>58</v>
      </c>
      <c r="G1293">
        <f>[1]hwy_speed!E1293</f>
        <v>53</v>
      </c>
      <c r="H1293">
        <f>[1]hwy_speed!F1293</f>
        <v>58</v>
      </c>
    </row>
    <row r="1294" spans="3:8" x14ac:dyDescent="0.3">
      <c r="C1294">
        <f>[1]hwy_speed!A1294</f>
        <v>27924</v>
      </c>
      <c r="D1294">
        <f>[1]hwy_speed!B1294</f>
        <v>58</v>
      </c>
      <c r="E1294">
        <f>[1]hwy_speed!C1294</f>
        <v>57</v>
      </c>
      <c r="F1294">
        <f>[1]hwy_speed!D1294</f>
        <v>58</v>
      </c>
      <c r="G1294">
        <f>[1]hwy_speed!E1294</f>
        <v>54</v>
      </c>
      <c r="H1294">
        <f>[1]hwy_speed!F1294</f>
        <v>58</v>
      </c>
    </row>
    <row r="1295" spans="3:8" x14ac:dyDescent="0.3">
      <c r="C1295">
        <f>[1]hwy_speed!A1295</f>
        <v>27925</v>
      </c>
      <c r="D1295">
        <f>[1]hwy_speed!B1295</f>
        <v>58</v>
      </c>
      <c r="E1295">
        <f>[1]hwy_speed!C1295</f>
        <v>50</v>
      </c>
      <c r="F1295">
        <f>[1]hwy_speed!D1295</f>
        <v>56</v>
      </c>
      <c r="G1295">
        <f>[1]hwy_speed!E1295</f>
        <v>57</v>
      </c>
      <c r="H1295">
        <f>[1]hwy_speed!F1295</f>
        <v>58</v>
      </c>
    </row>
    <row r="1296" spans="3:8" x14ac:dyDescent="0.3">
      <c r="C1296">
        <f>[1]hwy_speed!A1296</f>
        <v>27928</v>
      </c>
      <c r="D1296">
        <f>[1]hwy_speed!B1296</f>
        <v>58</v>
      </c>
      <c r="E1296">
        <f>[1]hwy_speed!C1296</f>
        <v>57</v>
      </c>
      <c r="F1296">
        <f>[1]hwy_speed!D1296</f>
        <v>58</v>
      </c>
      <c r="G1296">
        <f>[1]hwy_speed!E1296</f>
        <v>50</v>
      </c>
      <c r="H1296">
        <f>[1]hwy_speed!F1296</f>
        <v>58</v>
      </c>
    </row>
    <row r="1297" spans="3:8" x14ac:dyDescent="0.3">
      <c r="C1297">
        <f>[1]hwy_speed!A1297</f>
        <v>27929</v>
      </c>
      <c r="D1297">
        <f>[1]hwy_speed!B1297</f>
        <v>58</v>
      </c>
      <c r="E1297">
        <f>[1]hwy_speed!C1297</f>
        <v>46</v>
      </c>
      <c r="F1297">
        <f>[1]hwy_speed!D1297</f>
        <v>56</v>
      </c>
      <c r="G1297">
        <f>[1]hwy_speed!E1297</f>
        <v>57</v>
      </c>
      <c r="H1297">
        <f>[1]hwy_speed!F1297</f>
        <v>58</v>
      </c>
    </row>
    <row r="1298" spans="3:8" x14ac:dyDescent="0.3">
      <c r="C1298">
        <f>[1]hwy_speed!A1298</f>
        <v>27930</v>
      </c>
      <c r="D1298">
        <f>[1]hwy_speed!B1298</f>
        <v>58</v>
      </c>
      <c r="E1298">
        <f>[1]hwy_speed!C1298</f>
        <v>57</v>
      </c>
      <c r="F1298">
        <f>[1]hwy_speed!D1298</f>
        <v>58</v>
      </c>
      <c r="G1298">
        <f>[1]hwy_speed!E1298</f>
        <v>51</v>
      </c>
      <c r="H1298">
        <f>[1]hwy_speed!F1298</f>
        <v>58</v>
      </c>
    </row>
    <row r="1299" spans="3:8" x14ac:dyDescent="0.3">
      <c r="C1299">
        <f>[1]hwy_speed!A1299</f>
        <v>27931</v>
      </c>
      <c r="D1299">
        <f>[1]hwy_speed!B1299</f>
        <v>58</v>
      </c>
      <c r="E1299">
        <f>[1]hwy_speed!C1299</f>
        <v>46</v>
      </c>
      <c r="F1299">
        <f>[1]hwy_speed!D1299</f>
        <v>56</v>
      </c>
      <c r="G1299">
        <f>[1]hwy_speed!E1299</f>
        <v>56</v>
      </c>
      <c r="H1299">
        <f>[1]hwy_speed!F1299</f>
        <v>58</v>
      </c>
    </row>
    <row r="1300" spans="3:8" x14ac:dyDescent="0.3">
      <c r="C1300">
        <f>[1]hwy_speed!A1300</f>
        <v>27933</v>
      </c>
      <c r="D1300">
        <f>[1]hwy_speed!B1300</f>
        <v>58</v>
      </c>
      <c r="E1300">
        <f>[1]hwy_speed!C1300</f>
        <v>41</v>
      </c>
      <c r="F1300">
        <f>[1]hwy_speed!D1300</f>
        <v>54</v>
      </c>
      <c r="G1300">
        <f>[1]hwy_speed!E1300</f>
        <v>55</v>
      </c>
      <c r="H1300">
        <f>[1]hwy_speed!F1300</f>
        <v>58</v>
      </c>
    </row>
    <row r="1301" spans="3:8" x14ac:dyDescent="0.3">
      <c r="C1301">
        <f>[1]hwy_speed!A1301</f>
        <v>27934</v>
      </c>
      <c r="D1301">
        <f>[1]hwy_speed!B1301</f>
        <v>58</v>
      </c>
      <c r="E1301">
        <f>[1]hwy_speed!C1301</f>
        <v>56</v>
      </c>
      <c r="F1301">
        <f>[1]hwy_speed!D1301</f>
        <v>57</v>
      </c>
      <c r="G1301">
        <f>[1]hwy_speed!E1301</f>
        <v>47</v>
      </c>
      <c r="H1301">
        <f>[1]hwy_speed!F1301</f>
        <v>58</v>
      </c>
    </row>
    <row r="1302" spans="3:8" x14ac:dyDescent="0.3">
      <c r="C1302">
        <f>[1]hwy_speed!A1302</f>
        <v>27936</v>
      </c>
      <c r="D1302">
        <f>[1]hwy_speed!B1302</f>
        <v>58</v>
      </c>
      <c r="E1302">
        <f>[1]hwy_speed!C1302</f>
        <v>44</v>
      </c>
      <c r="F1302">
        <f>[1]hwy_speed!D1302</f>
        <v>55</v>
      </c>
      <c r="G1302">
        <f>[1]hwy_speed!E1302</f>
        <v>56</v>
      </c>
      <c r="H1302">
        <f>[1]hwy_speed!F1302</f>
        <v>58</v>
      </c>
    </row>
    <row r="1303" spans="3:8" x14ac:dyDescent="0.3">
      <c r="C1303">
        <f>[1]hwy_speed!A1303</f>
        <v>27937</v>
      </c>
      <c r="D1303">
        <f>[1]hwy_speed!B1303</f>
        <v>58</v>
      </c>
      <c r="E1303">
        <f>[1]hwy_speed!C1303</f>
        <v>57</v>
      </c>
      <c r="F1303">
        <f>[1]hwy_speed!D1303</f>
        <v>57</v>
      </c>
      <c r="G1303">
        <f>[1]hwy_speed!E1303</f>
        <v>49</v>
      </c>
      <c r="H1303">
        <f>[1]hwy_speed!F1303</f>
        <v>58</v>
      </c>
    </row>
    <row r="1304" spans="3:8" x14ac:dyDescent="0.3">
      <c r="C1304">
        <f>[1]hwy_speed!A1304</f>
        <v>27940</v>
      </c>
      <c r="D1304">
        <f>[1]hwy_speed!B1304</f>
        <v>58</v>
      </c>
      <c r="E1304">
        <f>[1]hwy_speed!C1304</f>
        <v>56</v>
      </c>
      <c r="F1304">
        <f>[1]hwy_speed!D1304</f>
        <v>57</v>
      </c>
      <c r="G1304">
        <f>[1]hwy_speed!E1304</f>
        <v>45</v>
      </c>
      <c r="H1304">
        <f>[1]hwy_speed!F1304</f>
        <v>58</v>
      </c>
    </row>
    <row r="1305" spans="3:8" x14ac:dyDescent="0.3">
      <c r="C1305">
        <f>[1]hwy_speed!A1305</f>
        <v>27941</v>
      </c>
      <c r="D1305">
        <f>[1]hwy_speed!B1305</f>
        <v>58</v>
      </c>
      <c r="E1305">
        <f>[1]hwy_speed!C1305</f>
        <v>39</v>
      </c>
      <c r="F1305">
        <f>[1]hwy_speed!D1305</f>
        <v>53</v>
      </c>
      <c r="G1305">
        <f>[1]hwy_speed!E1305</f>
        <v>54</v>
      </c>
      <c r="H1305">
        <f>[1]hwy_speed!F1305</f>
        <v>58</v>
      </c>
    </row>
    <row r="1306" spans="3:8" x14ac:dyDescent="0.3">
      <c r="C1306">
        <f>[1]hwy_speed!A1306</f>
        <v>27942</v>
      </c>
      <c r="D1306">
        <f>[1]hwy_speed!B1306</f>
        <v>57</v>
      </c>
      <c r="E1306">
        <f>[1]hwy_speed!C1306</f>
        <v>55</v>
      </c>
      <c r="F1306">
        <f>[1]hwy_speed!D1306</f>
        <v>56</v>
      </c>
      <c r="G1306">
        <f>[1]hwy_speed!E1306</f>
        <v>47</v>
      </c>
      <c r="H1306">
        <f>[1]hwy_speed!F1306</f>
        <v>57</v>
      </c>
    </row>
    <row r="1307" spans="3:8" x14ac:dyDescent="0.3">
      <c r="C1307">
        <f>[1]hwy_speed!A1307</f>
        <v>27943</v>
      </c>
      <c r="D1307">
        <f>[1]hwy_speed!B1307</f>
        <v>58</v>
      </c>
      <c r="E1307">
        <f>[1]hwy_speed!C1307</f>
        <v>41</v>
      </c>
      <c r="F1307">
        <f>[1]hwy_speed!D1307</f>
        <v>54</v>
      </c>
      <c r="G1307">
        <f>[1]hwy_speed!E1307</f>
        <v>55</v>
      </c>
      <c r="H1307">
        <f>[1]hwy_speed!F1307</f>
        <v>58</v>
      </c>
    </row>
    <row r="1308" spans="3:8" x14ac:dyDescent="0.3">
      <c r="C1308">
        <f>[1]hwy_speed!A1308</f>
        <v>27945</v>
      </c>
      <c r="D1308">
        <f>[1]hwy_speed!B1308</f>
        <v>57</v>
      </c>
      <c r="E1308">
        <f>[1]hwy_speed!C1308</f>
        <v>52</v>
      </c>
      <c r="F1308">
        <f>[1]hwy_speed!D1308</f>
        <v>54</v>
      </c>
      <c r="G1308">
        <f>[1]hwy_speed!E1308</f>
        <v>40</v>
      </c>
      <c r="H1308">
        <f>[1]hwy_speed!F1308</f>
        <v>57</v>
      </c>
    </row>
    <row r="1309" spans="3:8" x14ac:dyDescent="0.3">
      <c r="C1309">
        <f>[1]hwy_speed!A1309</f>
        <v>27946</v>
      </c>
      <c r="D1309">
        <f>[1]hwy_speed!B1309</f>
        <v>58</v>
      </c>
      <c r="E1309">
        <f>[1]hwy_speed!C1309</f>
        <v>35</v>
      </c>
      <c r="F1309">
        <f>[1]hwy_speed!D1309</f>
        <v>52</v>
      </c>
      <c r="G1309">
        <f>[1]hwy_speed!E1309</f>
        <v>53</v>
      </c>
      <c r="H1309">
        <f>[1]hwy_speed!F1309</f>
        <v>58</v>
      </c>
    </row>
    <row r="1310" spans="3:8" x14ac:dyDescent="0.3">
      <c r="C1310">
        <f>[1]hwy_speed!A1310</f>
        <v>27948</v>
      </c>
      <c r="D1310">
        <f>[1]hwy_speed!B1310</f>
        <v>58</v>
      </c>
      <c r="E1310">
        <f>[1]hwy_speed!C1310</f>
        <v>46</v>
      </c>
      <c r="F1310">
        <f>[1]hwy_speed!D1310</f>
        <v>57</v>
      </c>
      <c r="G1310">
        <f>[1]hwy_speed!E1310</f>
        <v>57</v>
      </c>
      <c r="H1310">
        <f>[1]hwy_speed!F1310</f>
        <v>58</v>
      </c>
    </row>
    <row r="1311" spans="3:8" x14ac:dyDescent="0.3">
      <c r="C1311">
        <f>[1]hwy_speed!A1311</f>
        <v>27951</v>
      </c>
      <c r="D1311">
        <f>[1]hwy_speed!B1311</f>
        <v>57</v>
      </c>
      <c r="E1311">
        <f>[1]hwy_speed!C1311</f>
        <v>57</v>
      </c>
      <c r="F1311">
        <f>[1]hwy_speed!D1311</f>
        <v>57</v>
      </c>
      <c r="G1311">
        <f>[1]hwy_speed!E1311</f>
        <v>51</v>
      </c>
      <c r="H1311">
        <f>[1]hwy_speed!F1311</f>
        <v>57</v>
      </c>
    </row>
    <row r="1312" spans="3:8" x14ac:dyDescent="0.3">
      <c r="C1312">
        <f>[1]hwy_speed!A1312</f>
        <v>27952</v>
      </c>
      <c r="D1312">
        <f>[1]hwy_speed!B1312</f>
        <v>58</v>
      </c>
      <c r="E1312">
        <f>[1]hwy_speed!C1312</f>
        <v>54</v>
      </c>
      <c r="F1312">
        <f>[1]hwy_speed!D1312</f>
        <v>56</v>
      </c>
      <c r="G1312">
        <f>[1]hwy_speed!E1312</f>
        <v>43</v>
      </c>
      <c r="H1312">
        <f>[1]hwy_speed!F1312</f>
        <v>58</v>
      </c>
    </row>
    <row r="1313" spans="3:8" x14ac:dyDescent="0.3">
      <c r="C1313">
        <f>[1]hwy_speed!A1313</f>
        <v>27956</v>
      </c>
      <c r="D1313">
        <f>[1]hwy_speed!B1313</f>
        <v>58</v>
      </c>
      <c r="E1313">
        <f>[1]hwy_speed!C1313</f>
        <v>57</v>
      </c>
      <c r="F1313">
        <f>[1]hwy_speed!D1313</f>
        <v>57</v>
      </c>
      <c r="G1313">
        <f>[1]hwy_speed!E1313</f>
        <v>57</v>
      </c>
      <c r="H1313">
        <f>[1]hwy_speed!F1313</f>
        <v>58</v>
      </c>
    </row>
    <row r="1314" spans="3:8" x14ac:dyDescent="0.3">
      <c r="C1314">
        <f>[1]hwy_speed!A1314</f>
        <v>27957</v>
      </c>
      <c r="D1314">
        <f>[1]hwy_speed!B1314</f>
        <v>57</v>
      </c>
      <c r="E1314">
        <f>[1]hwy_speed!C1314</f>
        <v>53</v>
      </c>
      <c r="F1314">
        <f>[1]hwy_speed!D1314</f>
        <v>57</v>
      </c>
      <c r="G1314">
        <f>[1]hwy_speed!E1314</f>
        <v>57</v>
      </c>
      <c r="H1314">
        <f>[1]hwy_speed!F1314</f>
        <v>57</v>
      </c>
    </row>
    <row r="1315" spans="3:8" x14ac:dyDescent="0.3">
      <c r="C1315">
        <f>[1]hwy_speed!A1315</f>
        <v>27959</v>
      </c>
      <c r="D1315">
        <f>[1]hwy_speed!B1315</f>
        <v>58</v>
      </c>
      <c r="E1315">
        <f>[1]hwy_speed!C1315</f>
        <v>57</v>
      </c>
      <c r="F1315">
        <f>[1]hwy_speed!D1315</f>
        <v>57</v>
      </c>
      <c r="G1315">
        <f>[1]hwy_speed!E1315</f>
        <v>55</v>
      </c>
      <c r="H1315">
        <f>[1]hwy_speed!F1315</f>
        <v>58</v>
      </c>
    </row>
    <row r="1316" spans="3:8" x14ac:dyDescent="0.3">
      <c r="C1316">
        <f>[1]hwy_speed!A1316</f>
        <v>27962</v>
      </c>
      <c r="D1316">
        <f>[1]hwy_speed!B1316</f>
        <v>57</v>
      </c>
      <c r="E1316">
        <f>[1]hwy_speed!C1316</f>
        <v>50</v>
      </c>
      <c r="F1316">
        <f>[1]hwy_speed!D1316</f>
        <v>57</v>
      </c>
      <c r="G1316">
        <f>[1]hwy_speed!E1316</f>
        <v>57</v>
      </c>
      <c r="H1316">
        <f>[1]hwy_speed!F1316</f>
        <v>57</v>
      </c>
    </row>
    <row r="1317" spans="3:8" x14ac:dyDescent="0.3">
      <c r="C1317">
        <f>[1]hwy_speed!A1317</f>
        <v>27963</v>
      </c>
      <c r="D1317">
        <f>[1]hwy_speed!B1317</f>
        <v>57</v>
      </c>
      <c r="E1317">
        <f>[1]hwy_speed!C1317</f>
        <v>56</v>
      </c>
      <c r="F1317">
        <f>[1]hwy_speed!D1317</f>
        <v>56</v>
      </c>
      <c r="G1317">
        <f>[1]hwy_speed!E1317</f>
        <v>52</v>
      </c>
      <c r="H1317">
        <f>[1]hwy_speed!F1317</f>
        <v>57</v>
      </c>
    </row>
    <row r="1318" spans="3:8" x14ac:dyDescent="0.3">
      <c r="C1318">
        <f>[1]hwy_speed!A1318</f>
        <v>27964</v>
      </c>
      <c r="D1318">
        <f>[1]hwy_speed!B1318</f>
        <v>57</v>
      </c>
      <c r="E1318">
        <f>[1]hwy_speed!C1318</f>
        <v>45</v>
      </c>
      <c r="F1318">
        <f>[1]hwy_speed!D1318</f>
        <v>56</v>
      </c>
      <c r="G1318">
        <f>[1]hwy_speed!E1318</f>
        <v>56</v>
      </c>
      <c r="H1318">
        <f>[1]hwy_speed!F1318</f>
        <v>57</v>
      </c>
    </row>
    <row r="1319" spans="3:8" x14ac:dyDescent="0.3">
      <c r="C1319">
        <f>[1]hwy_speed!A1319</f>
        <v>27972</v>
      </c>
      <c r="D1319">
        <f>[1]hwy_speed!B1319</f>
        <v>57</v>
      </c>
      <c r="E1319">
        <f>[1]hwy_speed!C1319</f>
        <v>53</v>
      </c>
      <c r="F1319">
        <f>[1]hwy_speed!D1319</f>
        <v>57</v>
      </c>
      <c r="G1319">
        <f>[1]hwy_speed!E1319</f>
        <v>57</v>
      </c>
      <c r="H1319">
        <f>[1]hwy_speed!F1319</f>
        <v>57</v>
      </c>
    </row>
    <row r="1320" spans="3:8" x14ac:dyDescent="0.3">
      <c r="C1320">
        <f>[1]hwy_speed!A1320</f>
        <v>27974</v>
      </c>
      <c r="D1320">
        <f>[1]hwy_speed!B1320</f>
        <v>58</v>
      </c>
      <c r="E1320">
        <f>[1]hwy_speed!C1320</f>
        <v>58</v>
      </c>
      <c r="F1320">
        <f>[1]hwy_speed!D1320</f>
        <v>58</v>
      </c>
      <c r="G1320">
        <f>[1]hwy_speed!E1320</f>
        <v>57</v>
      </c>
      <c r="H1320">
        <f>[1]hwy_speed!F1320</f>
        <v>58</v>
      </c>
    </row>
    <row r="1321" spans="3:8" x14ac:dyDescent="0.3">
      <c r="C1321">
        <f>[1]hwy_speed!A1321</f>
        <v>27976</v>
      </c>
      <c r="D1321">
        <f>[1]hwy_speed!B1321</f>
        <v>57</v>
      </c>
      <c r="E1321">
        <f>[1]hwy_speed!C1321</f>
        <v>57</v>
      </c>
      <c r="F1321">
        <f>[1]hwy_speed!D1321</f>
        <v>57</v>
      </c>
      <c r="G1321">
        <f>[1]hwy_speed!E1321</f>
        <v>54</v>
      </c>
      <c r="H1321">
        <f>[1]hwy_speed!F1321</f>
        <v>57</v>
      </c>
    </row>
    <row r="1322" spans="3:8" x14ac:dyDescent="0.3">
      <c r="C1322">
        <f>[1]hwy_speed!A1322</f>
        <v>27979</v>
      </c>
      <c r="D1322">
        <f>[1]hwy_speed!B1322</f>
        <v>58</v>
      </c>
      <c r="E1322">
        <f>[1]hwy_speed!C1322</f>
        <v>55</v>
      </c>
      <c r="F1322">
        <f>[1]hwy_speed!D1322</f>
        <v>58</v>
      </c>
      <c r="G1322">
        <f>[1]hwy_speed!E1322</f>
        <v>58</v>
      </c>
      <c r="H1322">
        <f>[1]hwy_speed!F1322</f>
        <v>58</v>
      </c>
    </row>
    <row r="1323" spans="3:8" x14ac:dyDescent="0.3">
      <c r="C1323">
        <f>[1]hwy_speed!A1323</f>
        <v>27980</v>
      </c>
      <c r="D1323">
        <f>[1]hwy_speed!B1323</f>
        <v>53</v>
      </c>
      <c r="E1323">
        <f>[1]hwy_speed!C1323</f>
        <v>44</v>
      </c>
      <c r="F1323">
        <f>[1]hwy_speed!D1323</f>
        <v>53</v>
      </c>
      <c r="G1323">
        <f>[1]hwy_speed!E1323</f>
        <v>53</v>
      </c>
      <c r="H1323">
        <f>[1]hwy_speed!F1323</f>
        <v>53</v>
      </c>
    </row>
    <row r="1324" spans="3:8" x14ac:dyDescent="0.3">
      <c r="C1324">
        <f>[1]hwy_speed!A1324</f>
        <v>27981</v>
      </c>
      <c r="D1324">
        <f>[1]hwy_speed!B1324</f>
        <v>53</v>
      </c>
      <c r="E1324">
        <f>[1]hwy_speed!C1324</f>
        <v>42</v>
      </c>
      <c r="F1324">
        <f>[1]hwy_speed!D1324</f>
        <v>52</v>
      </c>
      <c r="G1324">
        <f>[1]hwy_speed!E1324</f>
        <v>53</v>
      </c>
      <c r="H1324">
        <f>[1]hwy_speed!F1324</f>
        <v>53</v>
      </c>
    </row>
    <row r="1325" spans="3:8" x14ac:dyDescent="0.3">
      <c r="C1325">
        <f>[1]hwy_speed!A1325</f>
        <v>27985</v>
      </c>
      <c r="D1325">
        <f>[1]hwy_speed!B1325</f>
        <v>53</v>
      </c>
      <c r="E1325">
        <f>[1]hwy_speed!C1325</f>
        <v>47</v>
      </c>
      <c r="F1325">
        <f>[1]hwy_speed!D1325</f>
        <v>53</v>
      </c>
      <c r="G1325">
        <f>[1]hwy_speed!E1325</f>
        <v>53</v>
      </c>
      <c r="H1325">
        <f>[1]hwy_speed!F1325</f>
        <v>53</v>
      </c>
    </row>
    <row r="1326" spans="3:8" x14ac:dyDescent="0.3">
      <c r="C1326">
        <f>[1]hwy_speed!A1326</f>
        <v>27987</v>
      </c>
      <c r="D1326">
        <f>[1]hwy_speed!B1326</f>
        <v>53</v>
      </c>
      <c r="E1326">
        <f>[1]hwy_speed!C1326</f>
        <v>44</v>
      </c>
      <c r="F1326">
        <f>[1]hwy_speed!D1326</f>
        <v>53</v>
      </c>
      <c r="G1326">
        <f>[1]hwy_speed!E1326</f>
        <v>53</v>
      </c>
      <c r="H1326">
        <f>[1]hwy_speed!F1326</f>
        <v>53</v>
      </c>
    </row>
    <row r="1327" spans="3:8" x14ac:dyDescent="0.3">
      <c r="C1327">
        <f>[1]hwy_speed!A1327</f>
        <v>27988</v>
      </c>
      <c r="D1327">
        <f>[1]hwy_speed!B1327</f>
        <v>53</v>
      </c>
      <c r="E1327">
        <f>[1]hwy_speed!C1327</f>
        <v>47</v>
      </c>
      <c r="F1327">
        <f>[1]hwy_speed!D1327</f>
        <v>52</v>
      </c>
      <c r="G1327">
        <f>[1]hwy_speed!E1327</f>
        <v>53</v>
      </c>
      <c r="H1327">
        <f>[1]hwy_speed!F1327</f>
        <v>53</v>
      </c>
    </row>
    <row r="1328" spans="3:8" x14ac:dyDescent="0.3">
      <c r="C1328">
        <f>[1]hwy_speed!A1328</f>
        <v>27989</v>
      </c>
      <c r="D1328">
        <f>[1]hwy_speed!B1328</f>
        <v>54</v>
      </c>
      <c r="E1328">
        <f>[1]hwy_speed!C1328</f>
        <v>53</v>
      </c>
      <c r="F1328">
        <f>[1]hwy_speed!D1328</f>
        <v>53</v>
      </c>
      <c r="G1328">
        <f>[1]hwy_speed!E1328</f>
        <v>48</v>
      </c>
      <c r="H1328">
        <f>[1]hwy_speed!F1328</f>
        <v>54</v>
      </c>
    </row>
    <row r="1329" spans="3:8" x14ac:dyDescent="0.3">
      <c r="C1329">
        <f>[1]hwy_speed!A1329</f>
        <v>27993</v>
      </c>
      <c r="D1329">
        <f>[1]hwy_speed!B1329</f>
        <v>54</v>
      </c>
      <c r="E1329">
        <f>[1]hwy_speed!C1329</f>
        <v>53</v>
      </c>
      <c r="F1329">
        <f>[1]hwy_speed!D1329</f>
        <v>53</v>
      </c>
      <c r="G1329">
        <f>[1]hwy_speed!E1329</f>
        <v>50</v>
      </c>
      <c r="H1329">
        <f>[1]hwy_speed!F1329</f>
        <v>54</v>
      </c>
    </row>
    <row r="1330" spans="3:8" x14ac:dyDescent="0.3">
      <c r="C1330">
        <f>[1]hwy_speed!A1330</f>
        <v>27998</v>
      </c>
      <c r="D1330">
        <f>[1]hwy_speed!B1330</f>
        <v>53</v>
      </c>
      <c r="E1330">
        <f>[1]hwy_speed!C1330</f>
        <v>48</v>
      </c>
      <c r="F1330">
        <f>[1]hwy_speed!D1330</f>
        <v>52</v>
      </c>
      <c r="G1330">
        <f>[1]hwy_speed!E1330</f>
        <v>53</v>
      </c>
      <c r="H1330">
        <f>[1]hwy_speed!F1330</f>
        <v>53</v>
      </c>
    </row>
    <row r="1331" spans="3:8" x14ac:dyDescent="0.3">
      <c r="C1331">
        <f>[1]hwy_speed!A1331</f>
        <v>28000</v>
      </c>
      <c r="D1331">
        <f>[1]hwy_speed!B1331</f>
        <v>53</v>
      </c>
      <c r="E1331">
        <f>[1]hwy_speed!C1331</f>
        <v>45</v>
      </c>
      <c r="F1331">
        <f>[1]hwy_speed!D1331</f>
        <v>52</v>
      </c>
      <c r="G1331">
        <f>[1]hwy_speed!E1331</f>
        <v>52</v>
      </c>
      <c r="H1331">
        <f>[1]hwy_speed!F1331</f>
        <v>53</v>
      </c>
    </row>
    <row r="1332" spans="3:8" x14ac:dyDescent="0.3">
      <c r="C1332">
        <f>[1]hwy_speed!A1332</f>
        <v>28002</v>
      </c>
      <c r="D1332">
        <f>[1]hwy_speed!B1332</f>
        <v>53</v>
      </c>
      <c r="E1332">
        <f>[1]hwy_speed!C1332</f>
        <v>53</v>
      </c>
      <c r="F1332">
        <f>[1]hwy_speed!D1332</f>
        <v>53</v>
      </c>
      <c r="G1332">
        <f>[1]hwy_speed!E1332</f>
        <v>44</v>
      </c>
      <c r="H1332">
        <f>[1]hwy_speed!F1332</f>
        <v>53</v>
      </c>
    </row>
    <row r="1333" spans="3:8" x14ac:dyDescent="0.3">
      <c r="C1333">
        <f>[1]hwy_speed!A1333</f>
        <v>28007</v>
      </c>
      <c r="D1333">
        <f>[1]hwy_speed!B1333</f>
        <v>53</v>
      </c>
      <c r="E1333">
        <f>[1]hwy_speed!C1333</f>
        <v>47</v>
      </c>
      <c r="F1333">
        <f>[1]hwy_speed!D1333</f>
        <v>52</v>
      </c>
      <c r="G1333">
        <f>[1]hwy_speed!E1333</f>
        <v>52</v>
      </c>
      <c r="H1333">
        <f>[1]hwy_speed!F1333</f>
        <v>53</v>
      </c>
    </row>
    <row r="1334" spans="3:8" x14ac:dyDescent="0.3">
      <c r="C1334">
        <f>[1]hwy_speed!A1334</f>
        <v>28011</v>
      </c>
      <c r="D1334">
        <f>[1]hwy_speed!B1334</f>
        <v>53</v>
      </c>
      <c r="E1334">
        <f>[1]hwy_speed!C1334</f>
        <v>44</v>
      </c>
      <c r="F1334">
        <f>[1]hwy_speed!D1334</f>
        <v>50</v>
      </c>
      <c r="G1334">
        <f>[1]hwy_speed!E1334</f>
        <v>52</v>
      </c>
      <c r="H1334">
        <f>[1]hwy_speed!F1334</f>
        <v>53</v>
      </c>
    </row>
    <row r="1335" spans="3:8" x14ac:dyDescent="0.3">
      <c r="C1335">
        <f>[1]hwy_speed!A1335</f>
        <v>28012</v>
      </c>
      <c r="D1335">
        <f>[1]hwy_speed!B1335</f>
        <v>53</v>
      </c>
      <c r="E1335">
        <f>[1]hwy_speed!C1335</f>
        <v>52</v>
      </c>
      <c r="F1335">
        <f>[1]hwy_speed!D1335</f>
        <v>52</v>
      </c>
      <c r="G1335">
        <f>[1]hwy_speed!E1335</f>
        <v>45</v>
      </c>
      <c r="H1335">
        <f>[1]hwy_speed!F1335</f>
        <v>53</v>
      </c>
    </row>
    <row r="1336" spans="3:8" x14ac:dyDescent="0.3">
      <c r="C1336">
        <f>[1]hwy_speed!A1336</f>
        <v>28013</v>
      </c>
      <c r="D1336">
        <f>[1]hwy_speed!B1336</f>
        <v>53</v>
      </c>
      <c r="E1336">
        <f>[1]hwy_speed!C1336</f>
        <v>52</v>
      </c>
      <c r="F1336">
        <f>[1]hwy_speed!D1336</f>
        <v>52</v>
      </c>
      <c r="G1336">
        <f>[1]hwy_speed!E1336</f>
        <v>45</v>
      </c>
      <c r="H1336">
        <f>[1]hwy_speed!F1336</f>
        <v>53</v>
      </c>
    </row>
    <row r="1337" spans="3:8" x14ac:dyDescent="0.3">
      <c r="C1337">
        <f>[1]hwy_speed!A1337</f>
        <v>28016</v>
      </c>
      <c r="D1337">
        <f>[1]hwy_speed!B1337</f>
        <v>57</v>
      </c>
      <c r="E1337">
        <f>[1]hwy_speed!C1337</f>
        <v>54</v>
      </c>
      <c r="F1337">
        <f>[1]hwy_speed!D1337</f>
        <v>56</v>
      </c>
      <c r="G1337">
        <f>[1]hwy_speed!E1337</f>
        <v>57</v>
      </c>
      <c r="H1337">
        <f>[1]hwy_speed!F1337</f>
        <v>57</v>
      </c>
    </row>
    <row r="1338" spans="3:8" x14ac:dyDescent="0.3">
      <c r="C1338">
        <f>[1]hwy_speed!A1338</f>
        <v>28073</v>
      </c>
      <c r="D1338">
        <f>[1]hwy_speed!B1338</f>
        <v>58</v>
      </c>
      <c r="E1338">
        <f>[1]hwy_speed!C1338</f>
        <v>55</v>
      </c>
      <c r="F1338">
        <f>[1]hwy_speed!D1338</f>
        <v>57</v>
      </c>
      <c r="G1338">
        <f>[1]hwy_speed!E1338</f>
        <v>54</v>
      </c>
      <c r="H1338">
        <f>[1]hwy_speed!F1338</f>
        <v>58</v>
      </c>
    </row>
    <row r="1339" spans="3:8" x14ac:dyDescent="0.3">
      <c r="C1339">
        <f>[1]hwy_speed!A1339</f>
        <v>28084</v>
      </c>
      <c r="D1339">
        <f>[1]hwy_speed!B1339</f>
        <v>58</v>
      </c>
      <c r="E1339">
        <f>[1]hwy_speed!C1339</f>
        <v>56</v>
      </c>
      <c r="F1339">
        <f>[1]hwy_speed!D1339</f>
        <v>57</v>
      </c>
      <c r="G1339">
        <f>[1]hwy_speed!E1339</f>
        <v>57</v>
      </c>
      <c r="H1339">
        <f>[1]hwy_speed!F1339</f>
        <v>58</v>
      </c>
    </row>
    <row r="1340" spans="3:8" x14ac:dyDescent="0.3">
      <c r="C1340">
        <f>[1]hwy_speed!A1340</f>
        <v>28085</v>
      </c>
      <c r="D1340">
        <f>[1]hwy_speed!B1340</f>
        <v>56</v>
      </c>
      <c r="E1340">
        <f>[1]hwy_speed!C1340</f>
        <v>56</v>
      </c>
      <c r="F1340">
        <f>[1]hwy_speed!D1340</f>
        <v>56</v>
      </c>
      <c r="G1340">
        <f>[1]hwy_speed!E1340</f>
        <v>56</v>
      </c>
      <c r="H1340">
        <f>[1]hwy_speed!F1340</f>
        <v>56</v>
      </c>
    </row>
    <row r="1341" spans="3:8" x14ac:dyDescent="0.3">
      <c r="C1341">
        <f>[1]hwy_speed!A1341</f>
        <v>28086</v>
      </c>
      <c r="D1341">
        <f>[1]hwy_speed!B1341</f>
        <v>58</v>
      </c>
      <c r="E1341">
        <f>[1]hwy_speed!C1341</f>
        <v>56</v>
      </c>
      <c r="F1341">
        <f>[1]hwy_speed!D1341</f>
        <v>57</v>
      </c>
      <c r="G1341">
        <f>[1]hwy_speed!E1341</f>
        <v>57</v>
      </c>
      <c r="H1341">
        <f>[1]hwy_speed!F1341</f>
        <v>58</v>
      </c>
    </row>
    <row r="1342" spans="3:8" x14ac:dyDescent="0.3">
      <c r="C1342">
        <f>[1]hwy_speed!A1342</f>
        <v>28087</v>
      </c>
      <c r="D1342">
        <f>[1]hwy_speed!B1342</f>
        <v>57</v>
      </c>
      <c r="E1342">
        <f>[1]hwy_speed!C1342</f>
        <v>10</v>
      </c>
      <c r="F1342">
        <f>[1]hwy_speed!D1342</f>
        <v>24</v>
      </c>
      <c r="G1342">
        <f>[1]hwy_speed!E1342</f>
        <v>25</v>
      </c>
      <c r="H1342">
        <f>[1]hwy_speed!F1342</f>
        <v>57</v>
      </c>
    </row>
    <row r="1343" spans="3:8" x14ac:dyDescent="0.3">
      <c r="C1343">
        <f>[1]hwy_speed!A1343</f>
        <v>28093</v>
      </c>
      <c r="D1343">
        <f>[1]hwy_speed!B1343</f>
        <v>62</v>
      </c>
      <c r="E1343">
        <f>[1]hwy_speed!C1343</f>
        <v>61</v>
      </c>
      <c r="F1343">
        <f>[1]hwy_speed!D1343</f>
        <v>61</v>
      </c>
      <c r="G1343">
        <f>[1]hwy_speed!E1343</f>
        <v>59</v>
      </c>
      <c r="H1343">
        <f>[1]hwy_speed!F1343</f>
        <v>62</v>
      </c>
    </row>
    <row r="1344" spans="3:8" x14ac:dyDescent="0.3">
      <c r="C1344">
        <f>[1]hwy_speed!A1344</f>
        <v>28096</v>
      </c>
      <c r="D1344">
        <f>[1]hwy_speed!B1344</f>
        <v>62</v>
      </c>
      <c r="E1344">
        <f>[1]hwy_speed!C1344</f>
        <v>61</v>
      </c>
      <c r="F1344">
        <f>[1]hwy_speed!D1344</f>
        <v>62</v>
      </c>
      <c r="G1344">
        <f>[1]hwy_speed!E1344</f>
        <v>54</v>
      </c>
      <c r="H1344">
        <f>[1]hwy_speed!F1344</f>
        <v>62</v>
      </c>
    </row>
    <row r="1345" spans="3:8" x14ac:dyDescent="0.3">
      <c r="C1345">
        <f>[1]hwy_speed!A1345</f>
        <v>28106</v>
      </c>
      <c r="D1345">
        <f>[1]hwy_speed!B1345</f>
        <v>61</v>
      </c>
      <c r="E1345">
        <f>[1]hwy_speed!C1345</f>
        <v>61</v>
      </c>
      <c r="F1345">
        <f>[1]hwy_speed!D1345</f>
        <v>61</v>
      </c>
      <c r="G1345">
        <f>[1]hwy_speed!E1345</f>
        <v>52</v>
      </c>
      <c r="H1345">
        <f>[1]hwy_speed!F1345</f>
        <v>61</v>
      </c>
    </row>
    <row r="1346" spans="3:8" x14ac:dyDescent="0.3">
      <c r="C1346">
        <f>[1]hwy_speed!A1346</f>
        <v>28118</v>
      </c>
      <c r="D1346">
        <f>[1]hwy_speed!B1346</f>
        <v>58</v>
      </c>
      <c r="E1346">
        <f>[1]hwy_speed!C1346</f>
        <v>39</v>
      </c>
      <c r="F1346">
        <f>[1]hwy_speed!D1346</f>
        <v>55</v>
      </c>
      <c r="G1346">
        <f>[1]hwy_speed!E1346</f>
        <v>57</v>
      </c>
      <c r="H1346">
        <f>[1]hwy_speed!F1346</f>
        <v>58</v>
      </c>
    </row>
    <row r="1347" spans="3:8" x14ac:dyDescent="0.3">
      <c r="C1347">
        <f>[1]hwy_speed!A1347</f>
        <v>28119</v>
      </c>
      <c r="D1347">
        <f>[1]hwy_speed!B1347</f>
        <v>58</v>
      </c>
      <c r="E1347">
        <f>[1]hwy_speed!C1347</f>
        <v>54</v>
      </c>
      <c r="F1347">
        <f>[1]hwy_speed!D1347</f>
        <v>52</v>
      </c>
      <c r="G1347">
        <f>[1]hwy_speed!E1347</f>
        <v>36</v>
      </c>
      <c r="H1347">
        <f>[1]hwy_speed!F1347</f>
        <v>58</v>
      </c>
    </row>
    <row r="1348" spans="3:8" x14ac:dyDescent="0.3">
      <c r="C1348">
        <f>[1]hwy_speed!A1348</f>
        <v>28120</v>
      </c>
      <c r="D1348">
        <f>[1]hwy_speed!B1348</f>
        <v>58</v>
      </c>
      <c r="E1348">
        <f>[1]hwy_speed!C1348</f>
        <v>37</v>
      </c>
      <c r="F1348">
        <f>[1]hwy_speed!D1348</f>
        <v>53</v>
      </c>
      <c r="G1348">
        <f>[1]hwy_speed!E1348</f>
        <v>56</v>
      </c>
      <c r="H1348">
        <f>[1]hwy_speed!F1348</f>
        <v>58</v>
      </c>
    </row>
    <row r="1349" spans="3:8" x14ac:dyDescent="0.3">
      <c r="C1349">
        <f>[1]hwy_speed!A1349</f>
        <v>28123</v>
      </c>
      <c r="D1349">
        <f>[1]hwy_speed!B1349</f>
        <v>58</v>
      </c>
      <c r="E1349">
        <f>[1]hwy_speed!C1349</f>
        <v>56</v>
      </c>
      <c r="F1349">
        <f>[1]hwy_speed!D1349</f>
        <v>56</v>
      </c>
      <c r="G1349">
        <f>[1]hwy_speed!E1349</f>
        <v>44</v>
      </c>
      <c r="H1349">
        <f>[1]hwy_speed!F1349</f>
        <v>58</v>
      </c>
    </row>
    <row r="1350" spans="3:8" x14ac:dyDescent="0.3">
      <c r="C1350">
        <f>[1]hwy_speed!A1350</f>
        <v>28124</v>
      </c>
      <c r="D1350">
        <f>[1]hwy_speed!B1350</f>
        <v>58</v>
      </c>
      <c r="E1350">
        <f>[1]hwy_speed!C1350</f>
        <v>43</v>
      </c>
      <c r="F1350">
        <f>[1]hwy_speed!D1350</f>
        <v>56</v>
      </c>
      <c r="G1350">
        <f>[1]hwy_speed!E1350</f>
        <v>57</v>
      </c>
      <c r="H1350">
        <f>[1]hwy_speed!F1350</f>
        <v>58</v>
      </c>
    </row>
    <row r="1351" spans="3:8" x14ac:dyDescent="0.3">
      <c r="C1351">
        <f>[1]hwy_speed!A1351</f>
        <v>28126</v>
      </c>
      <c r="D1351">
        <f>[1]hwy_speed!B1351</f>
        <v>58</v>
      </c>
      <c r="E1351">
        <f>[1]hwy_speed!C1351</f>
        <v>48</v>
      </c>
      <c r="F1351">
        <f>[1]hwy_speed!D1351</f>
        <v>56</v>
      </c>
      <c r="G1351">
        <f>[1]hwy_speed!E1351</f>
        <v>57</v>
      </c>
      <c r="H1351">
        <f>[1]hwy_speed!F1351</f>
        <v>58</v>
      </c>
    </row>
    <row r="1352" spans="3:8" x14ac:dyDescent="0.3">
      <c r="C1352">
        <f>[1]hwy_speed!A1352</f>
        <v>28127</v>
      </c>
      <c r="D1352">
        <f>[1]hwy_speed!B1352</f>
        <v>58</v>
      </c>
      <c r="E1352">
        <f>[1]hwy_speed!C1352</f>
        <v>56</v>
      </c>
      <c r="F1352">
        <f>[1]hwy_speed!D1352</f>
        <v>56</v>
      </c>
      <c r="G1352">
        <f>[1]hwy_speed!E1352</f>
        <v>45</v>
      </c>
      <c r="H1352">
        <f>[1]hwy_speed!F1352</f>
        <v>58</v>
      </c>
    </row>
    <row r="1353" spans="3:8" x14ac:dyDescent="0.3">
      <c r="C1353">
        <f>[1]hwy_speed!A1353</f>
        <v>28143</v>
      </c>
      <c r="D1353">
        <f>[1]hwy_speed!B1353</f>
        <v>58</v>
      </c>
      <c r="E1353">
        <f>[1]hwy_speed!C1353</f>
        <v>57</v>
      </c>
      <c r="F1353">
        <f>[1]hwy_speed!D1353</f>
        <v>55</v>
      </c>
      <c r="G1353">
        <f>[1]hwy_speed!E1353</f>
        <v>47</v>
      </c>
      <c r="H1353">
        <f>[1]hwy_speed!F1353</f>
        <v>58</v>
      </c>
    </row>
    <row r="1354" spans="3:8" x14ac:dyDescent="0.3">
      <c r="C1354">
        <f>[1]hwy_speed!A1354</f>
        <v>28144</v>
      </c>
      <c r="D1354">
        <f>[1]hwy_speed!B1354</f>
        <v>57</v>
      </c>
      <c r="E1354">
        <f>[1]hwy_speed!C1354</f>
        <v>55</v>
      </c>
      <c r="F1354">
        <f>[1]hwy_speed!D1354</f>
        <v>57</v>
      </c>
      <c r="G1354">
        <f>[1]hwy_speed!E1354</f>
        <v>57</v>
      </c>
      <c r="H1354">
        <f>[1]hwy_speed!F1354</f>
        <v>57</v>
      </c>
    </row>
    <row r="1355" spans="3:8" x14ac:dyDescent="0.3">
      <c r="C1355">
        <f>[1]hwy_speed!A1355</f>
        <v>28167</v>
      </c>
      <c r="D1355">
        <f>[1]hwy_speed!B1355</f>
        <v>57</v>
      </c>
      <c r="E1355">
        <f>[1]hwy_speed!C1355</f>
        <v>57</v>
      </c>
      <c r="F1355">
        <f>[1]hwy_speed!D1355</f>
        <v>57</v>
      </c>
      <c r="G1355">
        <f>[1]hwy_speed!E1355</f>
        <v>57</v>
      </c>
      <c r="H1355">
        <f>[1]hwy_speed!F1355</f>
        <v>57</v>
      </c>
    </row>
    <row r="1356" spans="3:8" x14ac:dyDescent="0.3">
      <c r="C1356">
        <f>[1]hwy_speed!A1356</f>
        <v>28178</v>
      </c>
      <c r="D1356">
        <f>[1]hwy_speed!B1356</f>
        <v>58</v>
      </c>
      <c r="E1356">
        <f>[1]hwy_speed!C1356</f>
        <v>53</v>
      </c>
      <c r="F1356">
        <f>[1]hwy_speed!D1356</f>
        <v>56</v>
      </c>
      <c r="G1356">
        <f>[1]hwy_speed!E1356</f>
        <v>57</v>
      </c>
      <c r="H1356">
        <f>[1]hwy_speed!F1356</f>
        <v>58</v>
      </c>
    </row>
    <row r="1357" spans="3:8" x14ac:dyDescent="0.3">
      <c r="C1357">
        <f>[1]hwy_speed!A1357</f>
        <v>28179</v>
      </c>
      <c r="D1357">
        <f>[1]hwy_speed!B1357</f>
        <v>57</v>
      </c>
      <c r="E1357">
        <f>[1]hwy_speed!C1357</f>
        <v>57</v>
      </c>
      <c r="F1357">
        <f>[1]hwy_speed!D1357</f>
        <v>57</v>
      </c>
      <c r="G1357">
        <f>[1]hwy_speed!E1357</f>
        <v>54</v>
      </c>
      <c r="H1357">
        <f>[1]hwy_speed!F1357</f>
        <v>57</v>
      </c>
    </row>
    <row r="1358" spans="3:8" x14ac:dyDescent="0.3">
      <c r="C1358">
        <f>[1]hwy_speed!A1358</f>
        <v>28182</v>
      </c>
      <c r="D1358">
        <f>[1]hwy_speed!B1358</f>
        <v>58</v>
      </c>
      <c r="E1358">
        <f>[1]hwy_speed!C1358</f>
        <v>52</v>
      </c>
      <c r="F1358">
        <f>[1]hwy_speed!D1358</f>
        <v>57</v>
      </c>
      <c r="G1358">
        <f>[1]hwy_speed!E1358</f>
        <v>58</v>
      </c>
      <c r="H1358">
        <f>[1]hwy_speed!F1358</f>
        <v>58</v>
      </c>
    </row>
    <row r="1359" spans="3:8" x14ac:dyDescent="0.3">
      <c r="C1359">
        <f>[1]hwy_speed!A1359</f>
        <v>28184</v>
      </c>
      <c r="D1359">
        <f>[1]hwy_speed!B1359</f>
        <v>58</v>
      </c>
      <c r="E1359">
        <f>[1]hwy_speed!C1359</f>
        <v>57</v>
      </c>
      <c r="F1359">
        <f>[1]hwy_speed!D1359</f>
        <v>57</v>
      </c>
      <c r="G1359">
        <f>[1]hwy_speed!E1359</f>
        <v>55</v>
      </c>
      <c r="H1359">
        <f>[1]hwy_speed!F1359</f>
        <v>58</v>
      </c>
    </row>
    <row r="1360" spans="3:8" x14ac:dyDescent="0.3">
      <c r="C1360">
        <f>[1]hwy_speed!A1360</f>
        <v>28186</v>
      </c>
      <c r="D1360">
        <f>[1]hwy_speed!B1360</f>
        <v>58</v>
      </c>
      <c r="E1360">
        <f>[1]hwy_speed!C1360</f>
        <v>58</v>
      </c>
      <c r="F1360">
        <f>[1]hwy_speed!D1360</f>
        <v>57</v>
      </c>
      <c r="G1360">
        <f>[1]hwy_speed!E1360</f>
        <v>53</v>
      </c>
      <c r="H1360">
        <f>[1]hwy_speed!F1360</f>
        <v>58</v>
      </c>
    </row>
    <row r="1361" spans="3:8" x14ac:dyDescent="0.3">
      <c r="C1361">
        <f>[1]hwy_speed!A1361</f>
        <v>28188</v>
      </c>
      <c r="D1361">
        <f>[1]hwy_speed!B1361</f>
        <v>58</v>
      </c>
      <c r="E1361">
        <f>[1]hwy_speed!C1361</f>
        <v>51</v>
      </c>
      <c r="F1361">
        <f>[1]hwy_speed!D1361</f>
        <v>56</v>
      </c>
      <c r="G1361">
        <f>[1]hwy_speed!E1361</f>
        <v>58</v>
      </c>
      <c r="H1361">
        <f>[1]hwy_speed!F1361</f>
        <v>58</v>
      </c>
    </row>
    <row r="1362" spans="3:8" x14ac:dyDescent="0.3">
      <c r="C1362">
        <f>[1]hwy_speed!A1362</f>
        <v>28191</v>
      </c>
      <c r="D1362">
        <f>[1]hwy_speed!B1362</f>
        <v>58</v>
      </c>
      <c r="E1362">
        <f>[1]hwy_speed!C1362</f>
        <v>58</v>
      </c>
      <c r="F1362">
        <f>[1]hwy_speed!D1362</f>
        <v>58</v>
      </c>
      <c r="G1362">
        <f>[1]hwy_speed!E1362</f>
        <v>57</v>
      </c>
      <c r="H1362">
        <f>[1]hwy_speed!F1362</f>
        <v>58</v>
      </c>
    </row>
    <row r="1363" spans="3:8" x14ac:dyDescent="0.3">
      <c r="C1363">
        <f>[1]hwy_speed!A1363</f>
        <v>28193</v>
      </c>
      <c r="D1363">
        <f>[1]hwy_speed!B1363</f>
        <v>58</v>
      </c>
      <c r="E1363">
        <f>[1]hwy_speed!C1363</f>
        <v>43</v>
      </c>
      <c r="F1363">
        <f>[1]hwy_speed!D1363</f>
        <v>57</v>
      </c>
      <c r="G1363">
        <f>[1]hwy_speed!E1363</f>
        <v>57</v>
      </c>
      <c r="H1363">
        <f>[1]hwy_speed!F1363</f>
        <v>58</v>
      </c>
    </row>
    <row r="1364" spans="3:8" x14ac:dyDescent="0.3">
      <c r="C1364">
        <f>[1]hwy_speed!A1364</f>
        <v>28195</v>
      </c>
      <c r="D1364">
        <f>[1]hwy_speed!B1364</f>
        <v>58</v>
      </c>
      <c r="E1364">
        <f>[1]hwy_speed!C1364</f>
        <v>37</v>
      </c>
      <c r="F1364">
        <f>[1]hwy_speed!D1364</f>
        <v>51</v>
      </c>
      <c r="G1364">
        <f>[1]hwy_speed!E1364</f>
        <v>56</v>
      </c>
      <c r="H1364">
        <f>[1]hwy_speed!F1364</f>
        <v>58</v>
      </c>
    </row>
    <row r="1365" spans="3:8" x14ac:dyDescent="0.3">
      <c r="C1365">
        <f>[1]hwy_speed!A1365</f>
        <v>28197</v>
      </c>
      <c r="D1365">
        <f>[1]hwy_speed!B1365</f>
        <v>58</v>
      </c>
      <c r="E1365">
        <f>[1]hwy_speed!C1365</f>
        <v>37</v>
      </c>
      <c r="F1365">
        <f>[1]hwy_speed!D1365</f>
        <v>51</v>
      </c>
      <c r="G1365">
        <f>[1]hwy_speed!E1365</f>
        <v>56</v>
      </c>
      <c r="H1365">
        <f>[1]hwy_speed!F1365</f>
        <v>58</v>
      </c>
    </row>
    <row r="1366" spans="3:8" x14ac:dyDescent="0.3">
      <c r="C1366">
        <f>[1]hwy_speed!A1366</f>
        <v>28199</v>
      </c>
      <c r="D1366">
        <f>[1]hwy_speed!B1366</f>
        <v>58</v>
      </c>
      <c r="E1366">
        <f>[1]hwy_speed!C1366</f>
        <v>58</v>
      </c>
      <c r="F1366">
        <f>[1]hwy_speed!D1366</f>
        <v>58</v>
      </c>
      <c r="G1366">
        <f>[1]hwy_speed!E1366</f>
        <v>53</v>
      </c>
      <c r="H1366">
        <f>[1]hwy_speed!F1366</f>
        <v>58</v>
      </c>
    </row>
    <row r="1367" spans="3:8" x14ac:dyDescent="0.3">
      <c r="C1367">
        <f>[1]hwy_speed!A1367</f>
        <v>28200</v>
      </c>
      <c r="D1367">
        <f>[1]hwy_speed!B1367</f>
        <v>58</v>
      </c>
      <c r="E1367">
        <f>[1]hwy_speed!C1367</f>
        <v>47</v>
      </c>
      <c r="F1367">
        <f>[1]hwy_speed!D1367</f>
        <v>57</v>
      </c>
      <c r="G1367">
        <f>[1]hwy_speed!E1367</f>
        <v>58</v>
      </c>
      <c r="H1367">
        <f>[1]hwy_speed!F1367</f>
        <v>58</v>
      </c>
    </row>
    <row r="1368" spans="3:8" x14ac:dyDescent="0.3">
      <c r="C1368">
        <f>[1]hwy_speed!A1368</f>
        <v>28203</v>
      </c>
      <c r="D1368">
        <f>[1]hwy_speed!B1368</f>
        <v>58</v>
      </c>
      <c r="E1368">
        <f>[1]hwy_speed!C1368</f>
        <v>58</v>
      </c>
      <c r="F1368">
        <f>[1]hwy_speed!D1368</f>
        <v>58</v>
      </c>
      <c r="G1368">
        <f>[1]hwy_speed!E1368</f>
        <v>56</v>
      </c>
      <c r="H1368">
        <f>[1]hwy_speed!F1368</f>
        <v>58</v>
      </c>
    </row>
    <row r="1369" spans="3:8" x14ac:dyDescent="0.3">
      <c r="C1369">
        <f>[1]hwy_speed!A1369</f>
        <v>28205</v>
      </c>
      <c r="D1369">
        <f>[1]hwy_speed!B1369</f>
        <v>58</v>
      </c>
      <c r="E1369">
        <f>[1]hwy_speed!C1369</f>
        <v>56</v>
      </c>
      <c r="F1369">
        <f>[1]hwy_speed!D1369</f>
        <v>58</v>
      </c>
      <c r="G1369">
        <f>[1]hwy_speed!E1369</f>
        <v>58</v>
      </c>
      <c r="H1369">
        <f>[1]hwy_speed!F1369</f>
        <v>58</v>
      </c>
    </row>
    <row r="1370" spans="3:8" x14ac:dyDescent="0.3">
      <c r="C1370">
        <f>[1]hwy_speed!A1370</f>
        <v>28206</v>
      </c>
      <c r="D1370">
        <f>[1]hwy_speed!B1370</f>
        <v>58</v>
      </c>
      <c r="E1370">
        <f>[1]hwy_speed!C1370</f>
        <v>52</v>
      </c>
      <c r="F1370">
        <f>[1]hwy_speed!D1370</f>
        <v>58</v>
      </c>
      <c r="G1370">
        <f>[1]hwy_speed!E1370</f>
        <v>58</v>
      </c>
      <c r="H1370">
        <f>[1]hwy_speed!F1370</f>
        <v>58</v>
      </c>
    </row>
    <row r="1371" spans="3:8" x14ac:dyDescent="0.3">
      <c r="C1371">
        <f>[1]hwy_speed!A1371</f>
        <v>28208</v>
      </c>
      <c r="D1371">
        <f>[1]hwy_speed!B1371</f>
        <v>58</v>
      </c>
      <c r="E1371">
        <f>[1]hwy_speed!C1371</f>
        <v>58</v>
      </c>
      <c r="F1371">
        <f>[1]hwy_speed!D1371</f>
        <v>58</v>
      </c>
      <c r="G1371">
        <f>[1]hwy_speed!E1371</f>
        <v>56</v>
      </c>
      <c r="H1371">
        <f>[1]hwy_speed!F1371</f>
        <v>58</v>
      </c>
    </row>
    <row r="1372" spans="3:8" x14ac:dyDescent="0.3">
      <c r="C1372">
        <f>[1]hwy_speed!A1372</f>
        <v>28209</v>
      </c>
      <c r="D1372">
        <f>[1]hwy_speed!B1372</f>
        <v>58</v>
      </c>
      <c r="E1372">
        <f>[1]hwy_speed!C1372</f>
        <v>58</v>
      </c>
      <c r="F1372">
        <f>[1]hwy_speed!D1372</f>
        <v>58</v>
      </c>
      <c r="G1372">
        <f>[1]hwy_speed!E1372</f>
        <v>57</v>
      </c>
      <c r="H1372">
        <f>[1]hwy_speed!F1372</f>
        <v>58</v>
      </c>
    </row>
    <row r="1373" spans="3:8" x14ac:dyDescent="0.3">
      <c r="C1373">
        <f>[1]hwy_speed!A1373</f>
        <v>28211</v>
      </c>
      <c r="D1373">
        <f>[1]hwy_speed!B1373</f>
        <v>58</v>
      </c>
      <c r="E1373">
        <f>[1]hwy_speed!C1373</f>
        <v>57</v>
      </c>
      <c r="F1373">
        <f>[1]hwy_speed!D1373</f>
        <v>58</v>
      </c>
      <c r="G1373">
        <f>[1]hwy_speed!E1373</f>
        <v>58</v>
      </c>
      <c r="H1373">
        <f>[1]hwy_speed!F1373</f>
        <v>58</v>
      </c>
    </row>
    <row r="1374" spans="3:8" x14ac:dyDescent="0.3">
      <c r="C1374">
        <f>[1]hwy_speed!A1374</f>
        <v>28214</v>
      </c>
      <c r="D1374">
        <f>[1]hwy_speed!B1374</f>
        <v>58</v>
      </c>
      <c r="E1374">
        <f>[1]hwy_speed!C1374</f>
        <v>58</v>
      </c>
      <c r="F1374">
        <f>[1]hwy_speed!D1374</f>
        <v>58</v>
      </c>
      <c r="G1374">
        <f>[1]hwy_speed!E1374</f>
        <v>56</v>
      </c>
      <c r="H1374">
        <f>[1]hwy_speed!F1374</f>
        <v>58</v>
      </c>
    </row>
    <row r="1375" spans="3:8" x14ac:dyDescent="0.3">
      <c r="C1375">
        <f>[1]hwy_speed!A1375</f>
        <v>28215</v>
      </c>
      <c r="D1375">
        <f>[1]hwy_speed!B1375</f>
        <v>62</v>
      </c>
      <c r="E1375">
        <f>[1]hwy_speed!C1375</f>
        <v>57</v>
      </c>
      <c r="F1375">
        <f>[1]hwy_speed!D1375</f>
        <v>62</v>
      </c>
      <c r="G1375">
        <f>[1]hwy_speed!E1375</f>
        <v>62</v>
      </c>
      <c r="H1375">
        <f>[1]hwy_speed!F1375</f>
        <v>62</v>
      </c>
    </row>
    <row r="1376" spans="3:8" x14ac:dyDescent="0.3">
      <c r="C1376">
        <f>[1]hwy_speed!A1376</f>
        <v>28216</v>
      </c>
      <c r="D1376">
        <f>[1]hwy_speed!B1376</f>
        <v>62</v>
      </c>
      <c r="E1376">
        <f>[1]hwy_speed!C1376</f>
        <v>62</v>
      </c>
      <c r="F1376">
        <f>[1]hwy_speed!D1376</f>
        <v>62</v>
      </c>
      <c r="G1376">
        <f>[1]hwy_speed!E1376</f>
        <v>59</v>
      </c>
      <c r="H1376">
        <f>[1]hwy_speed!F1376</f>
        <v>62</v>
      </c>
    </row>
    <row r="1377" spans="3:8" x14ac:dyDescent="0.3">
      <c r="C1377">
        <f>[1]hwy_speed!A1377</f>
        <v>28219</v>
      </c>
      <c r="D1377">
        <f>[1]hwy_speed!B1377</f>
        <v>62</v>
      </c>
      <c r="E1377">
        <f>[1]hwy_speed!C1377</f>
        <v>60</v>
      </c>
      <c r="F1377">
        <f>[1]hwy_speed!D1377</f>
        <v>62</v>
      </c>
      <c r="G1377">
        <f>[1]hwy_speed!E1377</f>
        <v>62</v>
      </c>
      <c r="H1377">
        <f>[1]hwy_speed!F1377</f>
        <v>62</v>
      </c>
    </row>
    <row r="1378" spans="3:8" x14ac:dyDescent="0.3">
      <c r="C1378">
        <f>[1]hwy_speed!A1378</f>
        <v>28222</v>
      </c>
      <c r="D1378">
        <f>[1]hwy_speed!B1378</f>
        <v>62</v>
      </c>
      <c r="E1378">
        <f>[1]hwy_speed!C1378</f>
        <v>62</v>
      </c>
      <c r="F1378">
        <f>[1]hwy_speed!D1378</f>
        <v>62</v>
      </c>
      <c r="G1378">
        <f>[1]hwy_speed!E1378</f>
        <v>62</v>
      </c>
      <c r="H1378">
        <f>[1]hwy_speed!F1378</f>
        <v>62</v>
      </c>
    </row>
    <row r="1379" spans="3:8" x14ac:dyDescent="0.3">
      <c r="C1379">
        <f>[1]hwy_speed!A1379</f>
        <v>28223</v>
      </c>
      <c r="D1379">
        <f>[1]hwy_speed!B1379</f>
        <v>62</v>
      </c>
      <c r="E1379">
        <f>[1]hwy_speed!C1379</f>
        <v>60</v>
      </c>
      <c r="F1379">
        <f>[1]hwy_speed!D1379</f>
        <v>62</v>
      </c>
      <c r="G1379">
        <f>[1]hwy_speed!E1379</f>
        <v>62</v>
      </c>
      <c r="H1379">
        <f>[1]hwy_speed!F1379</f>
        <v>62</v>
      </c>
    </row>
    <row r="1380" spans="3:8" x14ac:dyDescent="0.3">
      <c r="C1380">
        <f>[1]hwy_speed!A1380</f>
        <v>28227</v>
      </c>
      <c r="D1380">
        <f>[1]hwy_speed!B1380</f>
        <v>62</v>
      </c>
      <c r="E1380">
        <f>[1]hwy_speed!C1380</f>
        <v>62</v>
      </c>
      <c r="F1380">
        <f>[1]hwy_speed!D1380</f>
        <v>62</v>
      </c>
      <c r="G1380">
        <f>[1]hwy_speed!E1380</f>
        <v>62</v>
      </c>
      <c r="H1380">
        <f>[1]hwy_speed!F1380</f>
        <v>62</v>
      </c>
    </row>
    <row r="1381" spans="3:8" x14ac:dyDescent="0.3">
      <c r="C1381">
        <f>[1]hwy_speed!A1381</f>
        <v>28229</v>
      </c>
      <c r="D1381">
        <f>[1]hwy_speed!B1381</f>
        <v>62</v>
      </c>
      <c r="E1381">
        <f>[1]hwy_speed!C1381</f>
        <v>62</v>
      </c>
      <c r="F1381">
        <f>[1]hwy_speed!D1381</f>
        <v>62</v>
      </c>
      <c r="G1381">
        <f>[1]hwy_speed!E1381</f>
        <v>62</v>
      </c>
      <c r="H1381">
        <f>[1]hwy_speed!F1381</f>
        <v>62</v>
      </c>
    </row>
    <row r="1382" spans="3:8" x14ac:dyDescent="0.3">
      <c r="C1382">
        <f>[1]hwy_speed!A1382</f>
        <v>28231</v>
      </c>
      <c r="D1382">
        <f>[1]hwy_speed!B1382</f>
        <v>62</v>
      </c>
      <c r="E1382">
        <f>[1]hwy_speed!C1382</f>
        <v>62</v>
      </c>
      <c r="F1382">
        <f>[1]hwy_speed!D1382</f>
        <v>62</v>
      </c>
      <c r="G1382">
        <f>[1]hwy_speed!E1382</f>
        <v>62</v>
      </c>
      <c r="H1382">
        <f>[1]hwy_speed!F1382</f>
        <v>62</v>
      </c>
    </row>
    <row r="1383" spans="3:8" x14ac:dyDescent="0.3">
      <c r="C1383">
        <f>[1]hwy_speed!A1383</f>
        <v>28232</v>
      </c>
      <c r="D1383">
        <f>[1]hwy_speed!B1383</f>
        <v>62</v>
      </c>
      <c r="E1383">
        <f>[1]hwy_speed!C1383</f>
        <v>62</v>
      </c>
      <c r="F1383">
        <f>[1]hwy_speed!D1383</f>
        <v>62</v>
      </c>
      <c r="G1383">
        <f>[1]hwy_speed!E1383</f>
        <v>62</v>
      </c>
      <c r="H1383">
        <f>[1]hwy_speed!F1383</f>
        <v>62</v>
      </c>
    </row>
    <row r="1384" spans="3:8" x14ac:dyDescent="0.3">
      <c r="C1384">
        <f>[1]hwy_speed!A1384</f>
        <v>28235</v>
      </c>
      <c r="D1384">
        <f>[1]hwy_speed!B1384</f>
        <v>62</v>
      </c>
      <c r="E1384">
        <f>[1]hwy_speed!C1384</f>
        <v>62</v>
      </c>
      <c r="F1384">
        <f>[1]hwy_speed!D1384</f>
        <v>62</v>
      </c>
      <c r="G1384">
        <f>[1]hwy_speed!E1384</f>
        <v>62</v>
      </c>
      <c r="H1384">
        <f>[1]hwy_speed!F1384</f>
        <v>62</v>
      </c>
    </row>
    <row r="1385" spans="3:8" x14ac:dyDescent="0.3">
      <c r="C1385">
        <f>[1]hwy_speed!A1385</f>
        <v>28237</v>
      </c>
      <c r="D1385">
        <f>[1]hwy_speed!B1385</f>
        <v>62</v>
      </c>
      <c r="E1385">
        <f>[1]hwy_speed!C1385</f>
        <v>62</v>
      </c>
      <c r="F1385">
        <f>[1]hwy_speed!D1385</f>
        <v>62</v>
      </c>
      <c r="G1385">
        <f>[1]hwy_speed!E1385</f>
        <v>62</v>
      </c>
      <c r="H1385">
        <f>[1]hwy_speed!F1385</f>
        <v>62</v>
      </c>
    </row>
    <row r="1386" spans="3:8" x14ac:dyDescent="0.3">
      <c r="C1386">
        <f>[1]hwy_speed!A1386</f>
        <v>28239</v>
      </c>
      <c r="D1386">
        <f>[1]hwy_speed!B1386</f>
        <v>62</v>
      </c>
      <c r="E1386">
        <f>[1]hwy_speed!C1386</f>
        <v>62</v>
      </c>
      <c r="F1386">
        <f>[1]hwy_speed!D1386</f>
        <v>62</v>
      </c>
      <c r="G1386">
        <f>[1]hwy_speed!E1386</f>
        <v>62</v>
      </c>
      <c r="H1386">
        <f>[1]hwy_speed!F1386</f>
        <v>62</v>
      </c>
    </row>
    <row r="1387" spans="3:8" x14ac:dyDescent="0.3">
      <c r="C1387">
        <f>[1]hwy_speed!A1387</f>
        <v>28240</v>
      </c>
      <c r="D1387">
        <f>[1]hwy_speed!B1387</f>
        <v>62</v>
      </c>
      <c r="E1387">
        <f>[1]hwy_speed!C1387</f>
        <v>62</v>
      </c>
      <c r="F1387">
        <f>[1]hwy_speed!D1387</f>
        <v>62</v>
      </c>
      <c r="G1387">
        <f>[1]hwy_speed!E1387</f>
        <v>62</v>
      </c>
      <c r="H1387">
        <f>[1]hwy_speed!F1387</f>
        <v>62</v>
      </c>
    </row>
    <row r="1388" spans="3:8" x14ac:dyDescent="0.3">
      <c r="C1388">
        <f>[1]hwy_speed!A1388</f>
        <v>28244</v>
      </c>
      <c r="D1388">
        <f>[1]hwy_speed!B1388</f>
        <v>62</v>
      </c>
      <c r="E1388">
        <f>[1]hwy_speed!C1388</f>
        <v>62</v>
      </c>
      <c r="F1388">
        <f>[1]hwy_speed!D1388</f>
        <v>62</v>
      </c>
      <c r="G1388">
        <f>[1]hwy_speed!E1388</f>
        <v>62</v>
      </c>
      <c r="H1388">
        <f>[1]hwy_speed!F1388</f>
        <v>62</v>
      </c>
    </row>
    <row r="1389" spans="3:8" x14ac:dyDescent="0.3">
      <c r="C1389">
        <f>[1]hwy_speed!A1389</f>
        <v>28245</v>
      </c>
      <c r="D1389">
        <f>[1]hwy_speed!B1389</f>
        <v>62</v>
      </c>
      <c r="E1389">
        <f>[1]hwy_speed!C1389</f>
        <v>62</v>
      </c>
      <c r="F1389">
        <f>[1]hwy_speed!D1389</f>
        <v>62</v>
      </c>
      <c r="G1389">
        <f>[1]hwy_speed!E1389</f>
        <v>62</v>
      </c>
      <c r="H1389">
        <f>[1]hwy_speed!F1389</f>
        <v>62</v>
      </c>
    </row>
    <row r="1390" spans="3:8" x14ac:dyDescent="0.3">
      <c r="C1390">
        <f>[1]hwy_speed!A1390</f>
        <v>28246</v>
      </c>
      <c r="D1390">
        <f>[1]hwy_speed!B1390</f>
        <v>62</v>
      </c>
      <c r="E1390">
        <f>[1]hwy_speed!C1390</f>
        <v>62</v>
      </c>
      <c r="F1390">
        <f>[1]hwy_speed!D1390</f>
        <v>62</v>
      </c>
      <c r="G1390">
        <f>[1]hwy_speed!E1390</f>
        <v>62</v>
      </c>
      <c r="H1390">
        <f>[1]hwy_speed!F1390</f>
        <v>62</v>
      </c>
    </row>
    <row r="1391" spans="3:8" x14ac:dyDescent="0.3">
      <c r="C1391">
        <f>[1]hwy_speed!A1391</f>
        <v>28247</v>
      </c>
      <c r="D1391">
        <f>[1]hwy_speed!B1391</f>
        <v>62</v>
      </c>
      <c r="E1391">
        <f>[1]hwy_speed!C1391</f>
        <v>62</v>
      </c>
      <c r="F1391">
        <f>[1]hwy_speed!D1391</f>
        <v>62</v>
      </c>
      <c r="G1391">
        <f>[1]hwy_speed!E1391</f>
        <v>62</v>
      </c>
      <c r="H1391">
        <f>[1]hwy_speed!F1391</f>
        <v>62</v>
      </c>
    </row>
    <row r="1392" spans="3:8" x14ac:dyDescent="0.3">
      <c r="C1392">
        <f>[1]hwy_speed!A1392</f>
        <v>28250</v>
      </c>
      <c r="D1392">
        <f>[1]hwy_speed!B1392</f>
        <v>62</v>
      </c>
      <c r="E1392">
        <f>[1]hwy_speed!C1392</f>
        <v>62</v>
      </c>
      <c r="F1392">
        <f>[1]hwy_speed!D1392</f>
        <v>62</v>
      </c>
      <c r="G1392">
        <f>[1]hwy_speed!E1392</f>
        <v>62</v>
      </c>
      <c r="H1392">
        <f>[1]hwy_speed!F1392</f>
        <v>62</v>
      </c>
    </row>
    <row r="1393" spans="3:8" x14ac:dyDescent="0.3">
      <c r="C1393">
        <f>[1]hwy_speed!A1393</f>
        <v>28253</v>
      </c>
      <c r="D1393">
        <f>[1]hwy_speed!B1393</f>
        <v>62</v>
      </c>
      <c r="E1393">
        <f>[1]hwy_speed!C1393</f>
        <v>62</v>
      </c>
      <c r="F1393">
        <f>[1]hwy_speed!D1393</f>
        <v>62</v>
      </c>
      <c r="G1393">
        <f>[1]hwy_speed!E1393</f>
        <v>62</v>
      </c>
      <c r="H1393">
        <f>[1]hwy_speed!F1393</f>
        <v>62</v>
      </c>
    </row>
    <row r="1394" spans="3:8" x14ac:dyDescent="0.3">
      <c r="C1394">
        <f>[1]hwy_speed!A1394</f>
        <v>28254</v>
      </c>
      <c r="D1394">
        <f>[1]hwy_speed!B1394</f>
        <v>62</v>
      </c>
      <c r="E1394">
        <f>[1]hwy_speed!C1394</f>
        <v>62</v>
      </c>
      <c r="F1394">
        <f>[1]hwy_speed!D1394</f>
        <v>62</v>
      </c>
      <c r="G1394">
        <f>[1]hwy_speed!E1394</f>
        <v>62</v>
      </c>
      <c r="H1394">
        <f>[1]hwy_speed!F1394</f>
        <v>62</v>
      </c>
    </row>
    <row r="1395" spans="3:8" x14ac:dyDescent="0.3">
      <c r="C1395">
        <f>[1]hwy_speed!A1395</f>
        <v>28257</v>
      </c>
      <c r="D1395">
        <f>[1]hwy_speed!B1395</f>
        <v>62</v>
      </c>
      <c r="E1395">
        <f>[1]hwy_speed!C1395</f>
        <v>62</v>
      </c>
      <c r="F1395">
        <f>[1]hwy_speed!D1395</f>
        <v>62</v>
      </c>
      <c r="G1395">
        <f>[1]hwy_speed!E1395</f>
        <v>62</v>
      </c>
      <c r="H1395">
        <f>[1]hwy_speed!F1395</f>
        <v>62</v>
      </c>
    </row>
    <row r="1396" spans="3:8" x14ac:dyDescent="0.3">
      <c r="C1396">
        <f>[1]hwy_speed!A1396</f>
        <v>28258</v>
      </c>
      <c r="D1396">
        <f>[1]hwy_speed!B1396</f>
        <v>62</v>
      </c>
      <c r="E1396">
        <f>[1]hwy_speed!C1396</f>
        <v>62</v>
      </c>
      <c r="F1396">
        <f>[1]hwy_speed!D1396</f>
        <v>62</v>
      </c>
      <c r="G1396">
        <f>[1]hwy_speed!E1396</f>
        <v>62</v>
      </c>
      <c r="H1396">
        <f>[1]hwy_speed!F1396</f>
        <v>62</v>
      </c>
    </row>
    <row r="1397" spans="3:8" x14ac:dyDescent="0.3">
      <c r="C1397">
        <f>[1]hwy_speed!A1397</f>
        <v>28260</v>
      </c>
      <c r="D1397">
        <f>[1]hwy_speed!B1397</f>
        <v>62</v>
      </c>
      <c r="E1397">
        <f>[1]hwy_speed!C1397</f>
        <v>62</v>
      </c>
      <c r="F1397">
        <f>[1]hwy_speed!D1397</f>
        <v>62</v>
      </c>
      <c r="G1397">
        <f>[1]hwy_speed!E1397</f>
        <v>62</v>
      </c>
      <c r="H1397">
        <f>[1]hwy_speed!F1397</f>
        <v>62</v>
      </c>
    </row>
    <row r="1398" spans="3:8" x14ac:dyDescent="0.3">
      <c r="C1398">
        <f>[1]hwy_speed!A1398</f>
        <v>28261</v>
      </c>
      <c r="D1398">
        <f>[1]hwy_speed!B1398</f>
        <v>62</v>
      </c>
      <c r="E1398">
        <f>[1]hwy_speed!C1398</f>
        <v>62</v>
      </c>
      <c r="F1398">
        <f>[1]hwy_speed!D1398</f>
        <v>62</v>
      </c>
      <c r="G1398">
        <f>[1]hwy_speed!E1398</f>
        <v>62</v>
      </c>
      <c r="H1398">
        <f>[1]hwy_speed!F1398</f>
        <v>62</v>
      </c>
    </row>
    <row r="1399" spans="3:8" x14ac:dyDescent="0.3">
      <c r="C1399">
        <f>[1]hwy_speed!A1399</f>
        <v>28264</v>
      </c>
      <c r="D1399">
        <f>[1]hwy_speed!B1399</f>
        <v>62</v>
      </c>
      <c r="E1399">
        <f>[1]hwy_speed!C1399</f>
        <v>62</v>
      </c>
      <c r="F1399">
        <f>[1]hwy_speed!D1399</f>
        <v>62</v>
      </c>
      <c r="G1399">
        <f>[1]hwy_speed!E1399</f>
        <v>62</v>
      </c>
      <c r="H1399">
        <f>[1]hwy_speed!F1399</f>
        <v>62</v>
      </c>
    </row>
    <row r="1400" spans="3:8" x14ac:dyDescent="0.3">
      <c r="C1400">
        <f>[1]hwy_speed!A1400</f>
        <v>28265</v>
      </c>
      <c r="D1400">
        <f>[1]hwy_speed!B1400</f>
        <v>62</v>
      </c>
      <c r="E1400">
        <f>[1]hwy_speed!C1400</f>
        <v>62</v>
      </c>
      <c r="F1400">
        <f>[1]hwy_speed!D1400</f>
        <v>62</v>
      </c>
      <c r="G1400">
        <f>[1]hwy_speed!E1400</f>
        <v>62</v>
      </c>
      <c r="H1400">
        <f>[1]hwy_speed!F1400</f>
        <v>62</v>
      </c>
    </row>
    <row r="1401" spans="3:8" x14ac:dyDescent="0.3">
      <c r="C1401">
        <f>[1]hwy_speed!A1401</f>
        <v>28267</v>
      </c>
      <c r="D1401">
        <f>[1]hwy_speed!B1401</f>
        <v>62</v>
      </c>
      <c r="E1401">
        <f>[1]hwy_speed!C1401</f>
        <v>62</v>
      </c>
      <c r="F1401">
        <f>[1]hwy_speed!D1401</f>
        <v>62</v>
      </c>
      <c r="G1401">
        <f>[1]hwy_speed!E1401</f>
        <v>62</v>
      </c>
      <c r="H1401">
        <f>[1]hwy_speed!F1401</f>
        <v>62</v>
      </c>
    </row>
    <row r="1402" spans="3:8" x14ac:dyDescent="0.3">
      <c r="C1402">
        <f>[1]hwy_speed!A1402</f>
        <v>28269</v>
      </c>
      <c r="D1402">
        <f>[1]hwy_speed!B1402</f>
        <v>62</v>
      </c>
      <c r="E1402">
        <f>[1]hwy_speed!C1402</f>
        <v>62</v>
      </c>
      <c r="F1402">
        <f>[1]hwy_speed!D1402</f>
        <v>62</v>
      </c>
      <c r="G1402">
        <f>[1]hwy_speed!E1402</f>
        <v>62</v>
      </c>
      <c r="H1402">
        <f>[1]hwy_speed!F1402</f>
        <v>62</v>
      </c>
    </row>
    <row r="1403" spans="3:8" x14ac:dyDescent="0.3">
      <c r="C1403">
        <f>[1]hwy_speed!A1403</f>
        <v>28270</v>
      </c>
      <c r="D1403">
        <f>[1]hwy_speed!B1403</f>
        <v>62</v>
      </c>
      <c r="E1403">
        <f>[1]hwy_speed!C1403</f>
        <v>62</v>
      </c>
      <c r="F1403">
        <f>[1]hwy_speed!D1403</f>
        <v>62</v>
      </c>
      <c r="G1403">
        <f>[1]hwy_speed!E1403</f>
        <v>62</v>
      </c>
      <c r="H1403">
        <f>[1]hwy_speed!F1403</f>
        <v>62</v>
      </c>
    </row>
    <row r="1404" spans="3:8" x14ac:dyDescent="0.3">
      <c r="C1404">
        <f>[1]hwy_speed!A1404</f>
        <v>28276</v>
      </c>
      <c r="D1404">
        <f>[1]hwy_speed!B1404</f>
        <v>62</v>
      </c>
      <c r="E1404">
        <f>[1]hwy_speed!C1404</f>
        <v>60</v>
      </c>
      <c r="F1404">
        <f>[1]hwy_speed!D1404</f>
        <v>61</v>
      </c>
      <c r="G1404">
        <f>[1]hwy_speed!E1404</f>
        <v>58</v>
      </c>
      <c r="H1404">
        <f>[1]hwy_speed!F1404</f>
        <v>62</v>
      </c>
    </row>
    <row r="1405" spans="3:8" x14ac:dyDescent="0.3">
      <c r="C1405">
        <f>[1]hwy_speed!A1405</f>
        <v>28279</v>
      </c>
      <c r="D1405">
        <f>[1]hwy_speed!B1405</f>
        <v>62</v>
      </c>
      <c r="E1405">
        <f>[1]hwy_speed!C1405</f>
        <v>52</v>
      </c>
      <c r="F1405">
        <f>[1]hwy_speed!D1405</f>
        <v>60</v>
      </c>
      <c r="G1405">
        <f>[1]hwy_speed!E1405</f>
        <v>61</v>
      </c>
      <c r="H1405">
        <f>[1]hwy_speed!F1405</f>
        <v>62</v>
      </c>
    </row>
    <row r="1406" spans="3:8" x14ac:dyDescent="0.3">
      <c r="C1406">
        <f>[1]hwy_speed!A1406</f>
        <v>28280</v>
      </c>
      <c r="D1406">
        <f>[1]hwy_speed!B1406</f>
        <v>62</v>
      </c>
      <c r="E1406">
        <f>[1]hwy_speed!C1406</f>
        <v>45</v>
      </c>
      <c r="F1406">
        <f>[1]hwy_speed!D1406</f>
        <v>54</v>
      </c>
      <c r="G1406">
        <f>[1]hwy_speed!E1406</f>
        <v>58</v>
      </c>
      <c r="H1406">
        <f>[1]hwy_speed!F1406</f>
        <v>62</v>
      </c>
    </row>
    <row r="1407" spans="3:8" x14ac:dyDescent="0.3">
      <c r="C1407">
        <f>[1]hwy_speed!A1407</f>
        <v>28281</v>
      </c>
      <c r="D1407">
        <f>[1]hwy_speed!B1407</f>
        <v>62</v>
      </c>
      <c r="E1407">
        <f>[1]hwy_speed!C1407</f>
        <v>49</v>
      </c>
      <c r="F1407">
        <f>[1]hwy_speed!D1407</f>
        <v>57</v>
      </c>
      <c r="G1407">
        <f>[1]hwy_speed!E1407</f>
        <v>52</v>
      </c>
      <c r="H1407">
        <f>[1]hwy_speed!F1407</f>
        <v>62</v>
      </c>
    </row>
    <row r="1408" spans="3:8" x14ac:dyDescent="0.3">
      <c r="C1408">
        <f>[1]hwy_speed!A1408</f>
        <v>28284</v>
      </c>
      <c r="D1408">
        <f>[1]hwy_speed!B1408</f>
        <v>62</v>
      </c>
      <c r="E1408">
        <f>[1]hwy_speed!C1408</f>
        <v>54</v>
      </c>
      <c r="F1408">
        <f>[1]hwy_speed!D1408</f>
        <v>60</v>
      </c>
      <c r="G1408">
        <f>[1]hwy_speed!E1408</f>
        <v>57</v>
      </c>
      <c r="H1408">
        <f>[1]hwy_speed!F1408</f>
        <v>62</v>
      </c>
    </row>
    <row r="1409" spans="3:8" x14ac:dyDescent="0.3">
      <c r="C1409">
        <f>[1]hwy_speed!A1409</f>
        <v>28292</v>
      </c>
      <c r="D1409">
        <f>[1]hwy_speed!B1409</f>
        <v>61</v>
      </c>
      <c r="E1409">
        <f>[1]hwy_speed!C1409</f>
        <v>50</v>
      </c>
      <c r="F1409">
        <f>[1]hwy_speed!D1409</f>
        <v>61</v>
      </c>
      <c r="G1409">
        <f>[1]hwy_speed!E1409</f>
        <v>61</v>
      </c>
      <c r="H1409">
        <f>[1]hwy_speed!F1409</f>
        <v>61</v>
      </c>
    </row>
    <row r="1410" spans="3:8" x14ac:dyDescent="0.3">
      <c r="C1410">
        <f>[1]hwy_speed!A1410</f>
        <v>28379</v>
      </c>
      <c r="D1410">
        <f>[1]hwy_speed!B1410</f>
        <v>58</v>
      </c>
      <c r="E1410">
        <f>[1]hwy_speed!C1410</f>
        <v>41</v>
      </c>
      <c r="F1410">
        <f>[1]hwy_speed!D1410</f>
        <v>57</v>
      </c>
      <c r="G1410">
        <f>[1]hwy_speed!E1410</f>
        <v>57</v>
      </c>
      <c r="H1410">
        <f>[1]hwy_speed!F1410</f>
        <v>58</v>
      </c>
    </row>
    <row r="1411" spans="3:8" x14ac:dyDescent="0.3">
      <c r="C1411">
        <f>[1]hwy_speed!A1411</f>
        <v>28380</v>
      </c>
      <c r="D1411">
        <f>[1]hwy_speed!B1411</f>
        <v>58</v>
      </c>
      <c r="E1411">
        <f>[1]hwy_speed!C1411</f>
        <v>58</v>
      </c>
      <c r="F1411">
        <f>[1]hwy_speed!D1411</f>
        <v>58</v>
      </c>
      <c r="G1411">
        <f>[1]hwy_speed!E1411</f>
        <v>57</v>
      </c>
      <c r="H1411">
        <f>[1]hwy_speed!F1411</f>
        <v>58</v>
      </c>
    </row>
    <row r="1412" spans="3:8" x14ac:dyDescent="0.3">
      <c r="C1412">
        <f>[1]hwy_speed!A1412</f>
        <v>28381</v>
      </c>
      <c r="D1412">
        <f>[1]hwy_speed!B1412</f>
        <v>58</v>
      </c>
      <c r="E1412">
        <f>[1]hwy_speed!C1412</f>
        <v>58</v>
      </c>
      <c r="F1412">
        <f>[1]hwy_speed!D1412</f>
        <v>58</v>
      </c>
      <c r="G1412">
        <f>[1]hwy_speed!E1412</f>
        <v>57</v>
      </c>
      <c r="H1412">
        <f>[1]hwy_speed!F1412</f>
        <v>58</v>
      </c>
    </row>
    <row r="1413" spans="3:8" x14ac:dyDescent="0.3">
      <c r="C1413">
        <f>[1]hwy_speed!A1413</f>
        <v>28390</v>
      </c>
      <c r="D1413">
        <f>[1]hwy_speed!B1413</f>
        <v>58</v>
      </c>
      <c r="E1413">
        <f>[1]hwy_speed!C1413</f>
        <v>57</v>
      </c>
      <c r="F1413">
        <f>[1]hwy_speed!D1413</f>
        <v>57</v>
      </c>
      <c r="G1413">
        <f>[1]hwy_speed!E1413</f>
        <v>49</v>
      </c>
      <c r="H1413">
        <f>[1]hwy_speed!F1413</f>
        <v>58</v>
      </c>
    </row>
    <row r="1414" spans="3:8" x14ac:dyDescent="0.3">
      <c r="C1414">
        <f>[1]hwy_speed!A1414</f>
        <v>28396</v>
      </c>
      <c r="D1414">
        <f>[1]hwy_speed!B1414</f>
        <v>57</v>
      </c>
      <c r="E1414">
        <f>[1]hwy_speed!C1414</f>
        <v>55</v>
      </c>
      <c r="F1414">
        <f>[1]hwy_speed!D1414</f>
        <v>56</v>
      </c>
      <c r="G1414">
        <f>[1]hwy_speed!E1414</f>
        <v>57</v>
      </c>
      <c r="H1414">
        <f>[1]hwy_speed!F1414</f>
        <v>57</v>
      </c>
    </row>
    <row r="1415" spans="3:8" x14ac:dyDescent="0.3">
      <c r="C1415">
        <f>[1]hwy_speed!A1415</f>
        <v>28397</v>
      </c>
      <c r="D1415">
        <f>[1]hwy_speed!B1415</f>
        <v>56</v>
      </c>
      <c r="E1415">
        <f>[1]hwy_speed!C1415</f>
        <v>53</v>
      </c>
      <c r="F1415">
        <f>[1]hwy_speed!D1415</f>
        <v>55</v>
      </c>
      <c r="G1415">
        <f>[1]hwy_speed!E1415</f>
        <v>56</v>
      </c>
      <c r="H1415">
        <f>[1]hwy_speed!F1415</f>
        <v>56</v>
      </c>
    </row>
    <row r="1416" spans="3:8" x14ac:dyDescent="0.3">
      <c r="C1416">
        <f>[1]hwy_speed!A1416</f>
        <v>28417</v>
      </c>
      <c r="D1416">
        <f>[1]hwy_speed!B1416</f>
        <v>53</v>
      </c>
      <c r="E1416">
        <f>[1]hwy_speed!C1416</f>
        <v>39</v>
      </c>
      <c r="F1416">
        <f>[1]hwy_speed!D1416</f>
        <v>50</v>
      </c>
      <c r="G1416">
        <f>[1]hwy_speed!E1416</f>
        <v>47</v>
      </c>
      <c r="H1416">
        <f>[1]hwy_speed!F1416</f>
        <v>53</v>
      </c>
    </row>
    <row r="1417" spans="3:8" x14ac:dyDescent="0.3">
      <c r="C1417">
        <f>[1]hwy_speed!A1417</f>
        <v>28418</v>
      </c>
      <c r="D1417">
        <f>[1]hwy_speed!B1417</f>
        <v>52</v>
      </c>
      <c r="E1417">
        <f>[1]hwy_speed!C1417</f>
        <v>38</v>
      </c>
      <c r="F1417">
        <f>[1]hwy_speed!D1417</f>
        <v>49</v>
      </c>
      <c r="G1417">
        <f>[1]hwy_speed!E1417</f>
        <v>46</v>
      </c>
      <c r="H1417">
        <f>[1]hwy_speed!F1417</f>
        <v>52</v>
      </c>
    </row>
    <row r="1418" spans="3:8" x14ac:dyDescent="0.3">
      <c r="C1418">
        <f>[1]hwy_speed!A1418</f>
        <v>28453</v>
      </c>
      <c r="D1418">
        <f>[1]hwy_speed!B1418</f>
        <v>55</v>
      </c>
      <c r="E1418">
        <f>[1]hwy_speed!C1418</f>
        <v>39</v>
      </c>
      <c r="F1418">
        <f>[1]hwy_speed!D1418</f>
        <v>43</v>
      </c>
      <c r="G1418">
        <f>[1]hwy_speed!E1418</f>
        <v>37</v>
      </c>
      <c r="H1418">
        <f>[1]hwy_speed!F1418</f>
        <v>55</v>
      </c>
    </row>
    <row r="1419" spans="3:8" x14ac:dyDescent="0.3">
      <c r="C1419">
        <f>[1]hwy_speed!A1419</f>
        <v>28455</v>
      </c>
      <c r="D1419">
        <f>[1]hwy_speed!B1419</f>
        <v>44</v>
      </c>
      <c r="E1419">
        <f>[1]hwy_speed!C1419</f>
        <v>42</v>
      </c>
      <c r="F1419">
        <f>[1]hwy_speed!D1419</f>
        <v>44</v>
      </c>
      <c r="G1419">
        <f>[1]hwy_speed!E1419</f>
        <v>44</v>
      </c>
      <c r="H1419">
        <f>[1]hwy_speed!F1419</f>
        <v>44</v>
      </c>
    </row>
    <row r="1420" spans="3:8" x14ac:dyDescent="0.3">
      <c r="C1420">
        <f>[1]hwy_speed!A1420</f>
        <v>28465</v>
      </c>
      <c r="D1420">
        <f>[1]hwy_speed!B1420</f>
        <v>61</v>
      </c>
      <c r="E1420">
        <f>[1]hwy_speed!C1420</f>
        <v>60</v>
      </c>
      <c r="F1420">
        <f>[1]hwy_speed!D1420</f>
        <v>60</v>
      </c>
      <c r="G1420">
        <f>[1]hwy_speed!E1420</f>
        <v>59</v>
      </c>
      <c r="H1420">
        <f>[1]hwy_speed!F1420</f>
        <v>61</v>
      </c>
    </row>
    <row r="1421" spans="3:8" x14ac:dyDescent="0.3">
      <c r="C1421">
        <f>[1]hwy_speed!A1421</f>
        <v>28466</v>
      </c>
      <c r="D1421">
        <f>[1]hwy_speed!B1421</f>
        <v>39</v>
      </c>
      <c r="E1421">
        <f>[1]hwy_speed!C1421</f>
        <v>37</v>
      </c>
      <c r="F1421">
        <f>[1]hwy_speed!D1421</f>
        <v>39</v>
      </c>
      <c r="G1421">
        <f>[1]hwy_speed!E1421</f>
        <v>36</v>
      </c>
      <c r="H1421">
        <f>[1]hwy_speed!F1421</f>
        <v>39</v>
      </c>
    </row>
    <row r="1422" spans="3:8" x14ac:dyDescent="0.3">
      <c r="C1422">
        <f>[1]hwy_speed!A1422</f>
        <v>28472</v>
      </c>
      <c r="D1422">
        <f>[1]hwy_speed!B1422</f>
        <v>49</v>
      </c>
      <c r="E1422">
        <f>[1]hwy_speed!C1422</f>
        <v>49</v>
      </c>
      <c r="F1422">
        <f>[1]hwy_speed!D1422</f>
        <v>49</v>
      </c>
      <c r="G1422">
        <f>[1]hwy_speed!E1422</f>
        <v>49</v>
      </c>
      <c r="H1422">
        <f>[1]hwy_speed!F1422</f>
        <v>49</v>
      </c>
    </row>
    <row r="1423" spans="3:8" x14ac:dyDescent="0.3">
      <c r="C1423">
        <f>[1]hwy_speed!A1423</f>
        <v>28473</v>
      </c>
      <c r="D1423">
        <f>[1]hwy_speed!B1423</f>
        <v>62</v>
      </c>
      <c r="E1423">
        <f>[1]hwy_speed!C1423</f>
        <v>53</v>
      </c>
      <c r="F1423">
        <f>[1]hwy_speed!D1423</f>
        <v>60</v>
      </c>
      <c r="G1423">
        <f>[1]hwy_speed!E1423</f>
        <v>61</v>
      </c>
      <c r="H1423">
        <f>[1]hwy_speed!F1423</f>
        <v>62</v>
      </c>
    </row>
    <row r="1424" spans="3:8" x14ac:dyDescent="0.3">
      <c r="C1424">
        <f>[1]hwy_speed!A1424</f>
        <v>28477</v>
      </c>
      <c r="D1424">
        <f>[1]hwy_speed!B1424</f>
        <v>58</v>
      </c>
      <c r="E1424">
        <f>[1]hwy_speed!C1424</f>
        <v>56</v>
      </c>
      <c r="F1424">
        <f>[1]hwy_speed!D1424</f>
        <v>58</v>
      </c>
      <c r="G1424">
        <f>[1]hwy_speed!E1424</f>
        <v>56</v>
      </c>
      <c r="H1424">
        <f>[1]hwy_speed!F1424</f>
        <v>58</v>
      </c>
    </row>
    <row r="1425" spans="3:8" x14ac:dyDescent="0.3">
      <c r="C1425">
        <f>[1]hwy_speed!A1425</f>
        <v>28479</v>
      </c>
      <c r="D1425">
        <f>[1]hwy_speed!B1425</f>
        <v>53</v>
      </c>
      <c r="E1425">
        <f>[1]hwy_speed!C1425</f>
        <v>45</v>
      </c>
      <c r="F1425">
        <f>[1]hwy_speed!D1425</f>
        <v>52</v>
      </c>
      <c r="G1425">
        <f>[1]hwy_speed!E1425</f>
        <v>49</v>
      </c>
      <c r="H1425">
        <f>[1]hwy_speed!F1425</f>
        <v>53</v>
      </c>
    </row>
    <row r="1426" spans="3:8" x14ac:dyDescent="0.3">
      <c r="C1426">
        <f>[1]hwy_speed!A1426</f>
        <v>28486</v>
      </c>
      <c r="D1426">
        <f>[1]hwy_speed!B1426</f>
        <v>58</v>
      </c>
      <c r="E1426">
        <f>[1]hwy_speed!C1426</f>
        <v>57</v>
      </c>
      <c r="F1426">
        <f>[1]hwy_speed!D1426</f>
        <v>58</v>
      </c>
      <c r="G1426">
        <f>[1]hwy_speed!E1426</f>
        <v>57</v>
      </c>
      <c r="H1426">
        <f>[1]hwy_speed!F1426</f>
        <v>58</v>
      </c>
    </row>
    <row r="1427" spans="3:8" x14ac:dyDescent="0.3">
      <c r="C1427">
        <f>[1]hwy_speed!A1427</f>
        <v>28490</v>
      </c>
      <c r="D1427">
        <f>[1]hwy_speed!B1427</f>
        <v>58</v>
      </c>
      <c r="E1427">
        <f>[1]hwy_speed!C1427</f>
        <v>53</v>
      </c>
      <c r="F1427">
        <f>[1]hwy_speed!D1427</f>
        <v>57</v>
      </c>
      <c r="G1427">
        <f>[1]hwy_speed!E1427</f>
        <v>57</v>
      </c>
      <c r="H1427">
        <f>[1]hwy_speed!F1427</f>
        <v>58</v>
      </c>
    </row>
    <row r="1428" spans="3:8" x14ac:dyDescent="0.3">
      <c r="C1428">
        <f>[1]hwy_speed!A1428</f>
        <v>28492</v>
      </c>
      <c r="D1428">
        <f>[1]hwy_speed!B1428</f>
        <v>57</v>
      </c>
      <c r="E1428">
        <f>[1]hwy_speed!C1428</f>
        <v>44</v>
      </c>
      <c r="F1428">
        <f>[1]hwy_speed!D1428</f>
        <v>54</v>
      </c>
      <c r="G1428">
        <f>[1]hwy_speed!E1428</f>
        <v>55</v>
      </c>
      <c r="H1428">
        <f>[1]hwy_speed!F1428</f>
        <v>58</v>
      </c>
    </row>
    <row r="1429" spans="3:8" x14ac:dyDescent="0.3">
      <c r="C1429">
        <f>[1]hwy_speed!A1429</f>
        <v>28493</v>
      </c>
      <c r="D1429">
        <f>[1]hwy_speed!B1429</f>
        <v>58</v>
      </c>
      <c r="E1429">
        <f>[1]hwy_speed!C1429</f>
        <v>49</v>
      </c>
      <c r="F1429">
        <f>[1]hwy_speed!D1429</f>
        <v>56</v>
      </c>
      <c r="G1429">
        <f>[1]hwy_speed!E1429</f>
        <v>56</v>
      </c>
      <c r="H1429">
        <f>[1]hwy_speed!F1429</f>
        <v>58</v>
      </c>
    </row>
    <row r="1430" spans="3:8" x14ac:dyDescent="0.3">
      <c r="C1430">
        <f>[1]hwy_speed!A1430</f>
        <v>28495</v>
      </c>
      <c r="D1430">
        <f>[1]hwy_speed!B1430</f>
        <v>58</v>
      </c>
      <c r="E1430">
        <f>[1]hwy_speed!C1430</f>
        <v>56</v>
      </c>
      <c r="F1430">
        <f>[1]hwy_speed!D1430</f>
        <v>56</v>
      </c>
      <c r="G1430">
        <f>[1]hwy_speed!E1430</f>
        <v>52</v>
      </c>
      <c r="H1430">
        <f>[1]hwy_speed!F1430</f>
        <v>58</v>
      </c>
    </row>
    <row r="1431" spans="3:8" x14ac:dyDescent="0.3">
      <c r="C1431">
        <f>[1]hwy_speed!A1431</f>
        <v>28511</v>
      </c>
      <c r="D1431">
        <f>[1]hwy_speed!B1431</f>
        <v>58</v>
      </c>
      <c r="E1431">
        <f>[1]hwy_speed!C1431</f>
        <v>56</v>
      </c>
      <c r="F1431">
        <f>[1]hwy_speed!D1431</f>
        <v>56</v>
      </c>
      <c r="G1431">
        <f>[1]hwy_speed!E1431</f>
        <v>51</v>
      </c>
      <c r="H1431">
        <f>[1]hwy_speed!F1431</f>
        <v>58</v>
      </c>
    </row>
    <row r="1432" spans="3:8" x14ac:dyDescent="0.3">
      <c r="C1432">
        <f>[1]hwy_speed!A1432</f>
        <v>28512</v>
      </c>
      <c r="D1432">
        <f>[1]hwy_speed!B1432</f>
        <v>58</v>
      </c>
      <c r="E1432">
        <f>[1]hwy_speed!C1432</f>
        <v>57</v>
      </c>
      <c r="F1432">
        <f>[1]hwy_speed!D1432</f>
        <v>57</v>
      </c>
      <c r="G1432">
        <f>[1]hwy_speed!E1432</f>
        <v>56</v>
      </c>
      <c r="H1432">
        <f>[1]hwy_speed!F1432</f>
        <v>58</v>
      </c>
    </row>
    <row r="1433" spans="3:8" x14ac:dyDescent="0.3">
      <c r="C1433">
        <f>[1]hwy_speed!A1433</f>
        <v>28515</v>
      </c>
      <c r="D1433">
        <f>[1]hwy_speed!B1433</f>
        <v>58</v>
      </c>
      <c r="E1433">
        <f>[1]hwy_speed!C1433</f>
        <v>55</v>
      </c>
      <c r="F1433">
        <f>[1]hwy_speed!D1433</f>
        <v>57</v>
      </c>
      <c r="G1433">
        <f>[1]hwy_speed!E1433</f>
        <v>57</v>
      </c>
      <c r="H1433">
        <f>[1]hwy_speed!F1433</f>
        <v>58</v>
      </c>
    </row>
    <row r="1434" spans="3:8" x14ac:dyDescent="0.3">
      <c r="C1434">
        <f>[1]hwy_speed!A1434</f>
        <v>28534</v>
      </c>
      <c r="D1434">
        <f>[1]hwy_speed!B1434</f>
        <v>58</v>
      </c>
      <c r="E1434">
        <f>[1]hwy_speed!C1434</f>
        <v>53</v>
      </c>
      <c r="F1434">
        <f>[1]hwy_speed!D1434</f>
        <v>55</v>
      </c>
      <c r="G1434">
        <f>[1]hwy_speed!E1434</f>
        <v>57</v>
      </c>
      <c r="H1434">
        <f>[1]hwy_speed!F1434</f>
        <v>58</v>
      </c>
    </row>
    <row r="1435" spans="3:8" x14ac:dyDescent="0.3">
      <c r="C1435">
        <f>[1]hwy_speed!A1435</f>
        <v>28535</v>
      </c>
      <c r="D1435">
        <f>[1]hwy_speed!B1435</f>
        <v>57</v>
      </c>
      <c r="E1435">
        <f>[1]hwy_speed!C1435</f>
        <v>56</v>
      </c>
      <c r="F1435">
        <f>[1]hwy_speed!D1435</f>
        <v>56</v>
      </c>
      <c r="G1435">
        <f>[1]hwy_speed!E1435</f>
        <v>52</v>
      </c>
      <c r="H1435">
        <f>[1]hwy_speed!F1435</f>
        <v>57</v>
      </c>
    </row>
    <row r="1436" spans="3:8" x14ac:dyDescent="0.3">
      <c r="C1436">
        <f>[1]hwy_speed!A1436</f>
        <v>28540</v>
      </c>
      <c r="D1436">
        <f>[1]hwy_speed!B1436</f>
        <v>58</v>
      </c>
      <c r="E1436">
        <f>[1]hwy_speed!C1436</f>
        <v>52</v>
      </c>
      <c r="F1436">
        <f>[1]hwy_speed!D1436</f>
        <v>56</v>
      </c>
      <c r="G1436">
        <f>[1]hwy_speed!E1436</f>
        <v>57</v>
      </c>
      <c r="H1436">
        <f>[1]hwy_speed!F1436</f>
        <v>58</v>
      </c>
    </row>
    <row r="1437" spans="3:8" x14ac:dyDescent="0.3">
      <c r="C1437">
        <f>[1]hwy_speed!A1437</f>
        <v>28564</v>
      </c>
      <c r="D1437">
        <f>[1]hwy_speed!B1437</f>
        <v>62</v>
      </c>
      <c r="E1437">
        <f>[1]hwy_speed!C1437</f>
        <v>61</v>
      </c>
      <c r="F1437">
        <f>[1]hwy_speed!D1437</f>
        <v>62</v>
      </c>
      <c r="G1437">
        <f>[1]hwy_speed!E1437</f>
        <v>62</v>
      </c>
      <c r="H1437">
        <f>[1]hwy_speed!F1437</f>
        <v>62</v>
      </c>
    </row>
    <row r="1438" spans="3:8" x14ac:dyDescent="0.3">
      <c r="C1438">
        <f>[1]hwy_speed!A1438</f>
        <v>28565</v>
      </c>
      <c r="D1438">
        <f>[1]hwy_speed!B1438</f>
        <v>62</v>
      </c>
      <c r="E1438">
        <f>[1]hwy_speed!C1438</f>
        <v>61</v>
      </c>
      <c r="F1438">
        <f>[1]hwy_speed!D1438</f>
        <v>61</v>
      </c>
      <c r="G1438">
        <f>[1]hwy_speed!E1438</f>
        <v>61</v>
      </c>
      <c r="H1438">
        <f>[1]hwy_speed!F1438</f>
        <v>62</v>
      </c>
    </row>
    <row r="1439" spans="3:8" x14ac:dyDescent="0.3">
      <c r="C1439">
        <f>[1]hwy_speed!A1439</f>
        <v>28568</v>
      </c>
      <c r="D1439">
        <f>[1]hwy_speed!B1439</f>
        <v>57</v>
      </c>
      <c r="E1439">
        <f>[1]hwy_speed!C1439</f>
        <v>57</v>
      </c>
      <c r="F1439">
        <f>[1]hwy_speed!D1439</f>
        <v>57</v>
      </c>
      <c r="G1439">
        <f>[1]hwy_speed!E1439</f>
        <v>55</v>
      </c>
      <c r="H1439">
        <f>[1]hwy_speed!F1439</f>
        <v>57</v>
      </c>
    </row>
    <row r="1440" spans="3:8" x14ac:dyDescent="0.3">
      <c r="C1440">
        <f>[1]hwy_speed!A1440</f>
        <v>28569</v>
      </c>
      <c r="D1440">
        <f>[1]hwy_speed!B1440</f>
        <v>58</v>
      </c>
      <c r="E1440">
        <f>[1]hwy_speed!C1440</f>
        <v>56</v>
      </c>
      <c r="F1440">
        <f>[1]hwy_speed!D1440</f>
        <v>58</v>
      </c>
      <c r="G1440">
        <f>[1]hwy_speed!E1440</f>
        <v>58</v>
      </c>
      <c r="H1440">
        <f>[1]hwy_speed!F1440</f>
        <v>58</v>
      </c>
    </row>
    <row r="1441" spans="3:8" x14ac:dyDescent="0.3">
      <c r="C1441">
        <f>[1]hwy_speed!A1441</f>
        <v>28587</v>
      </c>
      <c r="D1441">
        <f>[1]hwy_speed!B1441</f>
        <v>56</v>
      </c>
      <c r="E1441">
        <f>[1]hwy_speed!C1441</f>
        <v>46</v>
      </c>
      <c r="F1441">
        <f>[1]hwy_speed!D1441</f>
        <v>55</v>
      </c>
      <c r="G1441">
        <f>[1]hwy_speed!E1441</f>
        <v>55</v>
      </c>
      <c r="H1441">
        <f>[1]hwy_speed!F1441</f>
        <v>56</v>
      </c>
    </row>
    <row r="1442" spans="3:8" x14ac:dyDescent="0.3">
      <c r="C1442">
        <f>[1]hwy_speed!A1442</f>
        <v>28588</v>
      </c>
      <c r="D1442">
        <f>[1]hwy_speed!B1442</f>
        <v>58</v>
      </c>
      <c r="E1442">
        <f>[1]hwy_speed!C1442</f>
        <v>57</v>
      </c>
      <c r="F1442">
        <f>[1]hwy_speed!D1442</f>
        <v>57</v>
      </c>
      <c r="G1442">
        <f>[1]hwy_speed!E1442</f>
        <v>56</v>
      </c>
      <c r="H1442">
        <f>[1]hwy_speed!F1442</f>
        <v>58</v>
      </c>
    </row>
    <row r="1443" spans="3:8" x14ac:dyDescent="0.3">
      <c r="C1443">
        <f>[1]hwy_speed!A1443</f>
        <v>28601</v>
      </c>
      <c r="D1443">
        <f>[1]hwy_speed!B1443</f>
        <v>44</v>
      </c>
      <c r="E1443">
        <f>[1]hwy_speed!C1443</f>
        <v>39</v>
      </c>
      <c r="F1443">
        <f>[1]hwy_speed!D1443</f>
        <v>38</v>
      </c>
      <c r="G1443">
        <f>[1]hwy_speed!E1443</f>
        <v>29</v>
      </c>
      <c r="H1443">
        <f>[1]hwy_speed!F1443</f>
        <v>44</v>
      </c>
    </row>
    <row r="1444" spans="3:8" x14ac:dyDescent="0.3">
      <c r="C1444">
        <f>[1]hwy_speed!A1444</f>
        <v>28611</v>
      </c>
      <c r="D1444">
        <f>[1]hwy_speed!B1444</f>
        <v>58</v>
      </c>
      <c r="E1444">
        <f>[1]hwy_speed!C1444</f>
        <v>57</v>
      </c>
      <c r="F1444">
        <f>[1]hwy_speed!D1444</f>
        <v>57</v>
      </c>
      <c r="G1444">
        <f>[1]hwy_speed!E1444</f>
        <v>52</v>
      </c>
      <c r="H1444">
        <f>[1]hwy_speed!F1444</f>
        <v>58</v>
      </c>
    </row>
    <row r="1445" spans="3:8" x14ac:dyDescent="0.3">
      <c r="C1445">
        <f>[1]hwy_speed!A1445</f>
        <v>28613</v>
      </c>
      <c r="D1445">
        <f>[1]hwy_speed!B1445</f>
        <v>58</v>
      </c>
      <c r="E1445">
        <f>[1]hwy_speed!C1445</f>
        <v>57</v>
      </c>
      <c r="F1445">
        <f>[1]hwy_speed!D1445</f>
        <v>57</v>
      </c>
      <c r="G1445">
        <f>[1]hwy_speed!E1445</f>
        <v>51</v>
      </c>
      <c r="H1445">
        <f>[1]hwy_speed!F1445</f>
        <v>58</v>
      </c>
    </row>
    <row r="1446" spans="3:8" x14ac:dyDescent="0.3">
      <c r="C1446">
        <f>[1]hwy_speed!A1446</f>
        <v>28615</v>
      </c>
      <c r="D1446">
        <f>[1]hwy_speed!B1446</f>
        <v>58</v>
      </c>
      <c r="E1446">
        <f>[1]hwy_speed!C1446</f>
        <v>58</v>
      </c>
      <c r="F1446">
        <f>[1]hwy_speed!D1446</f>
        <v>58</v>
      </c>
      <c r="G1446">
        <f>[1]hwy_speed!E1446</f>
        <v>57</v>
      </c>
      <c r="H1446">
        <f>[1]hwy_speed!F1446</f>
        <v>58</v>
      </c>
    </row>
    <row r="1447" spans="3:8" x14ac:dyDescent="0.3">
      <c r="C1447">
        <f>[1]hwy_speed!A1447</f>
        <v>28619</v>
      </c>
      <c r="D1447">
        <f>[1]hwy_speed!B1447</f>
        <v>58</v>
      </c>
      <c r="E1447">
        <f>[1]hwy_speed!C1447</f>
        <v>58</v>
      </c>
      <c r="F1447">
        <f>[1]hwy_speed!D1447</f>
        <v>58</v>
      </c>
      <c r="G1447">
        <f>[1]hwy_speed!E1447</f>
        <v>58</v>
      </c>
      <c r="H1447">
        <f>[1]hwy_speed!F1447</f>
        <v>58</v>
      </c>
    </row>
    <row r="1448" spans="3:8" x14ac:dyDescent="0.3">
      <c r="C1448">
        <f>[1]hwy_speed!A1448</f>
        <v>28623</v>
      </c>
      <c r="D1448">
        <f>[1]hwy_speed!B1448</f>
        <v>58</v>
      </c>
      <c r="E1448">
        <f>[1]hwy_speed!C1448</f>
        <v>58</v>
      </c>
      <c r="F1448">
        <f>[1]hwy_speed!D1448</f>
        <v>58</v>
      </c>
      <c r="G1448">
        <f>[1]hwy_speed!E1448</f>
        <v>57</v>
      </c>
      <c r="H1448">
        <f>[1]hwy_speed!F1448</f>
        <v>58</v>
      </c>
    </row>
    <row r="1449" spans="3:8" x14ac:dyDescent="0.3">
      <c r="C1449">
        <f>[1]hwy_speed!A1449</f>
        <v>28634</v>
      </c>
      <c r="D1449">
        <f>[1]hwy_speed!B1449</f>
        <v>58</v>
      </c>
      <c r="E1449">
        <f>[1]hwy_speed!C1449</f>
        <v>41</v>
      </c>
      <c r="F1449">
        <f>[1]hwy_speed!D1449</f>
        <v>55</v>
      </c>
      <c r="G1449">
        <f>[1]hwy_speed!E1449</f>
        <v>57</v>
      </c>
      <c r="H1449">
        <f>[1]hwy_speed!F1449</f>
        <v>58</v>
      </c>
    </row>
    <row r="1450" spans="3:8" x14ac:dyDescent="0.3">
      <c r="C1450">
        <f>[1]hwy_speed!A1450</f>
        <v>28635</v>
      </c>
      <c r="D1450">
        <f>[1]hwy_speed!B1450</f>
        <v>58</v>
      </c>
      <c r="E1450">
        <f>[1]hwy_speed!C1450</f>
        <v>58</v>
      </c>
      <c r="F1450">
        <f>[1]hwy_speed!D1450</f>
        <v>58</v>
      </c>
      <c r="G1450">
        <f>[1]hwy_speed!E1450</f>
        <v>52</v>
      </c>
      <c r="H1450">
        <f>[1]hwy_speed!F1450</f>
        <v>58</v>
      </c>
    </row>
    <row r="1451" spans="3:8" x14ac:dyDescent="0.3">
      <c r="C1451">
        <f>[1]hwy_speed!A1451</f>
        <v>28636</v>
      </c>
      <c r="D1451">
        <f>[1]hwy_speed!B1451</f>
        <v>58</v>
      </c>
      <c r="E1451">
        <f>[1]hwy_speed!C1451</f>
        <v>58</v>
      </c>
      <c r="F1451">
        <f>[1]hwy_speed!D1451</f>
        <v>57</v>
      </c>
      <c r="G1451">
        <f>[1]hwy_speed!E1451</f>
        <v>50</v>
      </c>
      <c r="H1451">
        <f>[1]hwy_speed!F1451</f>
        <v>58</v>
      </c>
    </row>
    <row r="1452" spans="3:8" x14ac:dyDescent="0.3">
      <c r="C1452">
        <f>[1]hwy_speed!A1452</f>
        <v>28637</v>
      </c>
      <c r="D1452">
        <f>[1]hwy_speed!B1452</f>
        <v>58</v>
      </c>
      <c r="E1452">
        <f>[1]hwy_speed!C1452</f>
        <v>46</v>
      </c>
      <c r="F1452">
        <f>[1]hwy_speed!D1452</f>
        <v>57</v>
      </c>
      <c r="G1452">
        <f>[1]hwy_speed!E1452</f>
        <v>58</v>
      </c>
      <c r="H1452">
        <f>[1]hwy_speed!F1452</f>
        <v>58</v>
      </c>
    </row>
    <row r="1453" spans="3:8" x14ac:dyDescent="0.3">
      <c r="C1453">
        <f>[1]hwy_speed!A1453</f>
        <v>28638</v>
      </c>
      <c r="D1453">
        <f>[1]hwy_speed!B1453</f>
        <v>58</v>
      </c>
      <c r="E1453">
        <f>[1]hwy_speed!C1453</f>
        <v>53</v>
      </c>
      <c r="F1453">
        <f>[1]hwy_speed!D1453</f>
        <v>58</v>
      </c>
      <c r="G1453">
        <f>[1]hwy_speed!E1453</f>
        <v>58</v>
      </c>
      <c r="H1453">
        <f>[1]hwy_speed!F1453</f>
        <v>58</v>
      </c>
    </row>
    <row r="1454" spans="3:8" x14ac:dyDescent="0.3">
      <c r="C1454">
        <f>[1]hwy_speed!A1454</f>
        <v>28673</v>
      </c>
      <c r="D1454">
        <f>[1]hwy_speed!B1454</f>
        <v>58</v>
      </c>
      <c r="E1454">
        <f>[1]hwy_speed!C1454</f>
        <v>57</v>
      </c>
      <c r="F1454">
        <f>[1]hwy_speed!D1454</f>
        <v>57</v>
      </c>
      <c r="G1454">
        <f>[1]hwy_speed!E1454</f>
        <v>57</v>
      </c>
      <c r="H1454">
        <f>[1]hwy_speed!F1454</f>
        <v>58</v>
      </c>
    </row>
    <row r="1455" spans="3:8" x14ac:dyDescent="0.3">
      <c r="C1455">
        <f>[1]hwy_speed!A1455</f>
        <v>28675</v>
      </c>
      <c r="D1455">
        <f>[1]hwy_speed!B1455</f>
        <v>58</v>
      </c>
      <c r="E1455">
        <f>[1]hwy_speed!C1455</f>
        <v>39</v>
      </c>
      <c r="F1455">
        <f>[1]hwy_speed!D1455</f>
        <v>58</v>
      </c>
      <c r="G1455">
        <f>[1]hwy_speed!E1455</f>
        <v>57</v>
      </c>
      <c r="H1455">
        <f>[1]hwy_speed!F1455</f>
        <v>58</v>
      </c>
    </row>
    <row r="1456" spans="3:8" x14ac:dyDescent="0.3">
      <c r="C1456">
        <f>[1]hwy_speed!A1456</f>
        <v>28676</v>
      </c>
      <c r="D1456">
        <f>[1]hwy_speed!B1456</f>
        <v>57</v>
      </c>
      <c r="E1456">
        <f>[1]hwy_speed!C1456</f>
        <v>56</v>
      </c>
      <c r="F1456">
        <f>[1]hwy_speed!D1456</f>
        <v>57</v>
      </c>
      <c r="G1456">
        <f>[1]hwy_speed!E1456</f>
        <v>45</v>
      </c>
      <c r="H1456">
        <f>[1]hwy_speed!F1456</f>
        <v>57</v>
      </c>
    </row>
    <row r="1457" spans="3:8" x14ac:dyDescent="0.3">
      <c r="C1457">
        <f>[1]hwy_speed!A1457</f>
        <v>28677</v>
      </c>
      <c r="D1457">
        <f>[1]hwy_speed!B1457</f>
        <v>58</v>
      </c>
      <c r="E1457">
        <f>[1]hwy_speed!C1457</f>
        <v>43</v>
      </c>
      <c r="F1457">
        <f>[1]hwy_speed!D1457</f>
        <v>57</v>
      </c>
      <c r="G1457">
        <f>[1]hwy_speed!E1457</f>
        <v>57</v>
      </c>
      <c r="H1457">
        <f>[1]hwy_speed!F1457</f>
        <v>58</v>
      </c>
    </row>
    <row r="1458" spans="3:8" x14ac:dyDescent="0.3">
      <c r="C1458">
        <f>[1]hwy_speed!A1458</f>
        <v>28678</v>
      </c>
      <c r="D1458">
        <f>[1]hwy_speed!B1458</f>
        <v>57</v>
      </c>
      <c r="E1458">
        <f>[1]hwy_speed!C1458</f>
        <v>57</v>
      </c>
      <c r="F1458">
        <f>[1]hwy_speed!D1458</f>
        <v>57</v>
      </c>
      <c r="G1458">
        <f>[1]hwy_speed!E1458</f>
        <v>50</v>
      </c>
      <c r="H1458">
        <f>[1]hwy_speed!F1458</f>
        <v>57</v>
      </c>
    </row>
    <row r="1459" spans="3:8" x14ac:dyDescent="0.3">
      <c r="C1459">
        <f>[1]hwy_speed!A1459</f>
        <v>28695</v>
      </c>
      <c r="D1459">
        <f>[1]hwy_speed!B1459</f>
        <v>57</v>
      </c>
      <c r="E1459">
        <f>[1]hwy_speed!C1459</f>
        <v>40</v>
      </c>
      <c r="F1459">
        <f>[1]hwy_speed!D1459</f>
        <v>54</v>
      </c>
      <c r="G1459">
        <f>[1]hwy_speed!E1459</f>
        <v>55</v>
      </c>
      <c r="H1459">
        <f>[1]hwy_speed!F1459</f>
        <v>57</v>
      </c>
    </row>
    <row r="1460" spans="3:8" x14ac:dyDescent="0.3">
      <c r="C1460">
        <f>[1]hwy_speed!A1460</f>
        <v>28696</v>
      </c>
      <c r="D1460">
        <f>[1]hwy_speed!B1460</f>
        <v>57</v>
      </c>
      <c r="E1460">
        <f>[1]hwy_speed!C1460</f>
        <v>43</v>
      </c>
      <c r="F1460">
        <f>[1]hwy_speed!D1460</f>
        <v>56</v>
      </c>
      <c r="G1460">
        <f>[1]hwy_speed!E1460</f>
        <v>56</v>
      </c>
      <c r="H1460">
        <f>[1]hwy_speed!F1460</f>
        <v>57</v>
      </c>
    </row>
    <row r="1461" spans="3:8" x14ac:dyDescent="0.3">
      <c r="C1461">
        <f>[1]hwy_speed!A1461</f>
        <v>28698</v>
      </c>
      <c r="D1461">
        <f>[1]hwy_speed!B1461</f>
        <v>57</v>
      </c>
      <c r="E1461">
        <f>[1]hwy_speed!C1461</f>
        <v>50</v>
      </c>
      <c r="F1461">
        <f>[1]hwy_speed!D1461</f>
        <v>56</v>
      </c>
      <c r="G1461">
        <f>[1]hwy_speed!E1461</f>
        <v>57</v>
      </c>
      <c r="H1461">
        <f>[1]hwy_speed!F1461</f>
        <v>57</v>
      </c>
    </row>
    <row r="1462" spans="3:8" x14ac:dyDescent="0.3">
      <c r="C1462">
        <f>[1]hwy_speed!A1462</f>
        <v>28700</v>
      </c>
      <c r="D1462">
        <f>[1]hwy_speed!B1462</f>
        <v>57</v>
      </c>
      <c r="E1462">
        <f>[1]hwy_speed!C1462</f>
        <v>56</v>
      </c>
      <c r="F1462">
        <f>[1]hwy_speed!D1462</f>
        <v>56</v>
      </c>
      <c r="G1462">
        <f>[1]hwy_speed!E1462</f>
        <v>53</v>
      </c>
      <c r="H1462">
        <f>[1]hwy_speed!F1462</f>
        <v>57</v>
      </c>
    </row>
    <row r="1463" spans="3:8" x14ac:dyDescent="0.3">
      <c r="C1463">
        <f>[1]hwy_speed!A1463</f>
        <v>28701</v>
      </c>
      <c r="D1463">
        <f>[1]hwy_speed!B1463</f>
        <v>53</v>
      </c>
      <c r="E1463">
        <f>[1]hwy_speed!C1463</f>
        <v>52</v>
      </c>
      <c r="F1463">
        <f>[1]hwy_speed!D1463</f>
        <v>52</v>
      </c>
      <c r="G1463">
        <f>[1]hwy_speed!E1463</f>
        <v>45</v>
      </c>
      <c r="H1463">
        <f>[1]hwy_speed!F1463</f>
        <v>53</v>
      </c>
    </row>
    <row r="1464" spans="3:8" x14ac:dyDescent="0.3">
      <c r="C1464">
        <f>[1]hwy_speed!A1464</f>
        <v>28705</v>
      </c>
      <c r="D1464">
        <f>[1]hwy_speed!B1464</f>
        <v>53</v>
      </c>
      <c r="E1464">
        <f>[1]hwy_speed!C1464</f>
        <v>53</v>
      </c>
      <c r="F1464">
        <f>[1]hwy_speed!D1464</f>
        <v>52</v>
      </c>
      <c r="G1464">
        <f>[1]hwy_speed!E1464</f>
        <v>42</v>
      </c>
      <c r="H1464">
        <f>[1]hwy_speed!F1464</f>
        <v>53</v>
      </c>
    </row>
    <row r="1465" spans="3:8" x14ac:dyDescent="0.3">
      <c r="C1465">
        <f>[1]hwy_speed!A1465</f>
        <v>28706</v>
      </c>
      <c r="D1465">
        <f>[1]hwy_speed!B1465</f>
        <v>53</v>
      </c>
      <c r="E1465">
        <f>[1]hwy_speed!C1465</f>
        <v>53</v>
      </c>
      <c r="F1465">
        <f>[1]hwy_speed!D1465</f>
        <v>53</v>
      </c>
      <c r="G1465">
        <f>[1]hwy_speed!E1465</f>
        <v>45</v>
      </c>
      <c r="H1465">
        <f>[1]hwy_speed!F1465</f>
        <v>53</v>
      </c>
    </row>
    <row r="1466" spans="3:8" x14ac:dyDescent="0.3">
      <c r="C1466">
        <f>[1]hwy_speed!A1466</f>
        <v>28708</v>
      </c>
      <c r="D1466">
        <f>[1]hwy_speed!B1466</f>
        <v>57</v>
      </c>
      <c r="E1466">
        <f>[1]hwy_speed!C1466</f>
        <v>44</v>
      </c>
      <c r="F1466">
        <f>[1]hwy_speed!D1466</f>
        <v>56</v>
      </c>
      <c r="G1466">
        <f>[1]hwy_speed!E1466</f>
        <v>56</v>
      </c>
      <c r="H1466">
        <f>[1]hwy_speed!F1466</f>
        <v>57</v>
      </c>
    </row>
    <row r="1467" spans="3:8" x14ac:dyDescent="0.3">
      <c r="C1467">
        <f>[1]hwy_speed!A1467</f>
        <v>28710</v>
      </c>
      <c r="D1467">
        <f>[1]hwy_speed!B1467</f>
        <v>57</v>
      </c>
      <c r="E1467">
        <f>[1]hwy_speed!C1467</f>
        <v>29</v>
      </c>
      <c r="F1467">
        <f>[1]hwy_speed!D1467</f>
        <v>49</v>
      </c>
      <c r="G1467">
        <f>[1]hwy_speed!E1467</f>
        <v>51</v>
      </c>
      <c r="H1467">
        <f>[1]hwy_speed!F1467</f>
        <v>57</v>
      </c>
    </row>
    <row r="1468" spans="3:8" x14ac:dyDescent="0.3">
      <c r="C1468">
        <f>[1]hwy_speed!A1468</f>
        <v>28716</v>
      </c>
      <c r="D1468">
        <f>[1]hwy_speed!B1468</f>
        <v>53</v>
      </c>
      <c r="E1468">
        <f>[1]hwy_speed!C1468</f>
        <v>51</v>
      </c>
      <c r="F1468">
        <f>[1]hwy_speed!D1468</f>
        <v>50</v>
      </c>
      <c r="G1468">
        <f>[1]hwy_speed!E1468</f>
        <v>34</v>
      </c>
      <c r="H1468">
        <f>[1]hwy_speed!F1468</f>
        <v>53</v>
      </c>
    </row>
    <row r="1469" spans="3:8" x14ac:dyDescent="0.3">
      <c r="C1469">
        <f>[1]hwy_speed!A1469</f>
        <v>28717</v>
      </c>
      <c r="D1469">
        <f>[1]hwy_speed!B1469</f>
        <v>53</v>
      </c>
      <c r="E1469">
        <f>[1]hwy_speed!C1469</f>
        <v>49</v>
      </c>
      <c r="F1469">
        <f>[1]hwy_speed!D1469</f>
        <v>48</v>
      </c>
      <c r="G1469">
        <f>[1]hwy_speed!E1469</f>
        <v>32</v>
      </c>
      <c r="H1469">
        <f>[1]hwy_speed!F1469</f>
        <v>53</v>
      </c>
    </row>
    <row r="1470" spans="3:8" x14ac:dyDescent="0.3">
      <c r="C1470">
        <f>[1]hwy_speed!A1470</f>
        <v>28718</v>
      </c>
      <c r="D1470">
        <f>[1]hwy_speed!B1470</f>
        <v>58</v>
      </c>
      <c r="E1470">
        <f>[1]hwy_speed!C1470</f>
        <v>35</v>
      </c>
      <c r="F1470">
        <f>[1]hwy_speed!D1470</f>
        <v>52</v>
      </c>
      <c r="G1470">
        <f>[1]hwy_speed!E1470</f>
        <v>53</v>
      </c>
      <c r="H1470">
        <f>[1]hwy_speed!F1470</f>
        <v>58</v>
      </c>
    </row>
    <row r="1471" spans="3:8" x14ac:dyDescent="0.3">
      <c r="C1471">
        <f>[1]hwy_speed!A1471</f>
        <v>28722</v>
      </c>
      <c r="D1471">
        <f>[1]hwy_speed!B1471</f>
        <v>53</v>
      </c>
      <c r="E1471">
        <f>[1]hwy_speed!C1471</f>
        <v>51</v>
      </c>
      <c r="F1471">
        <f>[1]hwy_speed!D1471</f>
        <v>50</v>
      </c>
      <c r="G1471">
        <f>[1]hwy_speed!E1471</f>
        <v>34</v>
      </c>
      <c r="H1471">
        <f>[1]hwy_speed!F1471</f>
        <v>53</v>
      </c>
    </row>
    <row r="1472" spans="3:8" x14ac:dyDescent="0.3">
      <c r="C1472">
        <f>[1]hwy_speed!A1472</f>
        <v>28725</v>
      </c>
      <c r="D1472">
        <f>[1]hwy_speed!B1472</f>
        <v>58</v>
      </c>
      <c r="E1472">
        <f>[1]hwy_speed!C1472</f>
        <v>29</v>
      </c>
      <c r="F1472">
        <f>[1]hwy_speed!D1472</f>
        <v>48</v>
      </c>
      <c r="G1472">
        <f>[1]hwy_speed!E1472</f>
        <v>48</v>
      </c>
      <c r="H1472">
        <f>[1]hwy_speed!F1472</f>
        <v>58</v>
      </c>
    </row>
    <row r="1473" spans="3:8" x14ac:dyDescent="0.3">
      <c r="C1473">
        <f>[1]hwy_speed!A1473</f>
        <v>28726</v>
      </c>
      <c r="D1473">
        <f>[1]hwy_speed!B1473</f>
        <v>53</v>
      </c>
      <c r="E1473">
        <f>[1]hwy_speed!C1473</f>
        <v>51</v>
      </c>
      <c r="F1473">
        <f>[1]hwy_speed!D1473</f>
        <v>50</v>
      </c>
      <c r="G1473">
        <f>[1]hwy_speed!E1473</f>
        <v>35</v>
      </c>
      <c r="H1473">
        <f>[1]hwy_speed!F1473</f>
        <v>53</v>
      </c>
    </row>
    <row r="1474" spans="3:8" x14ac:dyDescent="0.3">
      <c r="C1474">
        <f>[1]hwy_speed!A1474</f>
        <v>28727</v>
      </c>
      <c r="D1474">
        <f>[1]hwy_speed!B1474</f>
        <v>57</v>
      </c>
      <c r="E1474">
        <f>[1]hwy_speed!C1474</f>
        <v>20</v>
      </c>
      <c r="F1474">
        <f>[1]hwy_speed!D1474</f>
        <v>42</v>
      </c>
      <c r="G1474">
        <f>[1]hwy_speed!E1474</f>
        <v>41</v>
      </c>
      <c r="H1474">
        <f>[1]hwy_speed!F1474</f>
        <v>58</v>
      </c>
    </row>
    <row r="1475" spans="3:8" x14ac:dyDescent="0.3">
      <c r="C1475">
        <f>[1]hwy_speed!A1475</f>
        <v>28730</v>
      </c>
      <c r="D1475">
        <f>[1]hwy_speed!B1475</f>
        <v>58</v>
      </c>
      <c r="E1475">
        <f>[1]hwy_speed!C1475</f>
        <v>36</v>
      </c>
      <c r="F1475">
        <f>[1]hwy_speed!D1475</f>
        <v>51</v>
      </c>
      <c r="G1475">
        <f>[1]hwy_speed!E1475</f>
        <v>51</v>
      </c>
      <c r="H1475">
        <f>[1]hwy_speed!F1475</f>
        <v>58</v>
      </c>
    </row>
    <row r="1476" spans="3:8" x14ac:dyDescent="0.3">
      <c r="C1476">
        <f>[1]hwy_speed!A1476</f>
        <v>28735</v>
      </c>
      <c r="D1476">
        <f>[1]hwy_speed!B1476</f>
        <v>57</v>
      </c>
      <c r="E1476">
        <f>[1]hwy_speed!C1476</f>
        <v>24</v>
      </c>
      <c r="F1476">
        <f>[1]hwy_speed!D1476</f>
        <v>51</v>
      </c>
      <c r="G1476">
        <f>[1]hwy_speed!E1476</f>
        <v>51</v>
      </c>
      <c r="H1476">
        <f>[1]hwy_speed!F1476</f>
        <v>57</v>
      </c>
    </row>
    <row r="1477" spans="3:8" x14ac:dyDescent="0.3">
      <c r="C1477">
        <f>[1]hwy_speed!A1477</f>
        <v>28736</v>
      </c>
      <c r="D1477">
        <f>[1]hwy_speed!B1477</f>
        <v>57</v>
      </c>
      <c r="E1477">
        <f>[1]hwy_speed!C1477</f>
        <v>56</v>
      </c>
      <c r="F1477">
        <f>[1]hwy_speed!D1477</f>
        <v>54</v>
      </c>
      <c r="G1477">
        <f>[1]hwy_speed!E1477</f>
        <v>33</v>
      </c>
      <c r="H1477">
        <f>[1]hwy_speed!F1477</f>
        <v>57</v>
      </c>
    </row>
    <row r="1478" spans="3:8" x14ac:dyDescent="0.3">
      <c r="C1478">
        <f>[1]hwy_speed!A1478</f>
        <v>28745</v>
      </c>
      <c r="D1478">
        <f>[1]hwy_speed!B1478</f>
        <v>57</v>
      </c>
      <c r="E1478">
        <f>[1]hwy_speed!C1478</f>
        <v>55</v>
      </c>
      <c r="F1478">
        <f>[1]hwy_speed!D1478</f>
        <v>55</v>
      </c>
      <c r="G1478">
        <f>[1]hwy_speed!E1478</f>
        <v>39</v>
      </c>
      <c r="H1478">
        <f>[1]hwy_speed!F1478</f>
        <v>57</v>
      </c>
    </row>
    <row r="1479" spans="3:8" x14ac:dyDescent="0.3">
      <c r="C1479">
        <f>[1]hwy_speed!A1479</f>
        <v>28746</v>
      </c>
      <c r="D1479">
        <f>[1]hwy_speed!B1479</f>
        <v>57</v>
      </c>
      <c r="E1479">
        <f>[1]hwy_speed!C1479</f>
        <v>35</v>
      </c>
      <c r="F1479">
        <f>[1]hwy_speed!D1479</f>
        <v>54</v>
      </c>
      <c r="G1479">
        <f>[1]hwy_speed!E1479</f>
        <v>53</v>
      </c>
      <c r="H1479">
        <f>[1]hwy_speed!F1479</f>
        <v>57</v>
      </c>
    </row>
    <row r="1480" spans="3:8" x14ac:dyDescent="0.3">
      <c r="C1480">
        <f>[1]hwy_speed!A1480</f>
        <v>28747</v>
      </c>
      <c r="D1480">
        <f>[1]hwy_speed!B1480</f>
        <v>57</v>
      </c>
      <c r="E1480">
        <f>[1]hwy_speed!C1480</f>
        <v>40</v>
      </c>
      <c r="F1480">
        <f>[1]hwy_speed!D1480</f>
        <v>56</v>
      </c>
      <c r="G1480">
        <f>[1]hwy_speed!E1480</f>
        <v>55</v>
      </c>
      <c r="H1480">
        <f>[1]hwy_speed!F1480</f>
        <v>57</v>
      </c>
    </row>
    <row r="1481" spans="3:8" x14ac:dyDescent="0.3">
      <c r="C1481">
        <f>[1]hwy_speed!A1481</f>
        <v>28752</v>
      </c>
      <c r="D1481">
        <f>[1]hwy_speed!B1481</f>
        <v>57</v>
      </c>
      <c r="E1481">
        <f>[1]hwy_speed!C1481</f>
        <v>57</v>
      </c>
      <c r="F1481">
        <f>[1]hwy_speed!D1481</f>
        <v>56</v>
      </c>
      <c r="G1481">
        <f>[1]hwy_speed!E1481</f>
        <v>53</v>
      </c>
      <c r="H1481">
        <f>[1]hwy_speed!F1481</f>
        <v>57</v>
      </c>
    </row>
    <row r="1482" spans="3:8" x14ac:dyDescent="0.3">
      <c r="C1482">
        <f>[1]hwy_speed!A1482</f>
        <v>28779</v>
      </c>
      <c r="D1482">
        <f>[1]hwy_speed!B1482</f>
        <v>43</v>
      </c>
      <c r="E1482">
        <f>[1]hwy_speed!C1482</f>
        <v>43</v>
      </c>
      <c r="F1482">
        <f>[1]hwy_speed!D1482</f>
        <v>43</v>
      </c>
      <c r="G1482">
        <f>[1]hwy_speed!E1482</f>
        <v>43</v>
      </c>
      <c r="H1482">
        <f>[1]hwy_speed!F1482</f>
        <v>43</v>
      </c>
    </row>
    <row r="1483" spans="3:8" x14ac:dyDescent="0.3">
      <c r="C1483">
        <f>[1]hwy_speed!A1483</f>
        <v>28781</v>
      </c>
      <c r="D1483">
        <f>[1]hwy_speed!B1483</f>
        <v>44</v>
      </c>
      <c r="E1483">
        <f>[1]hwy_speed!C1483</f>
        <v>44</v>
      </c>
      <c r="F1483">
        <f>[1]hwy_speed!D1483</f>
        <v>44</v>
      </c>
      <c r="G1483">
        <f>[1]hwy_speed!E1483</f>
        <v>44</v>
      </c>
      <c r="H1483">
        <f>[1]hwy_speed!F1483</f>
        <v>44</v>
      </c>
    </row>
    <row r="1484" spans="3:8" x14ac:dyDescent="0.3">
      <c r="C1484">
        <f>[1]hwy_speed!A1484</f>
        <v>28787</v>
      </c>
      <c r="D1484">
        <f>[1]hwy_speed!B1484</f>
        <v>44</v>
      </c>
      <c r="E1484">
        <f>[1]hwy_speed!C1484</f>
        <v>40</v>
      </c>
      <c r="F1484">
        <f>[1]hwy_speed!D1484</f>
        <v>44</v>
      </c>
      <c r="G1484">
        <f>[1]hwy_speed!E1484</f>
        <v>44</v>
      </c>
      <c r="H1484">
        <f>[1]hwy_speed!F1484</f>
        <v>44</v>
      </c>
    </row>
    <row r="1485" spans="3:8" x14ac:dyDescent="0.3">
      <c r="C1485">
        <f>[1]hwy_speed!A1485</f>
        <v>28789</v>
      </c>
      <c r="D1485">
        <f>[1]hwy_speed!B1485</f>
        <v>44</v>
      </c>
      <c r="E1485">
        <f>[1]hwy_speed!C1485</f>
        <v>44</v>
      </c>
      <c r="F1485">
        <f>[1]hwy_speed!D1485</f>
        <v>44</v>
      </c>
      <c r="G1485">
        <f>[1]hwy_speed!E1485</f>
        <v>44</v>
      </c>
      <c r="H1485">
        <f>[1]hwy_speed!F1485</f>
        <v>44</v>
      </c>
    </row>
    <row r="1486" spans="3:8" x14ac:dyDescent="0.3">
      <c r="C1486">
        <f>[1]hwy_speed!A1486</f>
        <v>28790</v>
      </c>
      <c r="D1486">
        <f>[1]hwy_speed!B1486</f>
        <v>45</v>
      </c>
      <c r="E1486">
        <f>[1]hwy_speed!C1486</f>
        <v>45</v>
      </c>
      <c r="F1486">
        <f>[1]hwy_speed!D1486</f>
        <v>45</v>
      </c>
      <c r="G1486">
        <f>[1]hwy_speed!E1486</f>
        <v>44</v>
      </c>
      <c r="H1486">
        <f>[1]hwy_speed!F1486</f>
        <v>45</v>
      </c>
    </row>
    <row r="1487" spans="3:8" x14ac:dyDescent="0.3">
      <c r="C1487">
        <f>[1]hwy_speed!A1487</f>
        <v>28791</v>
      </c>
      <c r="D1487">
        <f>[1]hwy_speed!B1487</f>
        <v>44</v>
      </c>
      <c r="E1487">
        <f>[1]hwy_speed!C1487</f>
        <v>43</v>
      </c>
      <c r="F1487">
        <f>[1]hwy_speed!D1487</f>
        <v>44</v>
      </c>
      <c r="G1487">
        <f>[1]hwy_speed!E1487</f>
        <v>44</v>
      </c>
      <c r="H1487">
        <f>[1]hwy_speed!F1487</f>
        <v>44</v>
      </c>
    </row>
    <row r="1488" spans="3:8" x14ac:dyDescent="0.3">
      <c r="C1488">
        <f>[1]hwy_speed!A1488</f>
        <v>28792</v>
      </c>
      <c r="D1488">
        <f>[1]hwy_speed!B1488</f>
        <v>44</v>
      </c>
      <c r="E1488">
        <f>[1]hwy_speed!C1488</f>
        <v>40</v>
      </c>
      <c r="F1488">
        <f>[1]hwy_speed!D1488</f>
        <v>44</v>
      </c>
      <c r="G1488">
        <f>[1]hwy_speed!E1488</f>
        <v>44</v>
      </c>
      <c r="H1488">
        <f>[1]hwy_speed!F1488</f>
        <v>44</v>
      </c>
    </row>
    <row r="1489" spans="3:8" x14ac:dyDescent="0.3">
      <c r="C1489">
        <f>[1]hwy_speed!A1489</f>
        <v>28793</v>
      </c>
      <c r="D1489">
        <f>[1]hwy_speed!B1489</f>
        <v>53</v>
      </c>
      <c r="E1489">
        <f>[1]hwy_speed!C1489</f>
        <v>46</v>
      </c>
      <c r="F1489">
        <f>[1]hwy_speed!D1489</f>
        <v>53</v>
      </c>
      <c r="G1489">
        <f>[1]hwy_speed!E1489</f>
        <v>52</v>
      </c>
      <c r="H1489">
        <f>[1]hwy_speed!F1489</f>
        <v>53</v>
      </c>
    </row>
    <row r="1490" spans="3:8" x14ac:dyDescent="0.3">
      <c r="C1490">
        <f>[1]hwy_speed!A1490</f>
        <v>28794</v>
      </c>
      <c r="D1490">
        <f>[1]hwy_speed!B1490</f>
        <v>45</v>
      </c>
      <c r="E1490">
        <f>[1]hwy_speed!C1490</f>
        <v>44</v>
      </c>
      <c r="F1490">
        <f>[1]hwy_speed!D1490</f>
        <v>44</v>
      </c>
      <c r="G1490">
        <f>[1]hwy_speed!E1490</f>
        <v>44</v>
      </c>
      <c r="H1490">
        <f>[1]hwy_speed!F1490</f>
        <v>45</v>
      </c>
    </row>
    <row r="1491" spans="3:8" x14ac:dyDescent="0.3">
      <c r="C1491">
        <f>[1]hwy_speed!A1491</f>
        <v>28795</v>
      </c>
      <c r="D1491">
        <f>[1]hwy_speed!B1491</f>
        <v>45</v>
      </c>
      <c r="E1491">
        <f>[1]hwy_speed!C1491</f>
        <v>44</v>
      </c>
      <c r="F1491">
        <f>[1]hwy_speed!D1491</f>
        <v>44</v>
      </c>
      <c r="G1491">
        <f>[1]hwy_speed!E1491</f>
        <v>44</v>
      </c>
      <c r="H1491">
        <f>[1]hwy_speed!F1491</f>
        <v>45</v>
      </c>
    </row>
    <row r="1492" spans="3:8" x14ac:dyDescent="0.3">
      <c r="C1492">
        <f>[1]hwy_speed!A1492</f>
        <v>28796</v>
      </c>
      <c r="D1492">
        <f>[1]hwy_speed!B1492</f>
        <v>58</v>
      </c>
      <c r="E1492">
        <f>[1]hwy_speed!C1492</f>
        <v>58</v>
      </c>
      <c r="F1492">
        <f>[1]hwy_speed!D1492</f>
        <v>58</v>
      </c>
      <c r="G1492">
        <f>[1]hwy_speed!E1492</f>
        <v>57</v>
      </c>
      <c r="H1492">
        <f>[1]hwy_speed!F1492</f>
        <v>58</v>
      </c>
    </row>
    <row r="1493" spans="3:8" x14ac:dyDescent="0.3">
      <c r="C1493">
        <f>[1]hwy_speed!A1493</f>
        <v>28797</v>
      </c>
      <c r="D1493">
        <f>[1]hwy_speed!B1493</f>
        <v>45</v>
      </c>
      <c r="E1493">
        <f>[1]hwy_speed!C1493</f>
        <v>45</v>
      </c>
      <c r="F1493">
        <f>[1]hwy_speed!D1493</f>
        <v>45</v>
      </c>
      <c r="G1493">
        <f>[1]hwy_speed!E1493</f>
        <v>44</v>
      </c>
      <c r="H1493">
        <f>[1]hwy_speed!F1493</f>
        <v>45</v>
      </c>
    </row>
    <row r="1494" spans="3:8" x14ac:dyDescent="0.3">
      <c r="C1494">
        <f>[1]hwy_speed!A1494</f>
        <v>28798</v>
      </c>
      <c r="D1494">
        <f>[1]hwy_speed!B1494</f>
        <v>53</v>
      </c>
      <c r="E1494">
        <f>[1]hwy_speed!C1494</f>
        <v>34</v>
      </c>
      <c r="F1494">
        <f>[1]hwy_speed!D1494</f>
        <v>52</v>
      </c>
      <c r="G1494">
        <f>[1]hwy_speed!E1494</f>
        <v>49</v>
      </c>
      <c r="H1494">
        <f>[1]hwy_speed!F1494</f>
        <v>53</v>
      </c>
    </row>
    <row r="1495" spans="3:8" x14ac:dyDescent="0.3">
      <c r="C1495">
        <f>[1]hwy_speed!A1495</f>
        <v>28805</v>
      </c>
      <c r="D1495">
        <f>[1]hwy_speed!B1495</f>
        <v>53</v>
      </c>
      <c r="E1495">
        <f>[1]hwy_speed!C1495</f>
        <v>50</v>
      </c>
      <c r="F1495">
        <f>[1]hwy_speed!D1495</f>
        <v>52</v>
      </c>
      <c r="G1495">
        <f>[1]hwy_speed!E1495</f>
        <v>48</v>
      </c>
      <c r="H1495">
        <f>[1]hwy_speed!F1495</f>
        <v>53</v>
      </c>
    </row>
    <row r="1496" spans="3:8" x14ac:dyDescent="0.3">
      <c r="C1496">
        <f>[1]hwy_speed!A1496</f>
        <v>28806</v>
      </c>
      <c r="D1496">
        <f>[1]hwy_speed!B1496</f>
        <v>53</v>
      </c>
      <c r="E1496">
        <f>[1]hwy_speed!C1496</f>
        <v>53</v>
      </c>
      <c r="F1496">
        <f>[1]hwy_speed!D1496</f>
        <v>53</v>
      </c>
      <c r="G1496">
        <f>[1]hwy_speed!E1496</f>
        <v>51</v>
      </c>
      <c r="H1496">
        <f>[1]hwy_speed!F1496</f>
        <v>54</v>
      </c>
    </row>
    <row r="1497" spans="3:8" x14ac:dyDescent="0.3">
      <c r="C1497">
        <f>[1]hwy_speed!A1497</f>
        <v>28809</v>
      </c>
      <c r="D1497">
        <f>[1]hwy_speed!B1497</f>
        <v>57</v>
      </c>
      <c r="E1497">
        <f>[1]hwy_speed!C1497</f>
        <v>36</v>
      </c>
      <c r="F1497">
        <f>[1]hwy_speed!D1497</f>
        <v>53</v>
      </c>
      <c r="G1497">
        <f>[1]hwy_speed!E1497</f>
        <v>56</v>
      </c>
      <c r="H1497">
        <f>[1]hwy_speed!F1497</f>
        <v>58</v>
      </c>
    </row>
    <row r="1498" spans="3:8" x14ac:dyDescent="0.3">
      <c r="C1498">
        <f>[1]hwy_speed!A1498</f>
        <v>28810</v>
      </c>
      <c r="D1498">
        <f>[1]hwy_speed!B1498</f>
        <v>58</v>
      </c>
      <c r="E1498">
        <f>[1]hwy_speed!C1498</f>
        <v>56</v>
      </c>
      <c r="F1498">
        <f>[1]hwy_speed!D1498</f>
        <v>56</v>
      </c>
      <c r="G1498">
        <f>[1]hwy_speed!E1498</f>
        <v>40</v>
      </c>
      <c r="H1498">
        <f>[1]hwy_speed!F1498</f>
        <v>58</v>
      </c>
    </row>
    <row r="1499" spans="3:8" x14ac:dyDescent="0.3">
      <c r="C1499">
        <f>[1]hwy_speed!A1499</f>
        <v>28839</v>
      </c>
      <c r="D1499">
        <f>[1]hwy_speed!B1499</f>
        <v>58</v>
      </c>
      <c r="E1499">
        <f>[1]hwy_speed!C1499</f>
        <v>54</v>
      </c>
      <c r="F1499">
        <f>[1]hwy_speed!D1499</f>
        <v>56</v>
      </c>
      <c r="G1499">
        <f>[1]hwy_speed!E1499</f>
        <v>57</v>
      </c>
      <c r="H1499">
        <f>[1]hwy_speed!F1499</f>
        <v>58</v>
      </c>
    </row>
    <row r="1500" spans="3:8" x14ac:dyDescent="0.3">
      <c r="C1500">
        <f>[1]hwy_speed!A1500</f>
        <v>28849</v>
      </c>
      <c r="D1500">
        <f>[1]hwy_speed!B1500</f>
        <v>58</v>
      </c>
      <c r="E1500">
        <f>[1]hwy_speed!C1500</f>
        <v>52</v>
      </c>
      <c r="F1500">
        <f>[1]hwy_speed!D1500</f>
        <v>53</v>
      </c>
      <c r="G1500">
        <f>[1]hwy_speed!E1500</f>
        <v>53</v>
      </c>
      <c r="H1500">
        <f>[1]hwy_speed!F1500</f>
        <v>58</v>
      </c>
    </row>
    <row r="1501" spans="3:8" x14ac:dyDescent="0.3">
      <c r="C1501">
        <f>[1]hwy_speed!A1501</f>
        <v>28850</v>
      </c>
      <c r="D1501">
        <f>[1]hwy_speed!B1501</f>
        <v>58</v>
      </c>
      <c r="E1501">
        <f>[1]hwy_speed!C1501</f>
        <v>50</v>
      </c>
      <c r="F1501">
        <f>[1]hwy_speed!D1501</f>
        <v>55</v>
      </c>
      <c r="G1501">
        <f>[1]hwy_speed!E1501</f>
        <v>53</v>
      </c>
      <c r="H1501">
        <f>[1]hwy_speed!F1501</f>
        <v>58</v>
      </c>
    </row>
    <row r="1502" spans="3:8" x14ac:dyDescent="0.3">
      <c r="C1502">
        <f>[1]hwy_speed!A1502</f>
        <v>28868</v>
      </c>
      <c r="D1502">
        <f>[1]hwy_speed!B1502</f>
        <v>62</v>
      </c>
      <c r="E1502">
        <f>[1]hwy_speed!C1502</f>
        <v>55</v>
      </c>
      <c r="F1502">
        <f>[1]hwy_speed!D1502</f>
        <v>59</v>
      </c>
      <c r="G1502">
        <f>[1]hwy_speed!E1502</f>
        <v>61</v>
      </c>
      <c r="H1502">
        <f>[1]hwy_speed!F1502</f>
        <v>62</v>
      </c>
    </row>
    <row r="1503" spans="3:8" x14ac:dyDescent="0.3">
      <c r="C1503">
        <f>[1]hwy_speed!A1503</f>
        <v>28899</v>
      </c>
      <c r="D1503">
        <f>[1]hwy_speed!B1503</f>
        <v>58</v>
      </c>
      <c r="E1503">
        <f>[1]hwy_speed!C1503</f>
        <v>54</v>
      </c>
      <c r="F1503">
        <f>[1]hwy_speed!D1503</f>
        <v>58</v>
      </c>
      <c r="G1503">
        <f>[1]hwy_speed!E1503</f>
        <v>57</v>
      </c>
      <c r="H1503">
        <f>[1]hwy_speed!F1503</f>
        <v>58</v>
      </c>
    </row>
    <row r="1504" spans="3:8" x14ac:dyDescent="0.3">
      <c r="C1504">
        <f>[1]hwy_speed!A1504</f>
        <v>28902</v>
      </c>
      <c r="D1504">
        <f>[1]hwy_speed!B1504</f>
        <v>60</v>
      </c>
      <c r="E1504">
        <f>[1]hwy_speed!C1504</f>
        <v>60</v>
      </c>
      <c r="F1504">
        <f>[1]hwy_speed!D1504</f>
        <v>60</v>
      </c>
      <c r="G1504">
        <f>[1]hwy_speed!E1504</f>
        <v>57</v>
      </c>
      <c r="H1504">
        <f>[1]hwy_speed!F1504</f>
        <v>60</v>
      </c>
    </row>
    <row r="1505" spans="3:8" x14ac:dyDescent="0.3">
      <c r="C1505">
        <f>[1]hwy_speed!A1505</f>
        <v>28904</v>
      </c>
      <c r="D1505">
        <f>[1]hwy_speed!B1505</f>
        <v>62</v>
      </c>
      <c r="E1505">
        <f>[1]hwy_speed!C1505</f>
        <v>62</v>
      </c>
      <c r="F1505">
        <f>[1]hwy_speed!D1505</f>
        <v>62</v>
      </c>
      <c r="G1505">
        <f>[1]hwy_speed!E1505</f>
        <v>60</v>
      </c>
      <c r="H1505">
        <f>[1]hwy_speed!F1505</f>
        <v>62</v>
      </c>
    </row>
    <row r="1506" spans="3:8" x14ac:dyDescent="0.3">
      <c r="C1506">
        <f>[1]hwy_speed!A1506</f>
        <v>28916</v>
      </c>
      <c r="D1506">
        <f>[1]hwy_speed!B1506</f>
        <v>58</v>
      </c>
      <c r="E1506">
        <f>[1]hwy_speed!C1506</f>
        <v>46</v>
      </c>
      <c r="F1506">
        <f>[1]hwy_speed!D1506</f>
        <v>57</v>
      </c>
      <c r="G1506">
        <f>[1]hwy_speed!E1506</f>
        <v>57</v>
      </c>
      <c r="H1506">
        <f>[1]hwy_speed!F1506</f>
        <v>58</v>
      </c>
    </row>
    <row r="1507" spans="3:8" x14ac:dyDescent="0.3">
      <c r="C1507">
        <f>[1]hwy_speed!A1507</f>
        <v>28920</v>
      </c>
      <c r="D1507">
        <f>[1]hwy_speed!B1507</f>
        <v>61</v>
      </c>
      <c r="E1507">
        <f>[1]hwy_speed!C1507</f>
        <v>61</v>
      </c>
      <c r="F1507">
        <f>[1]hwy_speed!D1507</f>
        <v>61</v>
      </c>
      <c r="G1507">
        <f>[1]hwy_speed!E1507</f>
        <v>61</v>
      </c>
      <c r="H1507">
        <f>[1]hwy_speed!F1507</f>
        <v>61</v>
      </c>
    </row>
    <row r="1508" spans="3:8" x14ac:dyDescent="0.3">
      <c r="C1508">
        <f>[1]hwy_speed!A1508</f>
        <v>28923</v>
      </c>
      <c r="D1508">
        <f>[1]hwy_speed!B1508</f>
        <v>58</v>
      </c>
      <c r="E1508">
        <f>[1]hwy_speed!C1508</f>
        <v>56</v>
      </c>
      <c r="F1508">
        <f>[1]hwy_speed!D1508</f>
        <v>56</v>
      </c>
      <c r="G1508">
        <f>[1]hwy_speed!E1508</f>
        <v>55</v>
      </c>
      <c r="H1508">
        <f>[1]hwy_speed!F1508</f>
        <v>58</v>
      </c>
    </row>
    <row r="1509" spans="3:8" x14ac:dyDescent="0.3">
      <c r="C1509">
        <f>[1]hwy_speed!A1509</f>
        <v>28924</v>
      </c>
      <c r="D1509">
        <f>[1]hwy_speed!B1509</f>
        <v>62</v>
      </c>
      <c r="E1509">
        <f>[1]hwy_speed!C1509</f>
        <v>62</v>
      </c>
      <c r="F1509">
        <f>[1]hwy_speed!D1509</f>
        <v>62</v>
      </c>
      <c r="G1509">
        <f>[1]hwy_speed!E1509</f>
        <v>62</v>
      </c>
      <c r="H1509">
        <f>[1]hwy_speed!F1509</f>
        <v>62</v>
      </c>
    </row>
    <row r="1510" spans="3:8" x14ac:dyDescent="0.3">
      <c r="C1510">
        <f>[1]hwy_speed!A1510</f>
        <v>28925</v>
      </c>
      <c r="D1510">
        <f>[1]hwy_speed!B1510</f>
        <v>62</v>
      </c>
      <c r="E1510">
        <f>[1]hwy_speed!C1510</f>
        <v>62</v>
      </c>
      <c r="F1510">
        <f>[1]hwy_speed!D1510</f>
        <v>62</v>
      </c>
      <c r="G1510">
        <f>[1]hwy_speed!E1510</f>
        <v>62</v>
      </c>
      <c r="H1510">
        <f>[1]hwy_speed!F1510</f>
        <v>62</v>
      </c>
    </row>
    <row r="1511" spans="3:8" x14ac:dyDescent="0.3">
      <c r="C1511">
        <f>[1]hwy_speed!A1511</f>
        <v>28929</v>
      </c>
      <c r="D1511">
        <f>[1]hwy_speed!B1511</f>
        <v>58</v>
      </c>
      <c r="E1511">
        <f>[1]hwy_speed!C1511</f>
        <v>43</v>
      </c>
      <c r="F1511">
        <f>[1]hwy_speed!D1511</f>
        <v>57</v>
      </c>
      <c r="G1511">
        <f>[1]hwy_speed!E1511</f>
        <v>57</v>
      </c>
      <c r="H1511">
        <f>[1]hwy_speed!F1511</f>
        <v>58</v>
      </c>
    </row>
    <row r="1512" spans="3:8" x14ac:dyDescent="0.3">
      <c r="C1512">
        <f>[1]hwy_speed!A1512</f>
        <v>28938</v>
      </c>
      <c r="D1512">
        <f>[1]hwy_speed!B1512</f>
        <v>58</v>
      </c>
      <c r="E1512">
        <f>[1]hwy_speed!C1512</f>
        <v>58</v>
      </c>
      <c r="F1512">
        <f>[1]hwy_speed!D1512</f>
        <v>58</v>
      </c>
      <c r="G1512">
        <f>[1]hwy_speed!E1512</f>
        <v>57</v>
      </c>
      <c r="H1512">
        <f>[1]hwy_speed!F1512</f>
        <v>58</v>
      </c>
    </row>
    <row r="1513" spans="3:8" x14ac:dyDescent="0.3">
      <c r="C1513">
        <f>[1]hwy_speed!A1513</f>
        <v>28939</v>
      </c>
      <c r="D1513">
        <f>[1]hwy_speed!B1513</f>
        <v>56</v>
      </c>
      <c r="E1513">
        <f>[1]hwy_speed!C1513</f>
        <v>55</v>
      </c>
      <c r="F1513">
        <f>[1]hwy_speed!D1513</f>
        <v>56</v>
      </c>
      <c r="G1513">
        <f>[1]hwy_speed!E1513</f>
        <v>56</v>
      </c>
      <c r="H1513">
        <f>[1]hwy_speed!F1513</f>
        <v>56</v>
      </c>
    </row>
    <row r="1514" spans="3:8" x14ac:dyDescent="0.3">
      <c r="C1514">
        <f>[1]hwy_speed!A1514</f>
        <v>28940</v>
      </c>
      <c r="D1514">
        <f>[1]hwy_speed!B1514</f>
        <v>58</v>
      </c>
      <c r="E1514">
        <f>[1]hwy_speed!C1514</f>
        <v>57</v>
      </c>
      <c r="F1514">
        <f>[1]hwy_speed!D1514</f>
        <v>57</v>
      </c>
      <c r="G1514">
        <f>[1]hwy_speed!E1514</f>
        <v>57</v>
      </c>
      <c r="H1514">
        <f>[1]hwy_speed!F1514</f>
        <v>58</v>
      </c>
    </row>
    <row r="1515" spans="3:8" x14ac:dyDescent="0.3">
      <c r="C1515">
        <f>[1]hwy_speed!A1515</f>
        <v>28941</v>
      </c>
      <c r="D1515">
        <f>[1]hwy_speed!B1515</f>
        <v>58</v>
      </c>
      <c r="E1515">
        <f>[1]hwy_speed!C1515</f>
        <v>57</v>
      </c>
      <c r="F1515">
        <f>[1]hwy_speed!D1515</f>
        <v>57</v>
      </c>
      <c r="G1515">
        <f>[1]hwy_speed!E1515</f>
        <v>57</v>
      </c>
      <c r="H1515">
        <f>[1]hwy_speed!F1515</f>
        <v>58</v>
      </c>
    </row>
    <row r="1516" spans="3:8" x14ac:dyDescent="0.3">
      <c r="C1516">
        <f>[1]hwy_speed!A1516</f>
        <v>28945</v>
      </c>
      <c r="D1516">
        <f>[1]hwy_speed!B1516</f>
        <v>58</v>
      </c>
      <c r="E1516">
        <f>[1]hwy_speed!C1516</f>
        <v>58</v>
      </c>
      <c r="F1516">
        <f>[1]hwy_speed!D1516</f>
        <v>58</v>
      </c>
      <c r="G1516">
        <f>[1]hwy_speed!E1516</f>
        <v>58</v>
      </c>
      <c r="H1516">
        <f>[1]hwy_speed!F1516</f>
        <v>58</v>
      </c>
    </row>
    <row r="1517" spans="3:8" x14ac:dyDescent="0.3">
      <c r="C1517">
        <f>[1]hwy_speed!A1517</f>
        <v>28948</v>
      </c>
      <c r="D1517">
        <f>[1]hwy_speed!B1517</f>
        <v>58</v>
      </c>
      <c r="E1517">
        <f>[1]hwy_speed!C1517</f>
        <v>58</v>
      </c>
      <c r="F1517">
        <f>[1]hwy_speed!D1517</f>
        <v>58</v>
      </c>
      <c r="G1517">
        <f>[1]hwy_speed!E1517</f>
        <v>58</v>
      </c>
      <c r="H1517">
        <f>[1]hwy_speed!F1517</f>
        <v>58</v>
      </c>
    </row>
    <row r="1518" spans="3:8" x14ac:dyDescent="0.3">
      <c r="C1518">
        <f>[1]hwy_speed!A1518</f>
        <v>28949</v>
      </c>
      <c r="D1518">
        <f>[1]hwy_speed!B1518</f>
        <v>57</v>
      </c>
      <c r="E1518">
        <f>[1]hwy_speed!C1518</f>
        <v>57</v>
      </c>
      <c r="F1518">
        <f>[1]hwy_speed!D1518</f>
        <v>57</v>
      </c>
      <c r="G1518">
        <f>[1]hwy_speed!E1518</f>
        <v>57</v>
      </c>
      <c r="H1518">
        <f>[1]hwy_speed!F1518</f>
        <v>57</v>
      </c>
    </row>
    <row r="1519" spans="3:8" x14ac:dyDescent="0.3">
      <c r="C1519">
        <f>[1]hwy_speed!A1519</f>
        <v>28950</v>
      </c>
      <c r="D1519">
        <f>[1]hwy_speed!B1519</f>
        <v>62</v>
      </c>
      <c r="E1519">
        <f>[1]hwy_speed!C1519</f>
        <v>62</v>
      </c>
      <c r="F1519">
        <f>[1]hwy_speed!D1519</f>
        <v>62</v>
      </c>
      <c r="G1519">
        <f>[1]hwy_speed!E1519</f>
        <v>62</v>
      </c>
      <c r="H1519">
        <f>[1]hwy_speed!F1519</f>
        <v>62</v>
      </c>
    </row>
    <row r="1520" spans="3:8" x14ac:dyDescent="0.3">
      <c r="C1520">
        <f>[1]hwy_speed!A1520</f>
        <v>29016</v>
      </c>
      <c r="D1520">
        <f>[1]hwy_speed!B1520</f>
        <v>53</v>
      </c>
      <c r="E1520">
        <f>[1]hwy_speed!C1520</f>
        <v>42</v>
      </c>
      <c r="F1520">
        <f>[1]hwy_speed!D1520</f>
        <v>53</v>
      </c>
      <c r="G1520">
        <f>[1]hwy_speed!E1520</f>
        <v>53</v>
      </c>
      <c r="H1520">
        <f>[1]hwy_speed!F1520</f>
        <v>53</v>
      </c>
    </row>
    <row r="1521" spans="3:8" x14ac:dyDescent="0.3">
      <c r="C1521">
        <f>[1]hwy_speed!A1521</f>
        <v>29018</v>
      </c>
      <c r="D1521">
        <f>[1]hwy_speed!B1521</f>
        <v>53</v>
      </c>
      <c r="E1521">
        <f>[1]hwy_speed!C1521</f>
        <v>43</v>
      </c>
      <c r="F1521">
        <f>[1]hwy_speed!D1521</f>
        <v>52</v>
      </c>
      <c r="G1521">
        <f>[1]hwy_speed!E1521</f>
        <v>53</v>
      </c>
      <c r="H1521">
        <f>[1]hwy_speed!F1521</f>
        <v>53</v>
      </c>
    </row>
    <row r="1522" spans="3:8" x14ac:dyDescent="0.3">
      <c r="C1522">
        <f>[1]hwy_speed!A1522</f>
        <v>29019</v>
      </c>
      <c r="D1522">
        <f>[1]hwy_speed!B1522</f>
        <v>53</v>
      </c>
      <c r="E1522">
        <f>[1]hwy_speed!C1522</f>
        <v>53</v>
      </c>
      <c r="F1522">
        <f>[1]hwy_speed!D1522</f>
        <v>53</v>
      </c>
      <c r="G1522">
        <f>[1]hwy_speed!E1522</f>
        <v>49</v>
      </c>
      <c r="H1522">
        <f>[1]hwy_speed!F1522</f>
        <v>53</v>
      </c>
    </row>
    <row r="1523" spans="3:8" x14ac:dyDescent="0.3">
      <c r="C1523">
        <f>[1]hwy_speed!A1523</f>
        <v>29023</v>
      </c>
      <c r="D1523">
        <f>[1]hwy_speed!B1523</f>
        <v>53</v>
      </c>
      <c r="E1523">
        <f>[1]hwy_speed!C1523</f>
        <v>53</v>
      </c>
      <c r="F1523">
        <f>[1]hwy_speed!D1523</f>
        <v>53</v>
      </c>
      <c r="G1523">
        <f>[1]hwy_speed!E1523</f>
        <v>46</v>
      </c>
      <c r="H1523">
        <f>[1]hwy_speed!F1523</f>
        <v>53</v>
      </c>
    </row>
    <row r="1524" spans="3:8" x14ac:dyDescent="0.3">
      <c r="C1524">
        <f>[1]hwy_speed!A1524</f>
        <v>29024</v>
      </c>
      <c r="D1524">
        <f>[1]hwy_speed!B1524</f>
        <v>53</v>
      </c>
      <c r="E1524">
        <f>[1]hwy_speed!C1524</f>
        <v>38</v>
      </c>
      <c r="F1524">
        <f>[1]hwy_speed!D1524</f>
        <v>51</v>
      </c>
      <c r="G1524">
        <f>[1]hwy_speed!E1524</f>
        <v>53</v>
      </c>
      <c r="H1524">
        <f>[1]hwy_speed!F1524</f>
        <v>53</v>
      </c>
    </row>
    <row r="1525" spans="3:8" x14ac:dyDescent="0.3">
      <c r="C1525">
        <f>[1]hwy_speed!A1525</f>
        <v>29025</v>
      </c>
      <c r="D1525">
        <f>[1]hwy_speed!B1525</f>
        <v>53</v>
      </c>
      <c r="E1525">
        <f>[1]hwy_speed!C1525</f>
        <v>53</v>
      </c>
      <c r="F1525">
        <f>[1]hwy_speed!D1525</f>
        <v>53</v>
      </c>
      <c r="G1525">
        <f>[1]hwy_speed!E1525</f>
        <v>42</v>
      </c>
      <c r="H1525">
        <f>[1]hwy_speed!F1525</f>
        <v>53</v>
      </c>
    </row>
    <row r="1526" spans="3:8" x14ac:dyDescent="0.3">
      <c r="C1526">
        <f>[1]hwy_speed!A1526</f>
        <v>29027</v>
      </c>
      <c r="D1526">
        <f>[1]hwy_speed!B1526</f>
        <v>53</v>
      </c>
      <c r="E1526">
        <f>[1]hwy_speed!C1526</f>
        <v>53</v>
      </c>
      <c r="F1526">
        <f>[1]hwy_speed!D1526</f>
        <v>52</v>
      </c>
      <c r="G1526">
        <f>[1]hwy_speed!E1526</f>
        <v>43</v>
      </c>
      <c r="H1526">
        <f>[1]hwy_speed!F1526</f>
        <v>53</v>
      </c>
    </row>
    <row r="1527" spans="3:8" x14ac:dyDescent="0.3">
      <c r="C1527">
        <f>[1]hwy_speed!A1527</f>
        <v>29028</v>
      </c>
      <c r="D1527">
        <f>[1]hwy_speed!B1527</f>
        <v>53</v>
      </c>
      <c r="E1527">
        <f>[1]hwy_speed!C1527</f>
        <v>42</v>
      </c>
      <c r="F1527">
        <f>[1]hwy_speed!D1527</f>
        <v>52</v>
      </c>
      <c r="G1527">
        <f>[1]hwy_speed!E1527</f>
        <v>53</v>
      </c>
      <c r="H1527">
        <f>[1]hwy_speed!F1527</f>
        <v>53</v>
      </c>
    </row>
    <row r="1528" spans="3:8" x14ac:dyDescent="0.3">
      <c r="C1528">
        <f>[1]hwy_speed!A1528</f>
        <v>29033</v>
      </c>
      <c r="D1528">
        <f>[1]hwy_speed!B1528</f>
        <v>53</v>
      </c>
      <c r="E1528">
        <f>[1]hwy_speed!C1528</f>
        <v>37</v>
      </c>
      <c r="F1528">
        <f>[1]hwy_speed!D1528</f>
        <v>52</v>
      </c>
      <c r="G1528">
        <f>[1]hwy_speed!E1528</f>
        <v>53</v>
      </c>
      <c r="H1528">
        <f>[1]hwy_speed!F1528</f>
        <v>53</v>
      </c>
    </row>
    <row r="1529" spans="3:8" x14ac:dyDescent="0.3">
      <c r="C1529">
        <f>[1]hwy_speed!A1529</f>
        <v>29035</v>
      </c>
      <c r="D1529">
        <f>[1]hwy_speed!B1529</f>
        <v>53</v>
      </c>
      <c r="E1529">
        <f>[1]hwy_speed!C1529</f>
        <v>52</v>
      </c>
      <c r="F1529">
        <f>[1]hwy_speed!D1529</f>
        <v>52</v>
      </c>
      <c r="G1529">
        <f>[1]hwy_speed!E1529</f>
        <v>44</v>
      </c>
      <c r="H1529">
        <f>[1]hwy_speed!F1529</f>
        <v>53</v>
      </c>
    </row>
    <row r="1530" spans="3:8" x14ac:dyDescent="0.3">
      <c r="C1530">
        <f>[1]hwy_speed!A1530</f>
        <v>29037</v>
      </c>
      <c r="D1530">
        <f>[1]hwy_speed!B1530</f>
        <v>53</v>
      </c>
      <c r="E1530">
        <f>[1]hwy_speed!C1530</f>
        <v>40</v>
      </c>
      <c r="F1530">
        <f>[1]hwy_speed!D1530</f>
        <v>52</v>
      </c>
      <c r="G1530">
        <f>[1]hwy_speed!E1530</f>
        <v>53</v>
      </c>
      <c r="H1530">
        <f>[1]hwy_speed!F1530</f>
        <v>53</v>
      </c>
    </row>
    <row r="1531" spans="3:8" x14ac:dyDescent="0.3">
      <c r="C1531">
        <f>[1]hwy_speed!A1531</f>
        <v>29039</v>
      </c>
      <c r="D1531">
        <f>[1]hwy_speed!B1531</f>
        <v>53</v>
      </c>
      <c r="E1531">
        <f>[1]hwy_speed!C1531</f>
        <v>52</v>
      </c>
      <c r="F1531">
        <f>[1]hwy_speed!D1531</f>
        <v>52</v>
      </c>
      <c r="G1531">
        <f>[1]hwy_speed!E1531</f>
        <v>43</v>
      </c>
      <c r="H1531">
        <f>[1]hwy_speed!F1531</f>
        <v>53</v>
      </c>
    </row>
    <row r="1532" spans="3:8" x14ac:dyDescent="0.3">
      <c r="C1532">
        <f>[1]hwy_speed!A1532</f>
        <v>29041</v>
      </c>
      <c r="D1532">
        <f>[1]hwy_speed!B1532</f>
        <v>53</v>
      </c>
      <c r="E1532">
        <f>[1]hwy_speed!C1532</f>
        <v>37</v>
      </c>
      <c r="F1532">
        <f>[1]hwy_speed!D1532</f>
        <v>52</v>
      </c>
      <c r="G1532">
        <f>[1]hwy_speed!E1532</f>
        <v>52</v>
      </c>
      <c r="H1532">
        <f>[1]hwy_speed!F1532</f>
        <v>53</v>
      </c>
    </row>
    <row r="1533" spans="3:8" x14ac:dyDescent="0.3">
      <c r="C1533">
        <f>[1]hwy_speed!A1533</f>
        <v>29042</v>
      </c>
      <c r="D1533">
        <f>[1]hwy_speed!B1533</f>
        <v>53</v>
      </c>
      <c r="E1533">
        <f>[1]hwy_speed!C1533</f>
        <v>34</v>
      </c>
      <c r="F1533">
        <f>[1]hwy_speed!D1533</f>
        <v>50</v>
      </c>
      <c r="G1533">
        <f>[1]hwy_speed!E1533</f>
        <v>52</v>
      </c>
      <c r="H1533">
        <f>[1]hwy_speed!F1533</f>
        <v>53</v>
      </c>
    </row>
    <row r="1534" spans="3:8" x14ac:dyDescent="0.3">
      <c r="C1534">
        <f>[1]hwy_speed!A1534</f>
        <v>29045</v>
      </c>
      <c r="D1534">
        <f>[1]hwy_speed!B1534</f>
        <v>53</v>
      </c>
      <c r="E1534">
        <f>[1]hwy_speed!C1534</f>
        <v>52</v>
      </c>
      <c r="F1534">
        <f>[1]hwy_speed!D1534</f>
        <v>52</v>
      </c>
      <c r="G1534">
        <f>[1]hwy_speed!E1534</f>
        <v>40</v>
      </c>
      <c r="H1534">
        <f>[1]hwy_speed!F1534</f>
        <v>53</v>
      </c>
    </row>
    <row r="1535" spans="3:8" x14ac:dyDescent="0.3">
      <c r="C1535">
        <f>[1]hwy_speed!A1535</f>
        <v>29046</v>
      </c>
      <c r="D1535">
        <f>[1]hwy_speed!B1535</f>
        <v>53</v>
      </c>
      <c r="E1535">
        <f>[1]hwy_speed!C1535</f>
        <v>44</v>
      </c>
      <c r="F1535">
        <f>[1]hwy_speed!D1535</f>
        <v>53</v>
      </c>
      <c r="G1535">
        <f>[1]hwy_speed!E1535</f>
        <v>53</v>
      </c>
      <c r="H1535">
        <f>[1]hwy_speed!F1535</f>
        <v>53</v>
      </c>
    </row>
    <row r="1536" spans="3:8" x14ac:dyDescent="0.3">
      <c r="C1536">
        <f>[1]hwy_speed!A1536</f>
        <v>29047</v>
      </c>
      <c r="D1536">
        <f>[1]hwy_speed!B1536</f>
        <v>53</v>
      </c>
      <c r="E1536">
        <f>[1]hwy_speed!C1536</f>
        <v>53</v>
      </c>
      <c r="F1536">
        <f>[1]hwy_speed!D1536</f>
        <v>53</v>
      </c>
      <c r="G1536">
        <f>[1]hwy_speed!E1536</f>
        <v>49</v>
      </c>
      <c r="H1536">
        <f>[1]hwy_speed!F1536</f>
        <v>53</v>
      </c>
    </row>
    <row r="1537" spans="3:8" x14ac:dyDescent="0.3">
      <c r="C1537">
        <f>[1]hwy_speed!A1537</f>
        <v>29049</v>
      </c>
      <c r="D1537">
        <f>[1]hwy_speed!B1537</f>
        <v>53</v>
      </c>
      <c r="E1537">
        <f>[1]hwy_speed!C1537</f>
        <v>39</v>
      </c>
      <c r="F1537">
        <f>[1]hwy_speed!D1537</f>
        <v>51</v>
      </c>
      <c r="G1537">
        <f>[1]hwy_speed!E1537</f>
        <v>53</v>
      </c>
      <c r="H1537">
        <f>[1]hwy_speed!F1537</f>
        <v>53</v>
      </c>
    </row>
    <row r="1538" spans="3:8" x14ac:dyDescent="0.3">
      <c r="C1538">
        <f>[1]hwy_speed!A1538</f>
        <v>29050</v>
      </c>
      <c r="D1538">
        <f>[1]hwy_speed!B1538</f>
        <v>53</v>
      </c>
      <c r="E1538">
        <f>[1]hwy_speed!C1538</f>
        <v>52</v>
      </c>
      <c r="F1538">
        <f>[1]hwy_speed!D1538</f>
        <v>52</v>
      </c>
      <c r="G1538">
        <f>[1]hwy_speed!E1538</f>
        <v>45</v>
      </c>
      <c r="H1538">
        <f>[1]hwy_speed!F1538</f>
        <v>53</v>
      </c>
    </row>
    <row r="1539" spans="3:8" x14ac:dyDescent="0.3">
      <c r="C1539">
        <f>[1]hwy_speed!A1539</f>
        <v>29051</v>
      </c>
      <c r="D1539">
        <f>[1]hwy_speed!B1539</f>
        <v>52</v>
      </c>
      <c r="E1539">
        <f>[1]hwy_speed!C1539</f>
        <v>42</v>
      </c>
      <c r="F1539">
        <f>[1]hwy_speed!D1539</f>
        <v>51</v>
      </c>
      <c r="G1539">
        <f>[1]hwy_speed!E1539</f>
        <v>52</v>
      </c>
      <c r="H1539">
        <f>[1]hwy_speed!F1539</f>
        <v>52</v>
      </c>
    </row>
    <row r="1540" spans="3:8" x14ac:dyDescent="0.3">
      <c r="C1540">
        <f>[1]hwy_speed!A1540</f>
        <v>29052</v>
      </c>
      <c r="D1540">
        <f>[1]hwy_speed!B1540</f>
        <v>52</v>
      </c>
      <c r="E1540">
        <f>[1]hwy_speed!C1540</f>
        <v>52</v>
      </c>
      <c r="F1540">
        <f>[1]hwy_speed!D1540</f>
        <v>52</v>
      </c>
      <c r="G1540">
        <f>[1]hwy_speed!E1540</f>
        <v>48</v>
      </c>
      <c r="H1540">
        <f>[1]hwy_speed!F1540</f>
        <v>52</v>
      </c>
    </row>
    <row r="1541" spans="3:8" x14ac:dyDescent="0.3">
      <c r="C1541">
        <f>[1]hwy_speed!A1541</f>
        <v>29080</v>
      </c>
      <c r="D1541">
        <f>[1]hwy_speed!B1541</f>
        <v>62</v>
      </c>
      <c r="E1541">
        <f>[1]hwy_speed!C1541</f>
        <v>46</v>
      </c>
      <c r="F1541">
        <f>[1]hwy_speed!D1541</f>
        <v>58</v>
      </c>
      <c r="G1541">
        <f>[1]hwy_speed!E1541</f>
        <v>56</v>
      </c>
      <c r="H1541">
        <f>[1]hwy_speed!F1541</f>
        <v>62</v>
      </c>
    </row>
    <row r="1542" spans="3:8" x14ac:dyDescent="0.3">
      <c r="C1542">
        <f>[1]hwy_speed!A1542</f>
        <v>29082</v>
      </c>
      <c r="D1542">
        <f>[1]hwy_speed!B1542</f>
        <v>62</v>
      </c>
      <c r="E1542">
        <f>[1]hwy_speed!C1542</f>
        <v>53</v>
      </c>
      <c r="F1542">
        <f>[1]hwy_speed!D1542</f>
        <v>60</v>
      </c>
      <c r="G1542">
        <f>[1]hwy_speed!E1542</f>
        <v>60</v>
      </c>
      <c r="H1542">
        <f>[1]hwy_speed!F1542</f>
        <v>62</v>
      </c>
    </row>
    <row r="1543" spans="3:8" x14ac:dyDescent="0.3">
      <c r="C1543">
        <f>[1]hwy_speed!A1543</f>
        <v>29086</v>
      </c>
      <c r="D1543">
        <f>[1]hwy_speed!B1543</f>
        <v>62</v>
      </c>
      <c r="E1543">
        <f>[1]hwy_speed!C1543</f>
        <v>44</v>
      </c>
      <c r="F1543">
        <f>[1]hwy_speed!D1543</f>
        <v>57</v>
      </c>
      <c r="G1543">
        <f>[1]hwy_speed!E1543</f>
        <v>55</v>
      </c>
      <c r="H1543">
        <f>[1]hwy_speed!F1543</f>
        <v>62</v>
      </c>
    </row>
    <row r="1544" spans="3:8" x14ac:dyDescent="0.3">
      <c r="C1544">
        <f>[1]hwy_speed!A1544</f>
        <v>29088</v>
      </c>
      <c r="D1544">
        <f>[1]hwy_speed!B1544</f>
        <v>62</v>
      </c>
      <c r="E1544">
        <f>[1]hwy_speed!C1544</f>
        <v>49</v>
      </c>
      <c r="F1544">
        <f>[1]hwy_speed!D1544</f>
        <v>53</v>
      </c>
      <c r="G1544">
        <f>[1]hwy_speed!E1544</f>
        <v>44</v>
      </c>
      <c r="H1544">
        <f>[1]hwy_speed!F1544</f>
        <v>62</v>
      </c>
    </row>
    <row r="1545" spans="3:8" x14ac:dyDescent="0.3">
      <c r="C1545">
        <f>[1]hwy_speed!A1545</f>
        <v>29089</v>
      </c>
      <c r="D1545">
        <f>[1]hwy_speed!B1545</f>
        <v>62</v>
      </c>
      <c r="E1545">
        <f>[1]hwy_speed!C1545</f>
        <v>54</v>
      </c>
      <c r="F1545">
        <f>[1]hwy_speed!D1545</f>
        <v>56</v>
      </c>
      <c r="G1545">
        <f>[1]hwy_speed!E1545</f>
        <v>47</v>
      </c>
      <c r="H1545">
        <f>[1]hwy_speed!F1545</f>
        <v>62</v>
      </c>
    </row>
    <row r="1546" spans="3:8" x14ac:dyDescent="0.3">
      <c r="C1546">
        <f>[1]hwy_speed!A1546</f>
        <v>29090</v>
      </c>
      <c r="D1546">
        <f>[1]hwy_speed!B1546</f>
        <v>62</v>
      </c>
      <c r="E1546">
        <f>[1]hwy_speed!C1546</f>
        <v>46</v>
      </c>
      <c r="F1546">
        <f>[1]hwy_speed!D1546</f>
        <v>58</v>
      </c>
      <c r="G1546">
        <f>[1]hwy_speed!E1546</f>
        <v>56</v>
      </c>
      <c r="H1546">
        <f>[1]hwy_speed!F1546</f>
        <v>62</v>
      </c>
    </row>
    <row r="1547" spans="3:8" x14ac:dyDescent="0.3">
      <c r="C1547">
        <f>[1]hwy_speed!A1547</f>
        <v>29095</v>
      </c>
      <c r="D1547">
        <f>[1]hwy_speed!B1547</f>
        <v>56</v>
      </c>
      <c r="E1547">
        <f>[1]hwy_speed!C1547</f>
        <v>46</v>
      </c>
      <c r="F1547">
        <f>[1]hwy_speed!D1547</f>
        <v>55</v>
      </c>
      <c r="G1547">
        <f>[1]hwy_speed!E1547</f>
        <v>55</v>
      </c>
      <c r="H1547">
        <f>[1]hwy_speed!F1547</f>
        <v>56</v>
      </c>
    </row>
    <row r="1548" spans="3:8" x14ac:dyDescent="0.3">
      <c r="C1548">
        <f>[1]hwy_speed!A1548</f>
        <v>29097</v>
      </c>
      <c r="D1548">
        <f>[1]hwy_speed!B1548</f>
        <v>56</v>
      </c>
      <c r="E1548">
        <f>[1]hwy_speed!C1548</f>
        <v>44</v>
      </c>
      <c r="F1548">
        <f>[1]hwy_speed!D1548</f>
        <v>55</v>
      </c>
      <c r="G1548">
        <f>[1]hwy_speed!E1548</f>
        <v>55</v>
      </c>
      <c r="H1548">
        <f>[1]hwy_speed!F1548</f>
        <v>56</v>
      </c>
    </row>
    <row r="1549" spans="3:8" x14ac:dyDescent="0.3">
      <c r="C1549">
        <f>[1]hwy_speed!A1549</f>
        <v>29105</v>
      </c>
      <c r="D1549">
        <f>[1]hwy_speed!B1549</f>
        <v>62</v>
      </c>
      <c r="E1549">
        <f>[1]hwy_speed!C1549</f>
        <v>61</v>
      </c>
      <c r="F1549">
        <f>[1]hwy_speed!D1549</f>
        <v>61</v>
      </c>
      <c r="G1549">
        <f>[1]hwy_speed!E1549</f>
        <v>45</v>
      </c>
      <c r="H1549">
        <f>[1]hwy_speed!F1549</f>
        <v>62</v>
      </c>
    </row>
    <row r="1550" spans="3:8" x14ac:dyDescent="0.3">
      <c r="C1550">
        <f>[1]hwy_speed!A1550</f>
        <v>29108</v>
      </c>
      <c r="D1550">
        <f>[1]hwy_speed!B1550</f>
        <v>61</v>
      </c>
      <c r="E1550">
        <f>[1]hwy_speed!C1550</f>
        <v>59</v>
      </c>
      <c r="F1550">
        <f>[1]hwy_speed!D1550</f>
        <v>60</v>
      </c>
      <c r="G1550">
        <f>[1]hwy_speed!E1550</f>
        <v>46</v>
      </c>
      <c r="H1550">
        <f>[1]hwy_speed!F1550</f>
        <v>61</v>
      </c>
    </row>
    <row r="1551" spans="3:8" x14ac:dyDescent="0.3">
      <c r="C1551">
        <f>[1]hwy_speed!A1551</f>
        <v>29109</v>
      </c>
      <c r="D1551">
        <f>[1]hwy_speed!B1551</f>
        <v>56</v>
      </c>
      <c r="E1551">
        <f>[1]hwy_speed!C1551</f>
        <v>56</v>
      </c>
      <c r="F1551">
        <f>[1]hwy_speed!D1551</f>
        <v>55</v>
      </c>
      <c r="G1551">
        <f>[1]hwy_speed!E1551</f>
        <v>50</v>
      </c>
      <c r="H1551">
        <f>[1]hwy_speed!F1551</f>
        <v>56</v>
      </c>
    </row>
    <row r="1552" spans="3:8" x14ac:dyDescent="0.3">
      <c r="C1552">
        <f>[1]hwy_speed!A1552</f>
        <v>29111</v>
      </c>
      <c r="D1552">
        <f>[1]hwy_speed!B1552</f>
        <v>55</v>
      </c>
      <c r="E1552">
        <f>[1]hwy_speed!C1552</f>
        <v>54</v>
      </c>
      <c r="F1552">
        <f>[1]hwy_speed!D1552</f>
        <v>54</v>
      </c>
      <c r="G1552">
        <f>[1]hwy_speed!E1552</f>
        <v>48</v>
      </c>
      <c r="H1552">
        <f>[1]hwy_speed!F1552</f>
        <v>55</v>
      </c>
    </row>
    <row r="1553" spans="3:8" x14ac:dyDescent="0.3">
      <c r="C1553">
        <f>[1]hwy_speed!A1553</f>
        <v>29129</v>
      </c>
      <c r="D1553">
        <f>[1]hwy_speed!B1553</f>
        <v>44</v>
      </c>
      <c r="E1553">
        <f>[1]hwy_speed!C1553</f>
        <v>40</v>
      </c>
      <c r="F1553">
        <f>[1]hwy_speed!D1553</f>
        <v>44</v>
      </c>
      <c r="G1553">
        <f>[1]hwy_speed!E1553</f>
        <v>44</v>
      </c>
      <c r="H1553">
        <f>[1]hwy_speed!F1553</f>
        <v>44</v>
      </c>
    </row>
    <row r="1554" spans="3:8" x14ac:dyDescent="0.3">
      <c r="C1554">
        <f>[1]hwy_speed!A1554</f>
        <v>29130</v>
      </c>
      <c r="D1554">
        <f>[1]hwy_speed!B1554</f>
        <v>44</v>
      </c>
      <c r="E1554">
        <f>[1]hwy_speed!C1554</f>
        <v>40</v>
      </c>
      <c r="F1554">
        <f>[1]hwy_speed!D1554</f>
        <v>44</v>
      </c>
      <c r="G1554">
        <f>[1]hwy_speed!E1554</f>
        <v>44</v>
      </c>
      <c r="H1554">
        <f>[1]hwy_speed!F1554</f>
        <v>44</v>
      </c>
    </row>
    <row r="1555" spans="3:8" x14ac:dyDescent="0.3">
      <c r="C1555">
        <f>[1]hwy_speed!A1555</f>
        <v>29146</v>
      </c>
      <c r="D1555">
        <f>[1]hwy_speed!B1555</f>
        <v>58</v>
      </c>
      <c r="E1555">
        <f>[1]hwy_speed!C1555</f>
        <v>58</v>
      </c>
      <c r="F1555">
        <f>[1]hwy_speed!D1555</f>
        <v>58</v>
      </c>
      <c r="G1555">
        <f>[1]hwy_speed!E1555</f>
        <v>58</v>
      </c>
      <c r="H1555">
        <f>[1]hwy_speed!F1555</f>
        <v>58</v>
      </c>
    </row>
    <row r="1556" spans="3:8" x14ac:dyDescent="0.3">
      <c r="C1556">
        <f>[1]hwy_speed!A1556</f>
        <v>29148</v>
      </c>
      <c r="D1556">
        <f>[1]hwy_speed!B1556</f>
        <v>58</v>
      </c>
      <c r="E1556">
        <f>[1]hwy_speed!C1556</f>
        <v>58</v>
      </c>
      <c r="F1556">
        <f>[1]hwy_speed!D1556</f>
        <v>58</v>
      </c>
      <c r="G1556">
        <f>[1]hwy_speed!E1556</f>
        <v>58</v>
      </c>
      <c r="H1556">
        <f>[1]hwy_speed!F1556</f>
        <v>58</v>
      </c>
    </row>
    <row r="1557" spans="3:8" x14ac:dyDescent="0.3">
      <c r="C1557">
        <f>[1]hwy_speed!A1557</f>
        <v>29150</v>
      </c>
      <c r="D1557">
        <f>[1]hwy_speed!B1557</f>
        <v>58</v>
      </c>
      <c r="E1557">
        <f>[1]hwy_speed!C1557</f>
        <v>58</v>
      </c>
      <c r="F1557">
        <f>[1]hwy_speed!D1557</f>
        <v>58</v>
      </c>
      <c r="G1557">
        <f>[1]hwy_speed!E1557</f>
        <v>58</v>
      </c>
      <c r="H1557">
        <f>[1]hwy_speed!F1557</f>
        <v>58</v>
      </c>
    </row>
    <row r="1558" spans="3:8" x14ac:dyDescent="0.3">
      <c r="C1558">
        <f>[1]hwy_speed!A1558</f>
        <v>29157</v>
      </c>
      <c r="D1558">
        <f>[1]hwy_speed!B1558</f>
        <v>58</v>
      </c>
      <c r="E1558">
        <f>[1]hwy_speed!C1558</f>
        <v>58</v>
      </c>
      <c r="F1558">
        <f>[1]hwy_speed!D1558</f>
        <v>58</v>
      </c>
      <c r="G1558">
        <f>[1]hwy_speed!E1558</f>
        <v>58</v>
      </c>
      <c r="H1558">
        <f>[1]hwy_speed!F1558</f>
        <v>58</v>
      </c>
    </row>
    <row r="1559" spans="3:8" x14ac:dyDescent="0.3">
      <c r="C1559">
        <f>[1]hwy_speed!A1559</f>
        <v>29158</v>
      </c>
      <c r="D1559">
        <f>[1]hwy_speed!B1559</f>
        <v>58</v>
      </c>
      <c r="E1559">
        <f>[1]hwy_speed!C1559</f>
        <v>58</v>
      </c>
      <c r="F1559">
        <f>[1]hwy_speed!D1559</f>
        <v>58</v>
      </c>
      <c r="G1559">
        <f>[1]hwy_speed!E1559</f>
        <v>58</v>
      </c>
      <c r="H1559">
        <f>[1]hwy_speed!F1559</f>
        <v>58</v>
      </c>
    </row>
    <row r="1560" spans="3:8" x14ac:dyDescent="0.3">
      <c r="C1560">
        <f>[1]hwy_speed!A1560</f>
        <v>29159</v>
      </c>
      <c r="D1560">
        <f>[1]hwy_speed!B1560</f>
        <v>58</v>
      </c>
      <c r="E1560">
        <f>[1]hwy_speed!C1560</f>
        <v>58</v>
      </c>
      <c r="F1560">
        <f>[1]hwy_speed!D1560</f>
        <v>58</v>
      </c>
      <c r="G1560">
        <f>[1]hwy_speed!E1560</f>
        <v>58</v>
      </c>
      <c r="H1560">
        <f>[1]hwy_speed!F1560</f>
        <v>58</v>
      </c>
    </row>
    <row r="1561" spans="3:8" x14ac:dyDescent="0.3">
      <c r="C1561">
        <f>[1]hwy_speed!A1561</f>
        <v>29160</v>
      </c>
      <c r="D1561">
        <f>[1]hwy_speed!B1561</f>
        <v>58</v>
      </c>
      <c r="E1561">
        <f>[1]hwy_speed!C1561</f>
        <v>58</v>
      </c>
      <c r="F1561">
        <f>[1]hwy_speed!D1561</f>
        <v>58</v>
      </c>
      <c r="G1561">
        <f>[1]hwy_speed!E1561</f>
        <v>58</v>
      </c>
      <c r="H1561">
        <f>[1]hwy_speed!F1561</f>
        <v>58</v>
      </c>
    </row>
    <row r="1562" spans="3:8" x14ac:dyDescent="0.3">
      <c r="C1562">
        <f>[1]hwy_speed!A1562</f>
        <v>29161</v>
      </c>
      <c r="D1562">
        <f>[1]hwy_speed!B1562</f>
        <v>58</v>
      </c>
      <c r="E1562">
        <f>[1]hwy_speed!C1562</f>
        <v>58</v>
      </c>
      <c r="F1562">
        <f>[1]hwy_speed!D1562</f>
        <v>58</v>
      </c>
      <c r="G1562">
        <f>[1]hwy_speed!E1562</f>
        <v>58</v>
      </c>
      <c r="H1562">
        <f>[1]hwy_speed!F1562</f>
        <v>58</v>
      </c>
    </row>
    <row r="1563" spans="3:8" x14ac:dyDescent="0.3">
      <c r="C1563">
        <f>[1]hwy_speed!A1563</f>
        <v>29167</v>
      </c>
      <c r="D1563">
        <f>[1]hwy_speed!B1563</f>
        <v>58</v>
      </c>
      <c r="E1563">
        <f>[1]hwy_speed!C1563</f>
        <v>35</v>
      </c>
      <c r="F1563">
        <f>[1]hwy_speed!D1563</f>
        <v>56</v>
      </c>
      <c r="G1563">
        <f>[1]hwy_speed!E1563</f>
        <v>58</v>
      </c>
      <c r="H1563">
        <f>[1]hwy_speed!F1563</f>
        <v>58</v>
      </c>
    </row>
    <row r="1564" spans="3:8" x14ac:dyDescent="0.3">
      <c r="C1564">
        <f>[1]hwy_speed!A1564</f>
        <v>29168</v>
      </c>
      <c r="D1564">
        <f>[1]hwy_speed!B1564</f>
        <v>58</v>
      </c>
      <c r="E1564">
        <f>[1]hwy_speed!C1564</f>
        <v>58</v>
      </c>
      <c r="F1564">
        <f>[1]hwy_speed!D1564</f>
        <v>57</v>
      </c>
      <c r="G1564">
        <f>[1]hwy_speed!E1564</f>
        <v>40</v>
      </c>
      <c r="H1564">
        <f>[1]hwy_speed!F1564</f>
        <v>58</v>
      </c>
    </row>
    <row r="1565" spans="3:8" x14ac:dyDescent="0.3">
      <c r="C1565">
        <f>[1]hwy_speed!A1565</f>
        <v>29169</v>
      </c>
      <c r="D1565">
        <f>[1]hwy_speed!B1565</f>
        <v>58</v>
      </c>
      <c r="E1565">
        <f>[1]hwy_speed!C1565</f>
        <v>58</v>
      </c>
      <c r="F1565">
        <f>[1]hwy_speed!D1565</f>
        <v>57</v>
      </c>
      <c r="G1565">
        <f>[1]hwy_speed!E1565</f>
        <v>44</v>
      </c>
      <c r="H1565">
        <f>[1]hwy_speed!F1565</f>
        <v>58</v>
      </c>
    </row>
    <row r="1566" spans="3:8" x14ac:dyDescent="0.3">
      <c r="C1566">
        <f>[1]hwy_speed!A1566</f>
        <v>29170</v>
      </c>
      <c r="D1566">
        <f>[1]hwy_speed!B1566</f>
        <v>58</v>
      </c>
      <c r="E1566">
        <f>[1]hwy_speed!C1566</f>
        <v>58</v>
      </c>
      <c r="F1566">
        <f>[1]hwy_speed!D1566</f>
        <v>58</v>
      </c>
      <c r="G1566">
        <f>[1]hwy_speed!E1566</f>
        <v>53</v>
      </c>
      <c r="H1566">
        <f>[1]hwy_speed!F1566</f>
        <v>58</v>
      </c>
    </row>
    <row r="1567" spans="3:8" x14ac:dyDescent="0.3">
      <c r="C1567">
        <f>[1]hwy_speed!A1567</f>
        <v>29171</v>
      </c>
      <c r="D1567">
        <f>[1]hwy_speed!B1567</f>
        <v>58</v>
      </c>
      <c r="E1567">
        <f>[1]hwy_speed!C1567</f>
        <v>48</v>
      </c>
      <c r="F1567">
        <f>[1]hwy_speed!D1567</f>
        <v>58</v>
      </c>
      <c r="G1567">
        <f>[1]hwy_speed!E1567</f>
        <v>58</v>
      </c>
      <c r="H1567">
        <f>[1]hwy_speed!F1567</f>
        <v>58</v>
      </c>
    </row>
    <row r="1568" spans="3:8" x14ac:dyDescent="0.3">
      <c r="C1568">
        <f>[1]hwy_speed!A1568</f>
        <v>29172</v>
      </c>
      <c r="D1568">
        <f>[1]hwy_speed!B1568</f>
        <v>58</v>
      </c>
      <c r="E1568">
        <f>[1]hwy_speed!C1568</f>
        <v>48</v>
      </c>
      <c r="F1568">
        <f>[1]hwy_speed!D1568</f>
        <v>58</v>
      </c>
      <c r="G1568">
        <f>[1]hwy_speed!E1568</f>
        <v>58</v>
      </c>
      <c r="H1568">
        <f>[1]hwy_speed!F1568</f>
        <v>58</v>
      </c>
    </row>
    <row r="1569" spans="3:8" x14ac:dyDescent="0.3">
      <c r="C1569">
        <f>[1]hwy_speed!A1569</f>
        <v>29173</v>
      </c>
      <c r="D1569">
        <f>[1]hwy_speed!B1569</f>
        <v>58</v>
      </c>
      <c r="E1569">
        <f>[1]hwy_speed!C1569</f>
        <v>58</v>
      </c>
      <c r="F1569">
        <f>[1]hwy_speed!D1569</f>
        <v>58</v>
      </c>
      <c r="G1569">
        <f>[1]hwy_speed!E1569</f>
        <v>53</v>
      </c>
      <c r="H1569">
        <f>[1]hwy_speed!F1569</f>
        <v>58</v>
      </c>
    </row>
    <row r="1570" spans="3:8" x14ac:dyDescent="0.3">
      <c r="C1570">
        <f>[1]hwy_speed!A1570</f>
        <v>29182</v>
      </c>
      <c r="D1570">
        <f>[1]hwy_speed!B1570</f>
        <v>58</v>
      </c>
      <c r="E1570">
        <f>[1]hwy_speed!C1570</f>
        <v>40</v>
      </c>
      <c r="F1570">
        <f>[1]hwy_speed!D1570</f>
        <v>48</v>
      </c>
      <c r="G1570">
        <f>[1]hwy_speed!E1570</f>
        <v>52</v>
      </c>
      <c r="H1570">
        <f>[1]hwy_speed!F1570</f>
        <v>58</v>
      </c>
    </row>
    <row r="1571" spans="3:8" x14ac:dyDescent="0.3">
      <c r="C1571">
        <f>[1]hwy_speed!A1571</f>
        <v>29183</v>
      </c>
      <c r="D1571">
        <f>[1]hwy_speed!B1571</f>
        <v>58</v>
      </c>
      <c r="E1571">
        <f>[1]hwy_speed!C1571</f>
        <v>50</v>
      </c>
      <c r="F1571">
        <f>[1]hwy_speed!D1571</f>
        <v>49</v>
      </c>
      <c r="G1571">
        <f>[1]hwy_speed!E1571</f>
        <v>44</v>
      </c>
      <c r="H1571">
        <f>[1]hwy_speed!F1571</f>
        <v>58</v>
      </c>
    </row>
    <row r="1572" spans="3:8" x14ac:dyDescent="0.3">
      <c r="C1572">
        <f>[1]hwy_speed!A1572</f>
        <v>29215</v>
      </c>
      <c r="D1572">
        <f>[1]hwy_speed!B1572</f>
        <v>62</v>
      </c>
      <c r="E1572">
        <f>[1]hwy_speed!C1572</f>
        <v>62</v>
      </c>
      <c r="F1572">
        <f>[1]hwy_speed!D1572</f>
        <v>62</v>
      </c>
      <c r="G1572">
        <f>[1]hwy_speed!E1572</f>
        <v>62</v>
      </c>
      <c r="H1572">
        <f>[1]hwy_speed!F1572</f>
        <v>62</v>
      </c>
    </row>
    <row r="1573" spans="3:8" x14ac:dyDescent="0.3">
      <c r="C1573">
        <f>[1]hwy_speed!A1573</f>
        <v>29224</v>
      </c>
      <c r="D1573">
        <f>[1]hwy_speed!B1573</f>
        <v>56</v>
      </c>
      <c r="E1573">
        <f>[1]hwy_speed!C1573</f>
        <v>37</v>
      </c>
      <c r="F1573">
        <f>[1]hwy_speed!D1573</f>
        <v>54</v>
      </c>
      <c r="G1573">
        <f>[1]hwy_speed!E1573</f>
        <v>54</v>
      </c>
      <c r="H1573">
        <f>[1]hwy_speed!F1573</f>
        <v>56</v>
      </c>
    </row>
    <row r="1574" spans="3:8" x14ac:dyDescent="0.3">
      <c r="C1574">
        <f>[1]hwy_speed!A1574</f>
        <v>29232</v>
      </c>
      <c r="D1574">
        <f>[1]hwy_speed!B1574</f>
        <v>57</v>
      </c>
      <c r="E1574">
        <f>[1]hwy_speed!C1574</f>
        <v>25</v>
      </c>
      <c r="F1574">
        <f>[1]hwy_speed!D1574</f>
        <v>50</v>
      </c>
      <c r="G1574">
        <f>[1]hwy_speed!E1574</f>
        <v>52</v>
      </c>
      <c r="H1574">
        <f>[1]hwy_speed!F1574</f>
        <v>57</v>
      </c>
    </row>
    <row r="1575" spans="3:8" x14ac:dyDescent="0.3">
      <c r="C1575">
        <f>[1]hwy_speed!A1575</f>
        <v>29368</v>
      </c>
      <c r="D1575">
        <f>[1]hwy_speed!B1575</f>
        <v>58</v>
      </c>
      <c r="E1575">
        <f>[1]hwy_speed!C1575</f>
        <v>58</v>
      </c>
      <c r="F1575">
        <f>[1]hwy_speed!D1575</f>
        <v>58</v>
      </c>
      <c r="G1575">
        <f>[1]hwy_speed!E1575</f>
        <v>58</v>
      </c>
      <c r="H1575">
        <f>[1]hwy_speed!F1575</f>
        <v>58</v>
      </c>
    </row>
    <row r="1576" spans="3:8" x14ac:dyDescent="0.3">
      <c r="C1576">
        <f>[1]hwy_speed!A1576</f>
        <v>29409</v>
      </c>
      <c r="D1576">
        <f>[1]hwy_speed!B1576</f>
        <v>58</v>
      </c>
      <c r="E1576">
        <f>[1]hwy_speed!C1576</f>
        <v>57</v>
      </c>
      <c r="F1576">
        <f>[1]hwy_speed!D1576</f>
        <v>58</v>
      </c>
      <c r="G1576">
        <f>[1]hwy_speed!E1576</f>
        <v>58</v>
      </c>
      <c r="H1576">
        <f>[1]hwy_speed!F1576</f>
        <v>58</v>
      </c>
    </row>
    <row r="1577" spans="3:8" x14ac:dyDescent="0.3">
      <c r="C1577">
        <f>[1]hwy_speed!A1577</f>
        <v>29410</v>
      </c>
      <c r="D1577">
        <f>[1]hwy_speed!B1577</f>
        <v>58</v>
      </c>
      <c r="E1577">
        <f>[1]hwy_speed!C1577</f>
        <v>58</v>
      </c>
      <c r="F1577">
        <f>[1]hwy_speed!D1577</f>
        <v>58</v>
      </c>
      <c r="G1577">
        <f>[1]hwy_speed!E1577</f>
        <v>58</v>
      </c>
      <c r="H1577">
        <f>[1]hwy_speed!F1577</f>
        <v>58</v>
      </c>
    </row>
    <row r="1578" spans="3:8" x14ac:dyDescent="0.3">
      <c r="C1578">
        <f>[1]hwy_speed!A1578</f>
        <v>29415</v>
      </c>
      <c r="D1578">
        <f>[1]hwy_speed!B1578</f>
        <v>58</v>
      </c>
      <c r="E1578">
        <f>[1]hwy_speed!C1578</f>
        <v>54</v>
      </c>
      <c r="F1578">
        <f>[1]hwy_speed!D1578</f>
        <v>58</v>
      </c>
      <c r="G1578">
        <f>[1]hwy_speed!E1578</f>
        <v>58</v>
      </c>
      <c r="H1578">
        <f>[1]hwy_speed!F1578</f>
        <v>58</v>
      </c>
    </row>
    <row r="1579" spans="3:8" x14ac:dyDescent="0.3">
      <c r="C1579">
        <f>[1]hwy_speed!A1579</f>
        <v>29442</v>
      </c>
      <c r="D1579">
        <f>[1]hwy_speed!B1579</f>
        <v>58</v>
      </c>
      <c r="E1579">
        <f>[1]hwy_speed!C1579</f>
        <v>57</v>
      </c>
      <c r="F1579">
        <f>[1]hwy_speed!D1579</f>
        <v>58</v>
      </c>
      <c r="G1579">
        <f>[1]hwy_speed!E1579</f>
        <v>58</v>
      </c>
      <c r="H1579">
        <f>[1]hwy_speed!F1579</f>
        <v>58</v>
      </c>
    </row>
    <row r="1580" spans="3:8" x14ac:dyDescent="0.3">
      <c r="C1580">
        <f>[1]hwy_speed!A1580</f>
        <v>29488</v>
      </c>
      <c r="D1580">
        <f>[1]hwy_speed!B1580</f>
        <v>58</v>
      </c>
      <c r="E1580">
        <f>[1]hwy_speed!C1580</f>
        <v>58</v>
      </c>
      <c r="F1580">
        <f>[1]hwy_speed!D1580</f>
        <v>58</v>
      </c>
      <c r="G1580">
        <f>[1]hwy_speed!E1580</f>
        <v>58</v>
      </c>
      <c r="H1580">
        <f>[1]hwy_speed!F1580</f>
        <v>58</v>
      </c>
    </row>
    <row r="1581" spans="3:8" x14ac:dyDescent="0.3">
      <c r="C1581">
        <f>[1]hwy_speed!A1581</f>
        <v>29490</v>
      </c>
      <c r="D1581">
        <f>[1]hwy_speed!B1581</f>
        <v>58</v>
      </c>
      <c r="E1581">
        <f>[1]hwy_speed!C1581</f>
        <v>58</v>
      </c>
      <c r="F1581">
        <f>[1]hwy_speed!D1581</f>
        <v>58</v>
      </c>
      <c r="G1581">
        <f>[1]hwy_speed!E1581</f>
        <v>51</v>
      </c>
      <c r="H1581">
        <f>[1]hwy_speed!F1581</f>
        <v>58</v>
      </c>
    </row>
    <row r="1582" spans="3:8" x14ac:dyDescent="0.3">
      <c r="C1582">
        <f>[1]hwy_speed!A1582</f>
        <v>29492</v>
      </c>
      <c r="D1582">
        <f>[1]hwy_speed!B1582</f>
        <v>58</v>
      </c>
      <c r="E1582">
        <f>[1]hwy_speed!C1582</f>
        <v>58</v>
      </c>
      <c r="F1582">
        <f>[1]hwy_speed!D1582</f>
        <v>58</v>
      </c>
      <c r="G1582">
        <f>[1]hwy_speed!E1582</f>
        <v>48</v>
      </c>
      <c r="H1582">
        <f>[1]hwy_speed!F1582</f>
        <v>58</v>
      </c>
    </row>
    <row r="1583" spans="3:8" x14ac:dyDescent="0.3">
      <c r="C1583">
        <f>[1]hwy_speed!A1583</f>
        <v>29533</v>
      </c>
      <c r="D1583">
        <f>[1]hwy_speed!B1583</f>
        <v>58</v>
      </c>
      <c r="E1583">
        <f>[1]hwy_speed!C1583</f>
        <v>57</v>
      </c>
      <c r="F1583">
        <f>[1]hwy_speed!D1583</f>
        <v>57</v>
      </c>
      <c r="G1583">
        <f>[1]hwy_speed!E1583</f>
        <v>57</v>
      </c>
      <c r="H1583">
        <f>[1]hwy_speed!F1583</f>
        <v>58</v>
      </c>
    </row>
    <row r="1584" spans="3:8" x14ac:dyDescent="0.3">
      <c r="C1584">
        <f>[1]hwy_speed!A1584</f>
        <v>29547</v>
      </c>
      <c r="D1584">
        <f>[1]hwy_speed!B1584</f>
        <v>58</v>
      </c>
      <c r="E1584">
        <f>[1]hwy_speed!C1584</f>
        <v>58</v>
      </c>
      <c r="F1584">
        <f>[1]hwy_speed!D1584</f>
        <v>58</v>
      </c>
      <c r="G1584">
        <f>[1]hwy_speed!E1584</f>
        <v>57</v>
      </c>
      <c r="H1584">
        <f>[1]hwy_speed!F1584</f>
        <v>58</v>
      </c>
    </row>
    <row r="1585" spans="3:8" x14ac:dyDescent="0.3">
      <c r="C1585">
        <f>[1]hwy_speed!A1585</f>
        <v>29548</v>
      </c>
      <c r="D1585">
        <f>[1]hwy_speed!B1585</f>
        <v>58</v>
      </c>
      <c r="E1585">
        <f>[1]hwy_speed!C1585</f>
        <v>58</v>
      </c>
      <c r="F1585">
        <f>[1]hwy_speed!D1585</f>
        <v>58</v>
      </c>
      <c r="G1585">
        <f>[1]hwy_speed!E1585</f>
        <v>58</v>
      </c>
      <c r="H1585">
        <f>[1]hwy_speed!F1585</f>
        <v>58</v>
      </c>
    </row>
    <row r="1586" spans="3:8" x14ac:dyDescent="0.3">
      <c r="C1586">
        <f>[1]hwy_speed!A1586</f>
        <v>29550</v>
      </c>
      <c r="D1586">
        <f>[1]hwy_speed!B1586</f>
        <v>58</v>
      </c>
      <c r="E1586">
        <f>[1]hwy_speed!C1586</f>
        <v>55</v>
      </c>
      <c r="F1586">
        <f>[1]hwy_speed!D1586</f>
        <v>58</v>
      </c>
      <c r="G1586">
        <f>[1]hwy_speed!E1586</f>
        <v>58</v>
      </c>
      <c r="H1586">
        <f>[1]hwy_speed!F1586</f>
        <v>58</v>
      </c>
    </row>
    <row r="1587" spans="3:8" x14ac:dyDescent="0.3">
      <c r="C1587">
        <f>[1]hwy_speed!A1587</f>
        <v>29551</v>
      </c>
      <c r="D1587">
        <f>[1]hwy_speed!B1587</f>
        <v>58</v>
      </c>
      <c r="E1587">
        <f>[1]hwy_speed!C1587</f>
        <v>55</v>
      </c>
      <c r="F1587">
        <f>[1]hwy_speed!D1587</f>
        <v>58</v>
      </c>
      <c r="G1587">
        <f>[1]hwy_speed!E1587</f>
        <v>58</v>
      </c>
      <c r="H1587">
        <f>[1]hwy_speed!F1587</f>
        <v>58</v>
      </c>
    </row>
    <row r="1588" spans="3:8" x14ac:dyDescent="0.3">
      <c r="C1588">
        <f>[1]hwy_speed!A1588</f>
        <v>29553</v>
      </c>
      <c r="D1588">
        <f>[1]hwy_speed!B1588</f>
        <v>58</v>
      </c>
      <c r="E1588">
        <f>[1]hwy_speed!C1588</f>
        <v>58</v>
      </c>
      <c r="F1588">
        <f>[1]hwy_speed!D1588</f>
        <v>58</v>
      </c>
      <c r="G1588">
        <f>[1]hwy_speed!E1588</f>
        <v>57</v>
      </c>
      <c r="H1588">
        <f>[1]hwy_speed!F1588</f>
        <v>58</v>
      </c>
    </row>
    <row r="1589" spans="3:8" x14ac:dyDescent="0.3">
      <c r="C1589">
        <f>[1]hwy_speed!A1589</f>
        <v>29559</v>
      </c>
      <c r="D1589">
        <f>[1]hwy_speed!B1589</f>
        <v>58</v>
      </c>
      <c r="E1589">
        <f>[1]hwy_speed!C1589</f>
        <v>56</v>
      </c>
      <c r="F1589">
        <f>[1]hwy_speed!D1589</f>
        <v>58</v>
      </c>
      <c r="G1589">
        <f>[1]hwy_speed!E1589</f>
        <v>58</v>
      </c>
      <c r="H1589">
        <f>[1]hwy_speed!F1589</f>
        <v>58</v>
      </c>
    </row>
    <row r="1590" spans="3:8" x14ac:dyDescent="0.3">
      <c r="C1590">
        <f>[1]hwy_speed!A1590</f>
        <v>29565</v>
      </c>
      <c r="D1590">
        <f>[1]hwy_speed!B1590</f>
        <v>58</v>
      </c>
      <c r="E1590">
        <f>[1]hwy_speed!C1590</f>
        <v>58</v>
      </c>
      <c r="F1590">
        <f>[1]hwy_speed!D1590</f>
        <v>58</v>
      </c>
      <c r="G1590">
        <f>[1]hwy_speed!E1590</f>
        <v>47</v>
      </c>
      <c r="H1590">
        <f>[1]hwy_speed!F1590</f>
        <v>58</v>
      </c>
    </row>
    <row r="1591" spans="3:8" x14ac:dyDescent="0.3">
      <c r="C1591">
        <f>[1]hwy_speed!A1591</f>
        <v>29570</v>
      </c>
      <c r="D1591">
        <f>[1]hwy_speed!B1591</f>
        <v>58</v>
      </c>
      <c r="E1591">
        <f>[1]hwy_speed!C1591</f>
        <v>47</v>
      </c>
      <c r="F1591">
        <f>[1]hwy_speed!D1591</f>
        <v>58</v>
      </c>
      <c r="G1591">
        <f>[1]hwy_speed!E1591</f>
        <v>58</v>
      </c>
      <c r="H1591">
        <f>[1]hwy_speed!F1591</f>
        <v>58</v>
      </c>
    </row>
    <row r="1592" spans="3:8" x14ac:dyDescent="0.3">
      <c r="C1592">
        <f>[1]hwy_speed!A1592</f>
        <v>29571</v>
      </c>
      <c r="D1592">
        <f>[1]hwy_speed!B1592</f>
        <v>58</v>
      </c>
      <c r="E1592">
        <f>[1]hwy_speed!C1592</f>
        <v>58</v>
      </c>
      <c r="F1592">
        <f>[1]hwy_speed!D1592</f>
        <v>58</v>
      </c>
      <c r="G1592">
        <f>[1]hwy_speed!E1592</f>
        <v>47</v>
      </c>
      <c r="H1592">
        <f>[1]hwy_speed!F1592</f>
        <v>58</v>
      </c>
    </row>
    <row r="1593" spans="3:8" x14ac:dyDescent="0.3">
      <c r="C1593">
        <f>[1]hwy_speed!A1593</f>
        <v>29573</v>
      </c>
      <c r="D1593">
        <f>[1]hwy_speed!B1593</f>
        <v>58</v>
      </c>
      <c r="E1593">
        <f>[1]hwy_speed!C1593</f>
        <v>47</v>
      </c>
      <c r="F1593">
        <f>[1]hwy_speed!D1593</f>
        <v>58</v>
      </c>
      <c r="G1593">
        <f>[1]hwy_speed!E1593</f>
        <v>58</v>
      </c>
      <c r="H1593">
        <f>[1]hwy_speed!F1593</f>
        <v>58</v>
      </c>
    </row>
    <row r="1594" spans="3:8" x14ac:dyDescent="0.3">
      <c r="C1594">
        <f>[1]hwy_speed!A1594</f>
        <v>29575</v>
      </c>
      <c r="D1594">
        <f>[1]hwy_speed!B1594</f>
        <v>58</v>
      </c>
      <c r="E1594">
        <f>[1]hwy_speed!C1594</f>
        <v>49</v>
      </c>
      <c r="F1594">
        <f>[1]hwy_speed!D1594</f>
        <v>58</v>
      </c>
      <c r="G1594">
        <f>[1]hwy_speed!E1594</f>
        <v>58</v>
      </c>
      <c r="H1594">
        <f>[1]hwy_speed!F1594</f>
        <v>58</v>
      </c>
    </row>
    <row r="1595" spans="3:8" x14ac:dyDescent="0.3">
      <c r="C1595">
        <f>[1]hwy_speed!A1595</f>
        <v>29577</v>
      </c>
      <c r="D1595">
        <f>[1]hwy_speed!B1595</f>
        <v>58</v>
      </c>
      <c r="E1595">
        <f>[1]hwy_speed!C1595</f>
        <v>49</v>
      </c>
      <c r="F1595">
        <f>[1]hwy_speed!D1595</f>
        <v>58</v>
      </c>
      <c r="G1595">
        <f>[1]hwy_speed!E1595</f>
        <v>58</v>
      </c>
      <c r="H1595">
        <f>[1]hwy_speed!F1595</f>
        <v>58</v>
      </c>
    </row>
    <row r="1596" spans="3:8" x14ac:dyDescent="0.3">
      <c r="C1596">
        <f>[1]hwy_speed!A1596</f>
        <v>29587</v>
      </c>
      <c r="D1596">
        <f>[1]hwy_speed!B1596</f>
        <v>58</v>
      </c>
      <c r="E1596">
        <f>[1]hwy_speed!C1596</f>
        <v>48</v>
      </c>
      <c r="F1596">
        <f>[1]hwy_speed!D1596</f>
        <v>58</v>
      </c>
      <c r="G1596">
        <f>[1]hwy_speed!E1596</f>
        <v>58</v>
      </c>
      <c r="H1596">
        <f>[1]hwy_speed!F1596</f>
        <v>58</v>
      </c>
    </row>
    <row r="1597" spans="3:8" x14ac:dyDescent="0.3">
      <c r="C1597">
        <f>[1]hwy_speed!A1597</f>
        <v>29716</v>
      </c>
      <c r="D1597">
        <f>[1]hwy_speed!B1597</f>
        <v>57</v>
      </c>
      <c r="E1597">
        <f>[1]hwy_speed!C1597</f>
        <v>56</v>
      </c>
      <c r="F1597">
        <f>[1]hwy_speed!D1597</f>
        <v>57</v>
      </c>
      <c r="G1597">
        <f>[1]hwy_speed!E1597</f>
        <v>52</v>
      </c>
      <c r="H1597">
        <f>[1]hwy_speed!F1597</f>
        <v>57</v>
      </c>
    </row>
    <row r="1598" spans="3:8" x14ac:dyDescent="0.3">
      <c r="C1598">
        <f>[1]hwy_speed!A1598</f>
        <v>29750</v>
      </c>
      <c r="D1598">
        <f>[1]hwy_speed!B1598</f>
        <v>58</v>
      </c>
      <c r="E1598">
        <f>[1]hwy_speed!C1598</f>
        <v>57</v>
      </c>
      <c r="F1598">
        <f>[1]hwy_speed!D1598</f>
        <v>58</v>
      </c>
      <c r="G1598">
        <f>[1]hwy_speed!E1598</f>
        <v>57</v>
      </c>
      <c r="H1598">
        <f>[1]hwy_speed!F1598</f>
        <v>58</v>
      </c>
    </row>
    <row r="1599" spans="3:8" x14ac:dyDescent="0.3">
      <c r="C1599">
        <f>[1]hwy_speed!A1599</f>
        <v>29752</v>
      </c>
      <c r="D1599">
        <f>[1]hwy_speed!B1599</f>
        <v>58</v>
      </c>
      <c r="E1599">
        <f>[1]hwy_speed!C1599</f>
        <v>56</v>
      </c>
      <c r="F1599">
        <f>[1]hwy_speed!D1599</f>
        <v>58</v>
      </c>
      <c r="G1599">
        <f>[1]hwy_speed!E1599</f>
        <v>56</v>
      </c>
      <c r="H1599">
        <f>[1]hwy_speed!F1599</f>
        <v>58</v>
      </c>
    </row>
    <row r="1600" spans="3:8" x14ac:dyDescent="0.3">
      <c r="C1600">
        <f>[1]hwy_speed!A1600</f>
        <v>29753</v>
      </c>
      <c r="D1600">
        <f>[1]hwy_speed!B1600</f>
        <v>58</v>
      </c>
      <c r="E1600">
        <f>[1]hwy_speed!C1600</f>
        <v>57</v>
      </c>
      <c r="F1600">
        <f>[1]hwy_speed!D1600</f>
        <v>58</v>
      </c>
      <c r="G1600">
        <f>[1]hwy_speed!E1600</f>
        <v>57</v>
      </c>
      <c r="H1600">
        <f>[1]hwy_speed!F1600</f>
        <v>58</v>
      </c>
    </row>
    <row r="1601" spans="3:8" x14ac:dyDescent="0.3">
      <c r="C1601">
        <f>[1]hwy_speed!A1601</f>
        <v>29756</v>
      </c>
      <c r="D1601">
        <f>[1]hwy_speed!B1601</f>
        <v>56</v>
      </c>
      <c r="E1601">
        <f>[1]hwy_speed!C1601</f>
        <v>37</v>
      </c>
      <c r="F1601">
        <f>[1]hwy_speed!D1601</f>
        <v>53</v>
      </c>
      <c r="G1601">
        <f>[1]hwy_speed!E1601</f>
        <v>53</v>
      </c>
      <c r="H1601">
        <f>[1]hwy_speed!F1601</f>
        <v>56</v>
      </c>
    </row>
    <row r="1602" spans="3:8" x14ac:dyDescent="0.3">
      <c r="C1602">
        <f>[1]hwy_speed!A1602</f>
        <v>29761</v>
      </c>
      <c r="D1602">
        <f>[1]hwy_speed!B1602</f>
        <v>57</v>
      </c>
      <c r="E1602">
        <f>[1]hwy_speed!C1602</f>
        <v>57</v>
      </c>
      <c r="F1602">
        <f>[1]hwy_speed!D1602</f>
        <v>57</v>
      </c>
      <c r="G1602">
        <f>[1]hwy_speed!E1602</f>
        <v>57</v>
      </c>
      <c r="H1602">
        <f>[1]hwy_speed!F1602</f>
        <v>57</v>
      </c>
    </row>
    <row r="1603" spans="3:8" x14ac:dyDescent="0.3">
      <c r="C1603">
        <f>[1]hwy_speed!A1603</f>
        <v>29772</v>
      </c>
      <c r="D1603">
        <f>[1]hwy_speed!B1603</f>
        <v>57</v>
      </c>
      <c r="E1603">
        <f>[1]hwy_speed!C1603</f>
        <v>57</v>
      </c>
      <c r="F1603">
        <f>[1]hwy_speed!D1603</f>
        <v>57</v>
      </c>
      <c r="G1603">
        <f>[1]hwy_speed!E1603</f>
        <v>57</v>
      </c>
      <c r="H1603">
        <f>[1]hwy_speed!F1603</f>
        <v>57</v>
      </c>
    </row>
    <row r="1604" spans="3:8" x14ac:dyDescent="0.3">
      <c r="C1604">
        <f>[1]hwy_speed!A1604</f>
        <v>29816</v>
      </c>
      <c r="D1604">
        <f>[1]hwy_speed!B1604</f>
        <v>58</v>
      </c>
      <c r="E1604">
        <f>[1]hwy_speed!C1604</f>
        <v>52</v>
      </c>
      <c r="F1604">
        <f>[1]hwy_speed!D1604</f>
        <v>51</v>
      </c>
      <c r="G1604">
        <f>[1]hwy_speed!E1604</f>
        <v>31</v>
      </c>
      <c r="H1604">
        <f>[1]hwy_speed!F1604</f>
        <v>58</v>
      </c>
    </row>
    <row r="1605" spans="3:8" x14ac:dyDescent="0.3">
      <c r="C1605">
        <f>[1]hwy_speed!A1605</f>
        <v>30080</v>
      </c>
      <c r="D1605">
        <f>[1]hwy_speed!B1605</f>
        <v>58</v>
      </c>
      <c r="E1605">
        <f>[1]hwy_speed!C1605</f>
        <v>40</v>
      </c>
      <c r="F1605">
        <f>[1]hwy_speed!D1605</f>
        <v>43</v>
      </c>
      <c r="G1605">
        <f>[1]hwy_speed!E1605</f>
        <v>40</v>
      </c>
      <c r="H1605">
        <f>[1]hwy_speed!F1605</f>
        <v>58</v>
      </c>
    </row>
    <row r="1606" spans="3:8" x14ac:dyDescent="0.3">
      <c r="C1606">
        <f>[1]hwy_speed!A1606</f>
        <v>30706</v>
      </c>
      <c r="D1606">
        <f>[1]hwy_speed!B1606</f>
        <v>61</v>
      </c>
      <c r="E1606">
        <f>[1]hwy_speed!C1606</f>
        <v>52</v>
      </c>
      <c r="F1606">
        <f>[1]hwy_speed!D1606</f>
        <v>60</v>
      </c>
      <c r="G1606">
        <f>[1]hwy_speed!E1606</f>
        <v>58</v>
      </c>
      <c r="H1606">
        <f>[1]hwy_speed!F1606</f>
        <v>61</v>
      </c>
    </row>
    <row r="1607" spans="3:8" x14ac:dyDescent="0.3">
      <c r="C1607">
        <f>[1]hwy_speed!A1607</f>
        <v>30776</v>
      </c>
      <c r="D1607">
        <f>[1]hwy_speed!B1607</f>
        <v>58</v>
      </c>
      <c r="E1607">
        <f>[1]hwy_speed!C1607</f>
        <v>55</v>
      </c>
      <c r="F1607">
        <f>[1]hwy_speed!D1607</f>
        <v>57</v>
      </c>
      <c r="G1607">
        <f>[1]hwy_speed!E1607</f>
        <v>57</v>
      </c>
      <c r="H1607">
        <f>[1]hwy_speed!F1607</f>
        <v>58</v>
      </c>
    </row>
    <row r="1608" spans="3:8" x14ac:dyDescent="0.3">
      <c r="C1608">
        <f>[1]hwy_speed!A1608</f>
        <v>30782</v>
      </c>
      <c r="D1608">
        <f>[1]hwy_speed!B1608</f>
        <v>57</v>
      </c>
      <c r="E1608">
        <f>[1]hwy_speed!C1608</f>
        <v>57</v>
      </c>
      <c r="F1608">
        <f>[1]hwy_speed!D1608</f>
        <v>57</v>
      </c>
      <c r="G1608">
        <f>[1]hwy_speed!E1608</f>
        <v>57</v>
      </c>
      <c r="H1608">
        <f>[1]hwy_speed!F1608</f>
        <v>57</v>
      </c>
    </row>
    <row r="1609" spans="3:8" x14ac:dyDescent="0.3">
      <c r="C1609">
        <f>[1]hwy_speed!A1609</f>
        <v>30784</v>
      </c>
      <c r="D1609">
        <f>[1]hwy_speed!B1609</f>
        <v>56</v>
      </c>
      <c r="E1609">
        <f>[1]hwy_speed!C1609</f>
        <v>55</v>
      </c>
      <c r="F1609">
        <f>[1]hwy_speed!D1609</f>
        <v>56</v>
      </c>
      <c r="G1609">
        <f>[1]hwy_speed!E1609</f>
        <v>55</v>
      </c>
      <c r="H1609">
        <f>[1]hwy_speed!F1609</f>
        <v>56</v>
      </c>
    </row>
    <row r="1610" spans="3:8" x14ac:dyDescent="0.3">
      <c r="C1610">
        <f>[1]hwy_speed!A1610</f>
        <v>30791</v>
      </c>
      <c r="D1610">
        <f>[1]hwy_speed!B1610</f>
        <v>58</v>
      </c>
      <c r="E1610">
        <f>[1]hwy_speed!C1610</f>
        <v>43</v>
      </c>
      <c r="F1610">
        <f>[1]hwy_speed!D1610</f>
        <v>51</v>
      </c>
      <c r="G1610">
        <f>[1]hwy_speed!E1610</f>
        <v>49</v>
      </c>
      <c r="H1610">
        <f>[1]hwy_speed!F1610</f>
        <v>58</v>
      </c>
    </row>
    <row r="1611" spans="3:8" x14ac:dyDescent="0.3">
      <c r="C1611">
        <f>[1]hwy_speed!A1611</f>
        <v>30792</v>
      </c>
      <c r="D1611">
        <f>[1]hwy_speed!B1611</f>
        <v>58</v>
      </c>
      <c r="E1611">
        <f>[1]hwy_speed!C1611</f>
        <v>42</v>
      </c>
      <c r="F1611">
        <f>[1]hwy_speed!D1611</f>
        <v>51</v>
      </c>
      <c r="G1611">
        <f>[1]hwy_speed!E1611</f>
        <v>46</v>
      </c>
      <c r="H1611">
        <f>[1]hwy_speed!F1611</f>
        <v>58</v>
      </c>
    </row>
    <row r="1612" spans="3:8" x14ac:dyDescent="0.3">
      <c r="C1612">
        <f>[1]hwy_speed!A1612</f>
        <v>30805</v>
      </c>
      <c r="D1612">
        <f>[1]hwy_speed!B1612</f>
        <v>58</v>
      </c>
      <c r="E1612">
        <f>[1]hwy_speed!C1612</f>
        <v>58</v>
      </c>
      <c r="F1612">
        <f>[1]hwy_speed!D1612</f>
        <v>58</v>
      </c>
      <c r="G1612">
        <f>[1]hwy_speed!E1612</f>
        <v>47</v>
      </c>
      <c r="H1612">
        <f>[1]hwy_speed!F1612</f>
        <v>58</v>
      </c>
    </row>
    <row r="1613" spans="3:8" x14ac:dyDescent="0.3">
      <c r="C1613">
        <f>[1]hwy_speed!A1613</f>
        <v>30813</v>
      </c>
      <c r="D1613">
        <f>[1]hwy_speed!B1613</f>
        <v>62</v>
      </c>
      <c r="E1613">
        <f>[1]hwy_speed!C1613</f>
        <v>50</v>
      </c>
      <c r="F1613">
        <f>[1]hwy_speed!D1613</f>
        <v>60</v>
      </c>
      <c r="G1613">
        <f>[1]hwy_speed!E1613</f>
        <v>56</v>
      </c>
      <c r="H1613">
        <f>[1]hwy_speed!F1613</f>
        <v>62</v>
      </c>
    </row>
    <row r="1614" spans="3:8" x14ac:dyDescent="0.3">
      <c r="C1614">
        <f>[1]hwy_speed!A1614</f>
        <v>30814</v>
      </c>
      <c r="D1614">
        <f>[1]hwy_speed!B1614</f>
        <v>62</v>
      </c>
      <c r="E1614">
        <f>[1]hwy_speed!C1614</f>
        <v>50</v>
      </c>
      <c r="F1614">
        <f>[1]hwy_speed!D1614</f>
        <v>60</v>
      </c>
      <c r="G1614">
        <f>[1]hwy_speed!E1614</f>
        <v>56</v>
      </c>
      <c r="H1614">
        <f>[1]hwy_speed!F1614</f>
        <v>62</v>
      </c>
    </row>
    <row r="1615" spans="3:8" x14ac:dyDescent="0.3">
      <c r="C1615">
        <f>[1]hwy_speed!A1615</f>
        <v>30815</v>
      </c>
      <c r="D1615">
        <f>[1]hwy_speed!B1615</f>
        <v>62</v>
      </c>
      <c r="E1615">
        <f>[1]hwy_speed!C1615</f>
        <v>43</v>
      </c>
      <c r="F1615">
        <f>[1]hwy_speed!D1615</f>
        <v>58</v>
      </c>
      <c r="G1615">
        <f>[1]hwy_speed!E1615</f>
        <v>50</v>
      </c>
      <c r="H1615">
        <f>[1]hwy_speed!F1615</f>
        <v>62</v>
      </c>
    </row>
    <row r="1616" spans="3:8" x14ac:dyDescent="0.3">
      <c r="C1616">
        <f>[1]hwy_speed!A1616</f>
        <v>30816</v>
      </c>
      <c r="D1616">
        <f>[1]hwy_speed!B1616</f>
        <v>62</v>
      </c>
      <c r="E1616">
        <f>[1]hwy_speed!C1616</f>
        <v>49</v>
      </c>
      <c r="F1616">
        <f>[1]hwy_speed!D1616</f>
        <v>60</v>
      </c>
      <c r="G1616">
        <f>[1]hwy_speed!E1616</f>
        <v>50</v>
      </c>
      <c r="H1616">
        <f>[1]hwy_speed!F1616</f>
        <v>62</v>
      </c>
    </row>
    <row r="1617" spans="3:8" x14ac:dyDescent="0.3">
      <c r="C1617">
        <f>[1]hwy_speed!A1617</f>
        <v>30817</v>
      </c>
      <c r="D1617">
        <f>[1]hwy_speed!B1617</f>
        <v>57</v>
      </c>
      <c r="E1617">
        <f>[1]hwy_speed!C1617</f>
        <v>49</v>
      </c>
      <c r="F1617">
        <f>[1]hwy_speed!D1617</f>
        <v>56</v>
      </c>
      <c r="G1617">
        <f>[1]hwy_speed!E1617</f>
        <v>53</v>
      </c>
      <c r="H1617">
        <f>[1]hwy_speed!F1617</f>
        <v>57</v>
      </c>
    </row>
    <row r="1618" spans="3:8" x14ac:dyDescent="0.3">
      <c r="C1618">
        <f>[1]hwy_speed!A1618</f>
        <v>30818</v>
      </c>
      <c r="D1618">
        <f>[1]hwy_speed!B1618</f>
        <v>57</v>
      </c>
      <c r="E1618">
        <f>[1]hwy_speed!C1618</f>
        <v>48</v>
      </c>
      <c r="F1618">
        <f>[1]hwy_speed!D1618</f>
        <v>56</v>
      </c>
      <c r="G1618">
        <f>[1]hwy_speed!E1618</f>
        <v>50</v>
      </c>
      <c r="H1618">
        <f>[1]hwy_speed!F1618</f>
        <v>57</v>
      </c>
    </row>
    <row r="1619" spans="3:8" x14ac:dyDescent="0.3">
      <c r="C1619">
        <f>[1]hwy_speed!A1619</f>
        <v>30820</v>
      </c>
      <c r="D1619">
        <f>[1]hwy_speed!B1619</f>
        <v>57</v>
      </c>
      <c r="E1619">
        <f>[1]hwy_speed!C1619</f>
        <v>57</v>
      </c>
      <c r="F1619">
        <f>[1]hwy_speed!D1619</f>
        <v>57</v>
      </c>
      <c r="G1619">
        <f>[1]hwy_speed!E1619</f>
        <v>57</v>
      </c>
      <c r="H1619">
        <f>[1]hwy_speed!F1619</f>
        <v>57</v>
      </c>
    </row>
    <row r="1620" spans="3:8" x14ac:dyDescent="0.3">
      <c r="C1620">
        <f>[1]hwy_speed!A1620</f>
        <v>30841</v>
      </c>
      <c r="D1620">
        <f>[1]hwy_speed!B1620</f>
        <v>55</v>
      </c>
      <c r="E1620">
        <f>[1]hwy_speed!C1620</f>
        <v>38</v>
      </c>
      <c r="F1620">
        <f>[1]hwy_speed!D1620</f>
        <v>52</v>
      </c>
      <c r="G1620">
        <f>[1]hwy_speed!E1620</f>
        <v>52</v>
      </c>
      <c r="H1620">
        <f>[1]hwy_speed!F1620</f>
        <v>55</v>
      </c>
    </row>
    <row r="1621" spans="3:8" x14ac:dyDescent="0.3">
      <c r="C1621">
        <f>[1]hwy_speed!A1621</f>
        <v>30842</v>
      </c>
      <c r="D1621">
        <f>[1]hwy_speed!B1621</f>
        <v>57</v>
      </c>
      <c r="E1621">
        <f>[1]hwy_speed!C1621</f>
        <v>57</v>
      </c>
      <c r="F1621">
        <f>[1]hwy_speed!D1621</f>
        <v>56</v>
      </c>
      <c r="G1621">
        <f>[1]hwy_speed!E1621</f>
        <v>49</v>
      </c>
      <c r="H1621">
        <f>[1]hwy_speed!F1621</f>
        <v>57</v>
      </c>
    </row>
    <row r="1622" spans="3:8" x14ac:dyDescent="0.3">
      <c r="C1622">
        <f>[1]hwy_speed!A1622</f>
        <v>30860</v>
      </c>
      <c r="D1622">
        <f>[1]hwy_speed!B1622</f>
        <v>56</v>
      </c>
      <c r="E1622">
        <f>[1]hwy_speed!C1622</f>
        <v>37</v>
      </c>
      <c r="F1622">
        <f>[1]hwy_speed!D1622</f>
        <v>54</v>
      </c>
      <c r="G1622">
        <f>[1]hwy_speed!E1622</f>
        <v>54</v>
      </c>
      <c r="H1622">
        <f>[1]hwy_speed!F1622</f>
        <v>56</v>
      </c>
    </row>
    <row r="1623" spans="3:8" x14ac:dyDescent="0.3">
      <c r="C1623">
        <f>[1]hwy_speed!A1623</f>
        <v>30862</v>
      </c>
      <c r="D1623">
        <f>[1]hwy_speed!B1623</f>
        <v>57</v>
      </c>
      <c r="E1623">
        <f>[1]hwy_speed!C1623</f>
        <v>24</v>
      </c>
      <c r="F1623">
        <f>[1]hwy_speed!D1623</f>
        <v>50</v>
      </c>
      <c r="G1623">
        <f>[1]hwy_speed!E1623</f>
        <v>53</v>
      </c>
      <c r="H1623">
        <f>[1]hwy_speed!F1623</f>
        <v>57</v>
      </c>
    </row>
    <row r="1624" spans="3:8" x14ac:dyDescent="0.3">
      <c r="C1624">
        <f>[1]hwy_speed!A1624</f>
        <v>30863</v>
      </c>
      <c r="D1624">
        <f>[1]hwy_speed!B1624</f>
        <v>56</v>
      </c>
      <c r="E1624">
        <f>[1]hwy_speed!C1624</f>
        <v>15</v>
      </c>
      <c r="F1624">
        <f>[1]hwy_speed!D1624</f>
        <v>44</v>
      </c>
      <c r="G1624">
        <f>[1]hwy_speed!E1624</f>
        <v>48</v>
      </c>
      <c r="H1624">
        <f>[1]hwy_speed!F1624</f>
        <v>56</v>
      </c>
    </row>
    <row r="1625" spans="3:8" x14ac:dyDescent="0.3">
      <c r="C1625">
        <f>[1]hwy_speed!A1625</f>
        <v>30864</v>
      </c>
      <c r="D1625">
        <f>[1]hwy_speed!B1625</f>
        <v>61</v>
      </c>
      <c r="E1625">
        <f>[1]hwy_speed!C1625</f>
        <v>42</v>
      </c>
      <c r="F1625">
        <f>[1]hwy_speed!D1625</f>
        <v>58</v>
      </c>
      <c r="G1625">
        <f>[1]hwy_speed!E1625</f>
        <v>56</v>
      </c>
      <c r="H1625">
        <f>[1]hwy_speed!F1625</f>
        <v>61</v>
      </c>
    </row>
    <row r="1626" spans="3:8" x14ac:dyDescent="0.3">
      <c r="C1626">
        <f>[1]hwy_speed!A1626</f>
        <v>30865</v>
      </c>
      <c r="D1626">
        <f>[1]hwy_speed!B1626</f>
        <v>57</v>
      </c>
      <c r="E1626">
        <f>[1]hwy_speed!C1626</f>
        <v>57</v>
      </c>
      <c r="F1626">
        <f>[1]hwy_speed!D1626</f>
        <v>57</v>
      </c>
      <c r="G1626">
        <f>[1]hwy_speed!E1626</f>
        <v>45</v>
      </c>
      <c r="H1626">
        <f>[1]hwy_speed!F1626</f>
        <v>57</v>
      </c>
    </row>
    <row r="1627" spans="3:8" x14ac:dyDescent="0.3">
      <c r="C1627">
        <f>[1]hwy_speed!A1627</f>
        <v>30903</v>
      </c>
      <c r="D1627">
        <f>[1]hwy_speed!B1627</f>
        <v>53</v>
      </c>
      <c r="E1627">
        <f>[1]hwy_speed!C1627</f>
        <v>31</v>
      </c>
      <c r="F1627">
        <f>[1]hwy_speed!D1627</f>
        <v>34</v>
      </c>
      <c r="G1627">
        <f>[1]hwy_speed!E1627</f>
        <v>29</v>
      </c>
      <c r="H1627">
        <f>[1]hwy_speed!F1627</f>
        <v>53</v>
      </c>
    </row>
    <row r="1628" spans="3:8" x14ac:dyDescent="0.3">
      <c r="C1628">
        <f>[1]hwy_speed!A1628</f>
        <v>30904</v>
      </c>
      <c r="D1628">
        <f>[1]hwy_speed!B1628</f>
        <v>53</v>
      </c>
      <c r="E1628">
        <f>[1]hwy_speed!C1628</f>
        <v>53</v>
      </c>
      <c r="F1628">
        <f>[1]hwy_speed!D1628</f>
        <v>53</v>
      </c>
      <c r="G1628">
        <f>[1]hwy_speed!E1628</f>
        <v>50</v>
      </c>
      <c r="H1628">
        <f>[1]hwy_speed!F1628</f>
        <v>53</v>
      </c>
    </row>
    <row r="1629" spans="3:8" x14ac:dyDescent="0.3">
      <c r="C1629">
        <f>[1]hwy_speed!A1629</f>
        <v>30981</v>
      </c>
      <c r="D1629">
        <f>[1]hwy_speed!B1629</f>
        <v>58</v>
      </c>
      <c r="E1629">
        <f>[1]hwy_speed!C1629</f>
        <v>58</v>
      </c>
      <c r="F1629">
        <f>[1]hwy_speed!D1629</f>
        <v>58</v>
      </c>
      <c r="G1629">
        <f>[1]hwy_speed!E1629</f>
        <v>58</v>
      </c>
      <c r="H1629">
        <f>[1]hwy_speed!F1629</f>
        <v>58</v>
      </c>
    </row>
    <row r="1630" spans="3:8" x14ac:dyDescent="0.3">
      <c r="C1630">
        <f>[1]hwy_speed!A1630</f>
        <v>31013</v>
      </c>
      <c r="D1630">
        <f>[1]hwy_speed!B1630</f>
        <v>57</v>
      </c>
      <c r="E1630">
        <f>[1]hwy_speed!C1630</f>
        <v>57</v>
      </c>
      <c r="F1630">
        <f>[1]hwy_speed!D1630</f>
        <v>57</v>
      </c>
      <c r="G1630">
        <f>[1]hwy_speed!E1630</f>
        <v>57</v>
      </c>
      <c r="H1630">
        <f>[1]hwy_speed!F1630</f>
        <v>57</v>
      </c>
    </row>
    <row r="1631" spans="3:8" x14ac:dyDescent="0.3">
      <c r="C1631">
        <f>[1]hwy_speed!A1631</f>
        <v>31014</v>
      </c>
      <c r="D1631">
        <f>[1]hwy_speed!B1631</f>
        <v>57</v>
      </c>
      <c r="E1631">
        <f>[1]hwy_speed!C1631</f>
        <v>57</v>
      </c>
      <c r="F1631">
        <f>[1]hwy_speed!D1631</f>
        <v>57</v>
      </c>
      <c r="G1631">
        <f>[1]hwy_speed!E1631</f>
        <v>57</v>
      </c>
      <c r="H1631">
        <f>[1]hwy_speed!F1631</f>
        <v>57</v>
      </c>
    </row>
    <row r="1632" spans="3:8" x14ac:dyDescent="0.3">
      <c r="C1632">
        <f>[1]hwy_speed!A1632</f>
        <v>31105</v>
      </c>
      <c r="D1632">
        <f>[1]hwy_speed!B1632</f>
        <v>58</v>
      </c>
      <c r="E1632">
        <f>[1]hwy_speed!C1632</f>
        <v>58</v>
      </c>
      <c r="F1632">
        <f>[1]hwy_speed!D1632</f>
        <v>58</v>
      </c>
      <c r="G1632">
        <f>[1]hwy_speed!E1632</f>
        <v>57</v>
      </c>
      <c r="H1632">
        <f>[1]hwy_speed!F1632</f>
        <v>58</v>
      </c>
    </row>
    <row r="1633" spans="3:8" x14ac:dyDescent="0.3">
      <c r="C1633">
        <f>[1]hwy_speed!A1633</f>
        <v>31108</v>
      </c>
      <c r="D1633">
        <f>[1]hwy_speed!B1633</f>
        <v>58</v>
      </c>
      <c r="E1633">
        <f>[1]hwy_speed!C1633</f>
        <v>57</v>
      </c>
      <c r="F1633">
        <f>[1]hwy_speed!D1633</f>
        <v>58</v>
      </c>
      <c r="G1633">
        <f>[1]hwy_speed!E1633</f>
        <v>58</v>
      </c>
      <c r="H1633">
        <f>[1]hwy_speed!F1633</f>
        <v>58</v>
      </c>
    </row>
    <row r="1634" spans="3:8" x14ac:dyDescent="0.3">
      <c r="C1634">
        <f>[1]hwy_speed!A1634</f>
        <v>31144</v>
      </c>
      <c r="D1634">
        <f>[1]hwy_speed!B1634</f>
        <v>58</v>
      </c>
      <c r="E1634">
        <f>[1]hwy_speed!C1634</f>
        <v>50</v>
      </c>
      <c r="F1634">
        <f>[1]hwy_speed!D1634</f>
        <v>58</v>
      </c>
      <c r="G1634">
        <f>[1]hwy_speed!E1634</f>
        <v>58</v>
      </c>
      <c r="H1634">
        <f>[1]hwy_speed!F1634</f>
        <v>58</v>
      </c>
    </row>
    <row r="1635" spans="3:8" x14ac:dyDescent="0.3">
      <c r="C1635">
        <f>[1]hwy_speed!A1635</f>
        <v>31167</v>
      </c>
      <c r="D1635">
        <f>[1]hwy_speed!B1635</f>
        <v>58</v>
      </c>
      <c r="E1635">
        <f>[1]hwy_speed!C1635</f>
        <v>58</v>
      </c>
      <c r="F1635">
        <f>[1]hwy_speed!D1635</f>
        <v>58</v>
      </c>
      <c r="G1635">
        <f>[1]hwy_speed!E1635</f>
        <v>58</v>
      </c>
      <c r="H1635">
        <f>[1]hwy_speed!F1635</f>
        <v>58</v>
      </c>
    </row>
    <row r="1636" spans="3:8" x14ac:dyDescent="0.3">
      <c r="C1636">
        <f>[1]hwy_speed!A1636</f>
        <v>31171</v>
      </c>
      <c r="D1636">
        <f>[1]hwy_speed!B1636</f>
        <v>58</v>
      </c>
      <c r="E1636">
        <f>[1]hwy_speed!C1636</f>
        <v>47</v>
      </c>
      <c r="F1636">
        <f>[1]hwy_speed!D1636</f>
        <v>57</v>
      </c>
      <c r="G1636">
        <f>[1]hwy_speed!E1636</f>
        <v>57</v>
      </c>
      <c r="H1636">
        <f>[1]hwy_speed!F1636</f>
        <v>58</v>
      </c>
    </row>
    <row r="1637" spans="3:8" x14ac:dyDescent="0.3">
      <c r="C1637">
        <f>[1]hwy_speed!A1637</f>
        <v>31172</v>
      </c>
      <c r="D1637">
        <f>[1]hwy_speed!B1637</f>
        <v>57</v>
      </c>
      <c r="E1637">
        <f>[1]hwy_speed!C1637</f>
        <v>57</v>
      </c>
      <c r="F1637">
        <f>[1]hwy_speed!D1637</f>
        <v>57</v>
      </c>
      <c r="G1637">
        <f>[1]hwy_speed!E1637</f>
        <v>56</v>
      </c>
      <c r="H1637">
        <f>[1]hwy_speed!F1637</f>
        <v>57</v>
      </c>
    </row>
    <row r="1638" spans="3:8" x14ac:dyDescent="0.3">
      <c r="C1638">
        <f>[1]hwy_speed!A1638</f>
        <v>31183</v>
      </c>
      <c r="D1638">
        <f>[1]hwy_speed!B1638</f>
        <v>53</v>
      </c>
      <c r="E1638">
        <f>[1]hwy_speed!C1638</f>
        <v>46</v>
      </c>
      <c r="F1638">
        <f>[1]hwy_speed!D1638</f>
        <v>52</v>
      </c>
      <c r="G1638">
        <f>[1]hwy_speed!E1638</f>
        <v>45</v>
      </c>
      <c r="H1638">
        <f>[1]hwy_speed!F1638</f>
        <v>53</v>
      </c>
    </row>
    <row r="1639" spans="3:8" x14ac:dyDescent="0.3">
      <c r="C1639">
        <f>[1]hwy_speed!A1639</f>
        <v>31184</v>
      </c>
      <c r="D1639">
        <f>[1]hwy_speed!B1639</f>
        <v>53</v>
      </c>
      <c r="E1639">
        <f>[1]hwy_speed!C1639</f>
        <v>48</v>
      </c>
      <c r="F1639">
        <f>[1]hwy_speed!D1639</f>
        <v>52</v>
      </c>
      <c r="G1639">
        <f>[1]hwy_speed!E1639</f>
        <v>51</v>
      </c>
      <c r="H1639">
        <f>[1]hwy_speed!F1639</f>
        <v>53</v>
      </c>
    </row>
    <row r="1640" spans="3:8" x14ac:dyDescent="0.3">
      <c r="C1640">
        <f>[1]hwy_speed!A1640</f>
        <v>31192</v>
      </c>
      <c r="D1640">
        <f>[1]hwy_speed!B1640</f>
        <v>58</v>
      </c>
      <c r="E1640">
        <f>[1]hwy_speed!C1640</f>
        <v>58</v>
      </c>
      <c r="F1640">
        <f>[1]hwy_speed!D1640</f>
        <v>58</v>
      </c>
      <c r="G1640">
        <f>[1]hwy_speed!E1640</f>
        <v>57</v>
      </c>
      <c r="H1640">
        <f>[1]hwy_speed!F1640</f>
        <v>58</v>
      </c>
    </row>
    <row r="1641" spans="3:8" x14ac:dyDescent="0.3">
      <c r="C1641">
        <f>[1]hwy_speed!A1641</f>
        <v>31193</v>
      </c>
      <c r="D1641">
        <f>[1]hwy_speed!B1641</f>
        <v>57</v>
      </c>
      <c r="E1641">
        <f>[1]hwy_speed!C1641</f>
        <v>50</v>
      </c>
      <c r="F1641">
        <f>[1]hwy_speed!D1641</f>
        <v>57</v>
      </c>
      <c r="G1641">
        <f>[1]hwy_speed!E1641</f>
        <v>57</v>
      </c>
      <c r="H1641">
        <f>[1]hwy_speed!F1641</f>
        <v>57</v>
      </c>
    </row>
    <row r="1642" spans="3:8" x14ac:dyDescent="0.3">
      <c r="C1642">
        <f>[1]hwy_speed!A1642</f>
        <v>31198</v>
      </c>
      <c r="D1642">
        <f>[1]hwy_speed!B1642</f>
        <v>53</v>
      </c>
      <c r="E1642">
        <f>[1]hwy_speed!C1642</f>
        <v>53</v>
      </c>
      <c r="F1642">
        <f>[1]hwy_speed!D1642</f>
        <v>53</v>
      </c>
      <c r="G1642">
        <f>[1]hwy_speed!E1642</f>
        <v>50</v>
      </c>
      <c r="H1642">
        <f>[1]hwy_speed!F1642</f>
        <v>53</v>
      </c>
    </row>
    <row r="1643" spans="3:8" x14ac:dyDescent="0.3">
      <c r="C1643">
        <f>[1]hwy_speed!A1643</f>
        <v>31204</v>
      </c>
      <c r="D1643">
        <f>[1]hwy_speed!B1643</f>
        <v>58</v>
      </c>
      <c r="E1643">
        <f>[1]hwy_speed!C1643</f>
        <v>56</v>
      </c>
      <c r="F1643">
        <f>[1]hwy_speed!D1643</f>
        <v>58</v>
      </c>
      <c r="G1643">
        <f>[1]hwy_speed!E1643</f>
        <v>58</v>
      </c>
      <c r="H1643">
        <f>[1]hwy_speed!F1643</f>
        <v>58</v>
      </c>
    </row>
    <row r="1644" spans="3:8" x14ac:dyDescent="0.3">
      <c r="C1644">
        <f>[1]hwy_speed!A1644</f>
        <v>31205</v>
      </c>
      <c r="D1644">
        <f>[1]hwy_speed!B1644</f>
        <v>58</v>
      </c>
      <c r="E1644">
        <f>[1]hwy_speed!C1644</f>
        <v>57</v>
      </c>
      <c r="F1644">
        <f>[1]hwy_speed!D1644</f>
        <v>57</v>
      </c>
      <c r="G1644">
        <f>[1]hwy_speed!E1644</f>
        <v>47</v>
      </c>
      <c r="H1644">
        <f>[1]hwy_speed!F1644</f>
        <v>58</v>
      </c>
    </row>
    <row r="1645" spans="3:8" x14ac:dyDescent="0.3">
      <c r="C1645">
        <f>[1]hwy_speed!A1645</f>
        <v>31206</v>
      </c>
      <c r="D1645">
        <f>[1]hwy_speed!B1645</f>
        <v>58</v>
      </c>
      <c r="E1645">
        <f>[1]hwy_speed!C1645</f>
        <v>56</v>
      </c>
      <c r="F1645">
        <f>[1]hwy_speed!D1645</f>
        <v>57</v>
      </c>
      <c r="G1645">
        <f>[1]hwy_speed!E1645</f>
        <v>43</v>
      </c>
      <c r="H1645">
        <f>[1]hwy_speed!F1645</f>
        <v>58</v>
      </c>
    </row>
    <row r="1646" spans="3:8" x14ac:dyDescent="0.3">
      <c r="C1646">
        <f>[1]hwy_speed!A1646</f>
        <v>31207</v>
      </c>
      <c r="D1646">
        <f>[1]hwy_speed!B1646</f>
        <v>57</v>
      </c>
      <c r="E1646">
        <f>[1]hwy_speed!C1646</f>
        <v>44</v>
      </c>
      <c r="F1646">
        <f>[1]hwy_speed!D1646</f>
        <v>56</v>
      </c>
      <c r="G1646">
        <f>[1]hwy_speed!E1646</f>
        <v>57</v>
      </c>
      <c r="H1646">
        <f>[1]hwy_speed!F1646</f>
        <v>58</v>
      </c>
    </row>
    <row r="1647" spans="3:8" x14ac:dyDescent="0.3">
      <c r="C1647">
        <f>[1]hwy_speed!A1647</f>
        <v>31208</v>
      </c>
      <c r="D1647">
        <f>[1]hwy_speed!B1647</f>
        <v>58</v>
      </c>
      <c r="E1647">
        <f>[1]hwy_speed!C1647</f>
        <v>47</v>
      </c>
      <c r="F1647">
        <f>[1]hwy_speed!D1647</f>
        <v>57</v>
      </c>
      <c r="G1647">
        <f>[1]hwy_speed!E1647</f>
        <v>57</v>
      </c>
      <c r="H1647">
        <f>[1]hwy_speed!F1647</f>
        <v>58</v>
      </c>
    </row>
    <row r="1648" spans="3:8" x14ac:dyDescent="0.3">
      <c r="C1648">
        <f>[1]hwy_speed!A1648</f>
        <v>31210</v>
      </c>
      <c r="D1648">
        <f>[1]hwy_speed!B1648</f>
        <v>53</v>
      </c>
      <c r="E1648">
        <f>[1]hwy_speed!C1648</f>
        <v>53</v>
      </c>
      <c r="F1648">
        <f>[1]hwy_speed!D1648</f>
        <v>52</v>
      </c>
      <c r="G1648">
        <f>[1]hwy_speed!E1648</f>
        <v>43</v>
      </c>
      <c r="H1648">
        <f>[1]hwy_speed!F1648</f>
        <v>53</v>
      </c>
    </row>
  </sheetData>
  <hyperlinks>
    <hyperlink ref="A14" r:id="rId1" display="yma@sandag.org" xr:uid="{00000000-0004-0000-0000-000000000000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>
    <tabColor theme="5" tint="0.39997558519241921"/>
  </sheetPr>
  <dimension ref="B1:L30"/>
  <sheetViews>
    <sheetView showGridLines="0" workbookViewId="0">
      <selection activeCell="B1" sqref="B1"/>
    </sheetView>
  </sheetViews>
  <sheetFormatPr defaultRowHeight="14.4" x14ac:dyDescent="0.3"/>
  <cols>
    <col min="2" max="2" width="14.5546875" bestFit="1" customWidth="1"/>
    <col min="3" max="12" width="11.6640625" customWidth="1"/>
  </cols>
  <sheetData>
    <row r="1" spans="2:12" ht="15" thickBot="1" x14ac:dyDescent="0.35"/>
    <row r="2" spans="2:12" x14ac:dyDescent="0.3">
      <c r="B2" s="14"/>
      <c r="C2" s="138" t="s">
        <v>234</v>
      </c>
      <c r="D2" s="139"/>
      <c r="E2" s="139"/>
      <c r="F2" s="139"/>
      <c r="G2" s="140"/>
      <c r="H2" s="141" t="s">
        <v>242</v>
      </c>
      <c r="I2" s="142"/>
      <c r="J2" s="142"/>
      <c r="K2" s="142"/>
      <c r="L2" s="143"/>
    </row>
    <row r="3" spans="2:12" x14ac:dyDescent="0.3">
      <c r="B3" s="15"/>
      <c r="C3" s="16">
        <v>1</v>
      </c>
      <c r="D3" s="16">
        <v>2</v>
      </c>
      <c r="E3" s="16">
        <v>3</v>
      </c>
      <c r="F3" s="16">
        <v>4</v>
      </c>
      <c r="G3" s="17"/>
      <c r="H3" s="18">
        <v>1</v>
      </c>
      <c r="I3" s="16">
        <v>3</v>
      </c>
      <c r="J3" s="16">
        <v>2</v>
      </c>
      <c r="K3" s="16">
        <v>4</v>
      </c>
      <c r="L3" s="19"/>
    </row>
    <row r="4" spans="2:12" x14ac:dyDescent="0.3">
      <c r="B4" s="20" t="s">
        <v>210</v>
      </c>
      <c r="C4" s="21" t="s">
        <v>235</v>
      </c>
      <c r="D4" s="21" t="s">
        <v>238</v>
      </c>
      <c r="E4" s="21" t="s">
        <v>239</v>
      </c>
      <c r="F4" s="21" t="s">
        <v>240</v>
      </c>
      <c r="G4" s="22" t="s">
        <v>241</v>
      </c>
      <c r="H4" s="23" t="s">
        <v>235</v>
      </c>
      <c r="I4" s="21" t="s">
        <v>238</v>
      </c>
      <c r="J4" s="21" t="s">
        <v>239</v>
      </c>
      <c r="K4" s="21" t="s">
        <v>240</v>
      </c>
      <c r="L4" s="24" t="s">
        <v>241</v>
      </c>
    </row>
    <row r="5" spans="2:12" x14ac:dyDescent="0.3">
      <c r="B5" s="25" t="s">
        <v>211</v>
      </c>
      <c r="C5" s="26">
        <f>COUNTIFS(worksheet!$A$2:$A$462,C$3,worksheet!$Q$2:$Q$462,"&gt;=40%")</f>
        <v>10</v>
      </c>
      <c r="D5" s="26">
        <f>COUNTIFS(worksheet!$A$2:$A$462,D$3,worksheet!$Q$2:$Q$462,"&gt;=40%")</f>
        <v>1</v>
      </c>
      <c r="E5" s="26">
        <f>COUNTIFS(worksheet!$A$2:$A$462,E$3,worksheet!$Q$2:$Q$462,"&gt;=40%")</f>
        <v>1</v>
      </c>
      <c r="F5" s="26">
        <f>COUNTIFS(worksheet!$A$2:$A$462,F$3,worksheet!$Q$2:$Q$462,"&gt;=40%")</f>
        <v>0</v>
      </c>
      <c r="G5" s="27">
        <f>SUM(C5:F5)</f>
        <v>12</v>
      </c>
      <c r="H5" s="28">
        <f>C5/C$21</f>
        <v>5.8479532163742687E-2</v>
      </c>
      <c r="I5" s="29">
        <f t="shared" ref="I5:L14" si="0">D5/D$21</f>
        <v>4.6948356807511738E-3</v>
      </c>
      <c r="J5" s="29">
        <f t="shared" si="0"/>
        <v>3.0303030303030304E-2</v>
      </c>
      <c r="K5" s="29">
        <f t="shared" si="0"/>
        <v>0</v>
      </c>
      <c r="L5" s="30">
        <f>G5/G$21</f>
        <v>2.6030368763557483E-2</v>
      </c>
    </row>
    <row r="6" spans="2:12" x14ac:dyDescent="0.3">
      <c r="B6" s="25" t="s">
        <v>212</v>
      </c>
      <c r="C6" s="26">
        <f>COUNTIFS(worksheet!$A$2:$A$462,C$3,worksheet!$Q$2:$Q$462,"&lt;40%",worksheet!$Q$2:$Q$462,"&gt;=30%")</f>
        <v>1</v>
      </c>
      <c r="D6" s="26">
        <f>COUNTIFS(worksheet!$A$2:$A$462,D$3,worksheet!$Q$2:$Q$462,"&lt;40%",worksheet!$Q$2:$Q$462,"&gt;=30%")</f>
        <v>2</v>
      </c>
      <c r="E6" s="26">
        <f>COUNTIFS(worksheet!$A$2:$A$462,E$3,worksheet!$Q$2:$Q$462,"&lt;40%",worksheet!$Q$2:$Q$462,"&gt;=30%")</f>
        <v>0</v>
      </c>
      <c r="F6" s="26">
        <f>COUNTIFS(worksheet!$A$2:$A$462,F$3,worksheet!$Q$2:$Q$462,"&lt;40%",worksheet!$Q$2:$Q$462,"&gt;=30%")</f>
        <v>0</v>
      </c>
      <c r="G6" s="27">
        <f t="shared" ref="G6:G14" si="1">SUM(C6:F6)</f>
        <v>3</v>
      </c>
      <c r="H6" s="31">
        <f t="shared" ref="H6:H14" si="2">C6/C$21</f>
        <v>5.8479532163742687E-3</v>
      </c>
      <c r="I6" s="32">
        <f t="shared" si="0"/>
        <v>9.3896713615023476E-3</v>
      </c>
      <c r="J6" s="32">
        <f t="shared" si="0"/>
        <v>0</v>
      </c>
      <c r="K6" s="32">
        <f t="shared" si="0"/>
        <v>0</v>
      </c>
      <c r="L6" s="33">
        <f t="shared" si="0"/>
        <v>6.5075921908893707E-3</v>
      </c>
    </row>
    <row r="7" spans="2:12" x14ac:dyDescent="0.3">
      <c r="B7" s="34" t="s">
        <v>213</v>
      </c>
      <c r="C7" s="35">
        <f>COUNTIFS(worksheet!$A$2:$A$462,C$3,worksheet!$Q$2:$Q$462,"&lt;30%",worksheet!$Q$2:$Q$462,"&gt;=20%")</f>
        <v>3</v>
      </c>
      <c r="D7" s="35">
        <f>COUNTIFS(worksheet!$A$2:$A$462,D$3,worksheet!$Q$2:$Q$462,"&lt;30%",worksheet!$Q$2:$Q$462,"&gt;=20%")</f>
        <v>0</v>
      </c>
      <c r="E7" s="35">
        <f>COUNTIFS(worksheet!$A$2:$A$462,E$3,worksheet!$Q$2:$Q$462,"&lt;30%",worksheet!$Q$2:$Q$462,"&gt;=20%")</f>
        <v>0</v>
      </c>
      <c r="F7" s="35">
        <f>COUNTIFS(worksheet!$A$2:$A$462,F$3,worksheet!$Q$2:$Q$462,"&lt;30%",worksheet!$Q$2:$Q$462,"&gt;=20%")</f>
        <v>0</v>
      </c>
      <c r="G7" s="36">
        <f t="shared" si="1"/>
        <v>3</v>
      </c>
      <c r="H7" s="37">
        <f t="shared" si="2"/>
        <v>1.7543859649122806E-2</v>
      </c>
      <c r="I7" s="38">
        <f t="shared" si="0"/>
        <v>0</v>
      </c>
      <c r="J7" s="38">
        <f t="shared" si="0"/>
        <v>0</v>
      </c>
      <c r="K7" s="38">
        <f t="shared" si="0"/>
        <v>0</v>
      </c>
      <c r="L7" s="39">
        <f t="shared" si="0"/>
        <v>6.5075921908893707E-3</v>
      </c>
    </row>
    <row r="8" spans="2:12" x14ac:dyDescent="0.3">
      <c r="B8" s="34" t="s">
        <v>214</v>
      </c>
      <c r="C8" s="35">
        <f>COUNTIFS(worksheet!$A$2:$A$462,C$3,worksheet!$Q$2:$Q$462,"&lt;20%",worksheet!$Q$2:$Q$462,"&gt;=10%")</f>
        <v>5</v>
      </c>
      <c r="D8" s="35">
        <f>COUNTIFS(worksheet!$A$2:$A$462,D$3,worksheet!$Q$2:$Q$462,"&lt;20%",worksheet!$Q$2:$Q$462,"&gt;=10%")</f>
        <v>2</v>
      </c>
      <c r="E8" s="35">
        <f>COUNTIFS(worksheet!$A$2:$A$462,E$3,worksheet!$Q$2:$Q$462,"&lt;20%",worksheet!$Q$2:$Q$462,"&gt;=10%")</f>
        <v>1</v>
      </c>
      <c r="F8" s="35">
        <f>COUNTIFS(worksheet!$A$2:$A$462,F$3,worksheet!$Q$2:$Q$462,"&lt;20%",worksheet!$Q$2:$Q$462,"&gt;=10%")</f>
        <v>1</v>
      </c>
      <c r="G8" s="36">
        <f t="shared" si="1"/>
        <v>9</v>
      </c>
      <c r="H8" s="37">
        <f t="shared" si="2"/>
        <v>2.9239766081871343E-2</v>
      </c>
      <c r="I8" s="38">
        <f t="shared" si="0"/>
        <v>9.3896713615023476E-3</v>
      </c>
      <c r="J8" s="38">
        <f t="shared" si="0"/>
        <v>3.0303030303030304E-2</v>
      </c>
      <c r="K8" s="38">
        <f t="shared" si="0"/>
        <v>2.2727272727272728E-2</v>
      </c>
      <c r="L8" s="39">
        <f t="shared" si="0"/>
        <v>1.9522776572668113E-2</v>
      </c>
    </row>
    <row r="9" spans="2:12" x14ac:dyDescent="0.3">
      <c r="B9" s="34" t="s">
        <v>215</v>
      </c>
      <c r="C9" s="35">
        <f>COUNTIFS(worksheet!$A$2:$A$462,C$3,worksheet!$Q$2:$Q$462,"&lt;10%",worksheet!$Q$2:$Q$462,"&gt;=0%")</f>
        <v>7</v>
      </c>
      <c r="D9" s="35">
        <f>COUNTIFS(worksheet!$A$2:$A$462,D$3,worksheet!$Q$2:$Q$462,"&lt;10%",worksheet!$Q$2:$Q$462,"&gt;=0%")</f>
        <v>8</v>
      </c>
      <c r="E9" s="35">
        <f>COUNTIFS(worksheet!$A$2:$A$462,E$3,worksheet!$Q$2:$Q$462,"&lt;10%",worksheet!$Q$2:$Q$462,"&gt;=0%")</f>
        <v>4</v>
      </c>
      <c r="F9" s="35">
        <f>COUNTIFS(worksheet!$A$2:$A$462,F$3,worksheet!$Q$2:$Q$462,"&lt;10%",worksheet!$Q$2:$Q$462,"&gt;=0%")</f>
        <v>2</v>
      </c>
      <c r="G9" s="36">
        <f t="shared" si="1"/>
        <v>21</v>
      </c>
      <c r="H9" s="37">
        <f>C9/C$21</f>
        <v>4.0935672514619881E-2</v>
      </c>
      <c r="I9" s="38">
        <f t="shared" si="0"/>
        <v>3.7558685446009391E-2</v>
      </c>
      <c r="J9" s="38">
        <f t="shared" si="0"/>
        <v>0.12121212121212122</v>
      </c>
      <c r="K9" s="38">
        <f>F9/F$21</f>
        <v>4.5454545454545456E-2</v>
      </c>
      <c r="L9" s="39">
        <f t="shared" si="0"/>
        <v>4.5553145336225599E-2</v>
      </c>
    </row>
    <row r="10" spans="2:12" x14ac:dyDescent="0.3">
      <c r="B10" s="40" t="s">
        <v>216</v>
      </c>
      <c r="C10" s="41">
        <f>COUNTIFS(worksheet!$A$2:$A$462,C$3,worksheet!$Q$2:$Q$462,"&lt;0%",worksheet!$Q$2:$Q$462,"&gt;=-10%")</f>
        <v>19</v>
      </c>
      <c r="D10" s="41">
        <f>COUNTIFS(worksheet!$A$2:$A$462,D$3,worksheet!$Q$2:$Q$462,"&lt;0%",worksheet!$Q$2:$Q$462,"&gt;=-10%")</f>
        <v>33</v>
      </c>
      <c r="E10" s="41">
        <f>COUNTIFS(worksheet!$A$2:$A$462,E$3,worksheet!$Q$2:$Q$462,"&lt;0%",worksheet!$Q$2:$Q$462,"&gt;=-10%")</f>
        <v>3</v>
      </c>
      <c r="F10" s="41">
        <f>COUNTIFS(worksheet!$A$2:$A$462,F$3,worksheet!$Q$2:$Q$462,"&lt;0%",worksheet!$Q$2:$Q$462,"&gt;=-10%")</f>
        <v>10</v>
      </c>
      <c r="G10" s="42">
        <f>SUM(C10:F10)</f>
        <v>65</v>
      </c>
      <c r="H10" s="43">
        <f t="shared" si="2"/>
        <v>0.1111111111111111</v>
      </c>
      <c r="I10" s="44">
        <f t="shared" si="0"/>
        <v>0.15492957746478872</v>
      </c>
      <c r="J10" s="44">
        <f t="shared" si="0"/>
        <v>9.0909090909090912E-2</v>
      </c>
      <c r="K10" s="44">
        <f t="shared" si="0"/>
        <v>0.22727272727272727</v>
      </c>
      <c r="L10" s="45">
        <f t="shared" si="0"/>
        <v>0.14099783080260303</v>
      </c>
    </row>
    <row r="11" spans="2:12" x14ac:dyDescent="0.3">
      <c r="B11" s="46" t="s">
        <v>217</v>
      </c>
      <c r="C11" s="47">
        <f>COUNTIFS(worksheet!$A$2:$A$462,C$3,worksheet!$Q$2:$Q$462,"&lt;-10%",worksheet!$Q$2:$Q$462,"&gt;=-20%")</f>
        <v>66</v>
      </c>
      <c r="D11" s="47">
        <f>COUNTIFS(worksheet!$A$2:$A$462,D$3,worksheet!$Q$2:$Q$462,"&lt;-10%",worksheet!$Q$2:$Q$462,"&gt;=-20%")</f>
        <v>65</v>
      </c>
      <c r="E11" s="47">
        <f>COUNTIFS(worksheet!$A$2:$A$462,E$3,worksheet!$Q$2:$Q$462,"&lt;-10%",worksheet!$Q$2:$Q$462,"&gt;=-20%")</f>
        <v>2</v>
      </c>
      <c r="F11" s="47">
        <f>COUNTIFS(worksheet!$A$2:$A$462,F$3,worksheet!$Q$2:$Q$462,"&lt;-10%",worksheet!$Q$2:$Q$462,"&gt;=-20%")</f>
        <v>16</v>
      </c>
      <c r="G11" s="48">
        <f t="shared" si="1"/>
        <v>149</v>
      </c>
      <c r="H11" s="49">
        <f t="shared" si="2"/>
        <v>0.38596491228070173</v>
      </c>
      <c r="I11" s="50">
        <f t="shared" si="0"/>
        <v>0.30516431924882631</v>
      </c>
      <c r="J11" s="50">
        <f t="shared" si="0"/>
        <v>6.0606060606060608E-2</v>
      </c>
      <c r="K11" s="50">
        <f t="shared" si="0"/>
        <v>0.36363636363636365</v>
      </c>
      <c r="L11" s="51">
        <f t="shared" si="0"/>
        <v>0.3232104121475054</v>
      </c>
    </row>
    <row r="12" spans="2:12" x14ac:dyDescent="0.3">
      <c r="B12" s="46" t="s">
        <v>218</v>
      </c>
      <c r="C12" s="47">
        <f>COUNTIFS(worksheet!$A$2:$A$462,C$3,worksheet!$Q$2:$Q$462,"&lt;-20%",worksheet!$Q$2:$Q$462,"&gt;=-30%")</f>
        <v>44</v>
      </c>
      <c r="D12" s="47">
        <f>COUNTIFS(worksheet!$A$2:$A$462,D$3,worksheet!$Q$2:$Q$462,"&lt;-20%",worksheet!$Q$2:$Q$462,"&gt;=-30%")</f>
        <v>54</v>
      </c>
      <c r="E12" s="47">
        <f>COUNTIFS(worksheet!$A$2:$A$462,E$3,worksheet!$Q$2:$Q$462,"&lt;-20%",worksheet!$Q$2:$Q$462,"&gt;=-30%")</f>
        <v>7</v>
      </c>
      <c r="F12" s="47">
        <f>COUNTIFS(worksheet!$A$2:$A$462,F$3,worksheet!$Q$2:$Q$462,"&lt;-20%",worksheet!$Q$2:$Q$462,"&gt;=-30%")</f>
        <v>6</v>
      </c>
      <c r="G12" s="48">
        <f t="shared" si="1"/>
        <v>111</v>
      </c>
      <c r="H12" s="49">
        <f t="shared" si="2"/>
        <v>0.25730994152046782</v>
      </c>
      <c r="I12" s="50">
        <f t="shared" si="0"/>
        <v>0.25352112676056338</v>
      </c>
      <c r="J12" s="50">
        <f t="shared" si="0"/>
        <v>0.21212121212121213</v>
      </c>
      <c r="K12" s="50">
        <f t="shared" si="0"/>
        <v>0.13636363636363635</v>
      </c>
      <c r="L12" s="51">
        <f t="shared" si="0"/>
        <v>0.24078091106290672</v>
      </c>
    </row>
    <row r="13" spans="2:12" x14ac:dyDescent="0.3">
      <c r="B13" s="52" t="s">
        <v>219</v>
      </c>
      <c r="C13" s="53">
        <f>COUNTIFS(worksheet!$A$2:$A$462,C$3,worksheet!$Q$2:$Q$462,"&lt;-30%",worksheet!$Q$2:$Q$462,"&gt;=-40%")</f>
        <v>9</v>
      </c>
      <c r="D13" s="53">
        <f>COUNTIFS(worksheet!$A$2:$A$462,D$3,worksheet!$Q$2:$Q$462,"&lt;-30%",worksheet!$Q$2:$Q$462,"&gt;=-40%")</f>
        <v>33</v>
      </c>
      <c r="E13" s="53">
        <f>COUNTIFS(worksheet!$A$2:$A$462,E$3,worksheet!$Q$2:$Q$462,"&lt;-30%",worksheet!$Q$2:$Q$462,"&gt;=-40%")</f>
        <v>14</v>
      </c>
      <c r="F13" s="53">
        <f>COUNTIFS(worksheet!$A$2:$A$462,F$3,worksheet!$Q$2:$Q$462,"&lt;-30%",worksheet!$Q$2:$Q$462,"&gt;=-40%")</f>
        <v>7</v>
      </c>
      <c r="G13" s="54">
        <f t="shared" si="1"/>
        <v>63</v>
      </c>
      <c r="H13" s="55">
        <f t="shared" si="2"/>
        <v>5.2631578947368418E-2</v>
      </c>
      <c r="I13" s="56">
        <f t="shared" si="0"/>
        <v>0.15492957746478872</v>
      </c>
      <c r="J13" s="56">
        <f t="shared" si="0"/>
        <v>0.42424242424242425</v>
      </c>
      <c r="K13" s="56">
        <f t="shared" si="0"/>
        <v>0.15909090909090909</v>
      </c>
      <c r="L13" s="57">
        <f t="shared" si="0"/>
        <v>0.13665943600867678</v>
      </c>
    </row>
    <row r="14" spans="2:12" x14ac:dyDescent="0.3">
      <c r="B14" s="58" t="s">
        <v>220</v>
      </c>
      <c r="C14" s="53">
        <f>COUNTIFS(worksheet!$A$2:$A$462,C$3,worksheet!$Q$2:$Q$462,"&lt;-40%")</f>
        <v>7</v>
      </c>
      <c r="D14" s="53">
        <f>COUNTIFS(worksheet!$A$2:$A$462,D$3,worksheet!$Q$2:$Q$462,"&lt;-40%")</f>
        <v>15</v>
      </c>
      <c r="E14" s="53">
        <f>COUNTIFS(worksheet!$A$2:$A$462,E$3,worksheet!$Q$2:$Q$462,"&lt;-40%")</f>
        <v>1</v>
      </c>
      <c r="F14" s="53">
        <f>COUNTIFS(worksheet!$A$2:$A$462,F$3,worksheet!$Q$2:$Q$462,"&lt;-40%")</f>
        <v>2</v>
      </c>
      <c r="G14" s="54">
        <f t="shared" si="1"/>
        <v>25</v>
      </c>
      <c r="H14" s="55">
        <f t="shared" si="2"/>
        <v>4.0935672514619881E-2</v>
      </c>
      <c r="I14" s="56">
        <f t="shared" si="0"/>
        <v>7.0422535211267609E-2</v>
      </c>
      <c r="J14" s="56">
        <f t="shared" si="0"/>
        <v>3.0303030303030304E-2</v>
      </c>
      <c r="K14" s="56">
        <f t="shared" si="0"/>
        <v>4.5454545454545456E-2</v>
      </c>
      <c r="L14" s="57">
        <f t="shared" si="0"/>
        <v>5.4229934924078092E-2</v>
      </c>
    </row>
    <row r="15" spans="2:12" x14ac:dyDescent="0.3">
      <c r="B15" s="59" t="s">
        <v>221</v>
      </c>
      <c r="C15" s="60">
        <f>SUM(C9:C10)</f>
        <v>26</v>
      </c>
      <c r="D15" s="60">
        <f t="shared" ref="D15:L15" si="3">SUM(D9:D10)</f>
        <v>41</v>
      </c>
      <c r="E15" s="60">
        <f t="shared" si="3"/>
        <v>7</v>
      </c>
      <c r="F15" s="60">
        <f t="shared" si="3"/>
        <v>12</v>
      </c>
      <c r="G15" s="61">
        <f t="shared" si="3"/>
        <v>86</v>
      </c>
      <c r="H15" s="62">
        <f>SUM(H9:H10)</f>
        <v>0.15204678362573099</v>
      </c>
      <c r="I15" s="63">
        <f t="shared" si="3"/>
        <v>0.19248826291079812</v>
      </c>
      <c r="J15" s="63">
        <f t="shared" si="3"/>
        <v>0.21212121212121213</v>
      </c>
      <c r="K15" s="64">
        <f t="shared" si="3"/>
        <v>0.27272727272727271</v>
      </c>
      <c r="L15" s="65">
        <f t="shared" si="3"/>
        <v>0.18655097613882862</v>
      </c>
    </row>
    <row r="16" spans="2:12" x14ac:dyDescent="0.3">
      <c r="B16" s="66" t="s">
        <v>222</v>
      </c>
      <c r="C16" s="67">
        <f>SUM(C8:C9,C10:C11)</f>
        <v>97</v>
      </c>
      <c r="D16" s="67">
        <f t="shared" ref="D16:L16" si="4">SUM(D8:D9,D10:D11)</f>
        <v>108</v>
      </c>
      <c r="E16" s="67">
        <f t="shared" si="4"/>
        <v>10</v>
      </c>
      <c r="F16" s="67">
        <f t="shared" si="4"/>
        <v>29</v>
      </c>
      <c r="G16" s="68">
        <f t="shared" si="4"/>
        <v>244</v>
      </c>
      <c r="H16" s="69">
        <f t="shared" si="4"/>
        <v>0.56725146198830401</v>
      </c>
      <c r="I16" s="70">
        <f t="shared" si="4"/>
        <v>0.50704225352112675</v>
      </c>
      <c r="J16" s="70">
        <f t="shared" si="4"/>
        <v>0.30303030303030304</v>
      </c>
      <c r="K16" s="71">
        <f t="shared" si="4"/>
        <v>0.65909090909090906</v>
      </c>
      <c r="L16" s="72">
        <f t="shared" si="4"/>
        <v>0.52928416485900209</v>
      </c>
    </row>
    <row r="17" spans="2:12" x14ac:dyDescent="0.3">
      <c r="B17" s="73" t="s">
        <v>223</v>
      </c>
      <c r="C17" s="74">
        <f>SUM(C7:C12)</f>
        <v>144</v>
      </c>
      <c r="D17" s="74">
        <f t="shared" ref="D17:L17" si="5">SUM(D7:D12)</f>
        <v>162</v>
      </c>
      <c r="E17" s="74">
        <f t="shared" si="5"/>
        <v>17</v>
      </c>
      <c r="F17" s="74">
        <f t="shared" si="5"/>
        <v>35</v>
      </c>
      <c r="G17" s="75">
        <f>SUM(G7:G12)</f>
        <v>358</v>
      </c>
      <c r="H17" s="76">
        <f t="shared" si="5"/>
        <v>0.84210526315789469</v>
      </c>
      <c r="I17" s="77">
        <f t="shared" si="5"/>
        <v>0.76056338028169013</v>
      </c>
      <c r="J17" s="77">
        <f t="shared" si="5"/>
        <v>0.51515151515151514</v>
      </c>
      <c r="K17" s="78">
        <f t="shared" si="5"/>
        <v>0.79545454545454541</v>
      </c>
      <c r="L17" s="79">
        <f t="shared" si="5"/>
        <v>0.77657266811279824</v>
      </c>
    </row>
    <row r="18" spans="2:12" x14ac:dyDescent="0.3">
      <c r="B18" s="80"/>
      <c r="C18" s="144" t="s">
        <v>236</v>
      </c>
      <c r="D18" s="145"/>
      <c r="E18" s="145"/>
      <c r="F18" s="145"/>
      <c r="G18" s="146"/>
      <c r="H18" s="147" t="s">
        <v>243</v>
      </c>
      <c r="I18" s="145"/>
      <c r="J18" s="145"/>
      <c r="K18" s="145"/>
      <c r="L18" s="148"/>
    </row>
    <row r="19" spans="2:12" x14ac:dyDescent="0.3">
      <c r="B19" s="81" t="s">
        <v>224</v>
      </c>
      <c r="C19" s="82">
        <f>SUM(C5:C9)</f>
        <v>26</v>
      </c>
      <c r="D19" s="82">
        <f>SUM(D5:D9)</f>
        <v>13</v>
      </c>
      <c r="E19" s="82">
        <f>SUM(E5:E9)</f>
        <v>6</v>
      </c>
      <c r="F19" s="82">
        <f>SUM(F5:F9)</f>
        <v>3</v>
      </c>
      <c r="G19" s="83">
        <f>SUM(G5:G9)</f>
        <v>48</v>
      </c>
      <c r="H19" s="84">
        <f>C19/C$21</f>
        <v>0.15204678362573099</v>
      </c>
      <c r="I19" s="85">
        <f t="shared" ref="I19:L20" si="6">D19/D$21</f>
        <v>6.1032863849765258E-2</v>
      </c>
      <c r="J19" s="85">
        <f t="shared" si="6"/>
        <v>0.18181818181818182</v>
      </c>
      <c r="K19" s="86">
        <f t="shared" si="6"/>
        <v>6.8181818181818177E-2</v>
      </c>
      <c r="L19" s="87">
        <f>G19/G$21</f>
        <v>0.10412147505422993</v>
      </c>
    </row>
    <row r="20" spans="2:12" x14ac:dyDescent="0.3">
      <c r="B20" s="88" t="s">
        <v>225</v>
      </c>
      <c r="C20" s="89">
        <f>SUM(C10:C14)</f>
        <v>145</v>
      </c>
      <c r="D20" s="89">
        <f>SUM(D10:D14)</f>
        <v>200</v>
      </c>
      <c r="E20" s="89">
        <f>SUM(E10:E14)</f>
        <v>27</v>
      </c>
      <c r="F20" s="89">
        <f>SUM(F10:F14)</f>
        <v>41</v>
      </c>
      <c r="G20" s="90">
        <f>SUM(G10:G14)</f>
        <v>413</v>
      </c>
      <c r="H20" s="91">
        <f>C20/C$21</f>
        <v>0.84795321637426901</v>
      </c>
      <c r="I20" s="92">
        <f t="shared" si="6"/>
        <v>0.93896713615023475</v>
      </c>
      <c r="J20" s="92">
        <f t="shared" si="6"/>
        <v>0.81818181818181823</v>
      </c>
      <c r="K20" s="93">
        <f t="shared" si="6"/>
        <v>0.93181818181818177</v>
      </c>
      <c r="L20" s="94">
        <f t="shared" si="6"/>
        <v>0.89587852494577003</v>
      </c>
    </row>
    <row r="21" spans="2:12" x14ac:dyDescent="0.3">
      <c r="B21" s="95" t="s">
        <v>226</v>
      </c>
      <c r="C21" s="96">
        <f>C19+C20</f>
        <v>171</v>
      </c>
      <c r="D21" s="96">
        <f>D19+D20</f>
        <v>213</v>
      </c>
      <c r="E21" s="96">
        <f>E19+E20</f>
        <v>33</v>
      </c>
      <c r="F21" s="96">
        <f>F19+F20</f>
        <v>44</v>
      </c>
      <c r="G21" s="97">
        <f>G19+G20</f>
        <v>461</v>
      </c>
      <c r="H21" s="98">
        <f>SUM(H19:H20)</f>
        <v>1</v>
      </c>
      <c r="I21" s="99">
        <f>SUM(I19:I20)</f>
        <v>1</v>
      </c>
      <c r="J21" s="99">
        <f>SUM(J19:J20)</f>
        <v>1</v>
      </c>
      <c r="K21" s="100">
        <f>SUM(K19:K20)</f>
        <v>1</v>
      </c>
      <c r="L21" s="101">
        <f>SUM(L19:L20)</f>
        <v>1</v>
      </c>
    </row>
    <row r="22" spans="2:12" x14ac:dyDescent="0.3">
      <c r="B22" s="102"/>
      <c r="C22" s="149" t="s">
        <v>237</v>
      </c>
      <c r="D22" s="150"/>
      <c r="E22" s="150"/>
      <c r="F22" s="150"/>
      <c r="G22" s="151"/>
      <c r="H22" s="103"/>
      <c r="I22" s="104"/>
      <c r="J22" s="104"/>
      <c r="K22" s="104"/>
      <c r="L22" s="104"/>
    </row>
    <row r="23" spans="2:12" x14ac:dyDescent="0.3">
      <c r="B23" s="25" t="s">
        <v>227</v>
      </c>
      <c r="C23" s="105">
        <f>AVERAGEIFS(worksheet!$Q$2:$Q$462,worksheet!$A$2:$A$462,C$3,worksheet!$Q$2:$Q$462,"&gt;=0%")</f>
        <v>0.35930504623286291</v>
      </c>
      <c r="D23" s="105">
        <f>AVERAGEIFS(worksheet!$Q$2:$Q$462,worksheet!$A$2:$A$462,D$3,worksheet!$Q$2:$Q$462,"&gt;=0%")</f>
        <v>0.14733453817758044</v>
      </c>
      <c r="E23" s="105">
        <f>AVERAGEIFS(worksheet!$Q$2:$Q$462,worksheet!$A$2:$A$462,E$3,worksheet!$Q$2:$Q$462,"&gt;=0%")</f>
        <v>0.18174389920803669</v>
      </c>
      <c r="F23" s="105">
        <f>AVERAGEIFS(worksheet!$Q$2:$Q$462,worksheet!$A$2:$A$462,F$3,worksheet!$Q$2:$Q$462,"&gt;=0%")</f>
        <v>8.2445511094497423E-2</v>
      </c>
      <c r="G23" s="106">
        <f>AVERAGEIFS(worksheet!$Q$2:$Q$462,worksheet!$Q$2:$Q$462,"&gt;=0%")</f>
        <v>0.26239750264363942</v>
      </c>
      <c r="H23" s="107"/>
      <c r="I23" s="107"/>
      <c r="J23" s="107"/>
      <c r="K23" s="107"/>
      <c r="L23" s="107"/>
    </row>
    <row r="24" spans="2:12" x14ac:dyDescent="0.3">
      <c r="B24" s="58" t="s">
        <v>228</v>
      </c>
      <c r="C24" s="108">
        <f>AVERAGEIFS(worksheet!$Q$2:$Q$462,worksheet!$A$2:$A$462,C$3,worksheet!$Q$2:$Q$462,"&lt;0%")</f>
        <v>-0.19705362787173902</v>
      </c>
      <c r="D24" s="108">
        <f>AVERAGEIFS(worksheet!$Q$2:$Q$462,worksheet!$A$2:$A$462,D$3,worksheet!$Q$2:$Q$462,"&lt;0%")</f>
        <v>-0.21630921109051315</v>
      </c>
      <c r="E24" s="108">
        <f>AVERAGEIFS(worksheet!$Q$2:$Q$462,worksheet!$A$2:$A$462,E$3,worksheet!$Q$2:$Q$462,"&lt;0%")</f>
        <v>-0.28011761987435102</v>
      </c>
      <c r="F24" s="108">
        <f>AVERAGEIFS(worksheet!$Q$2:$Q$462,worksheet!$A$2:$A$462,F$3,worksheet!$Q$2:$Q$462,"&lt;0%")</f>
        <v>-0.19118861175930887</v>
      </c>
      <c r="G24" s="109">
        <f>AVERAGEIFS(worksheet!$Q$2:$Q$462,worksheet!$Q$2:$Q$462,"&lt;0%")</f>
        <v>-0.21122645781657107</v>
      </c>
      <c r="H24" s="110"/>
      <c r="I24" s="110"/>
      <c r="J24" s="110"/>
      <c r="K24" s="110"/>
      <c r="L24" s="110"/>
    </row>
    <row r="25" spans="2:12" ht="15" thickBot="1" x14ac:dyDescent="0.35">
      <c r="B25" s="111" t="s">
        <v>229</v>
      </c>
      <c r="C25" s="112">
        <f>AVERAGEIFS(worksheet!$Q$2:$Q$462,worksheet!$A$2:$A$462,C$3)</f>
        <v>-0.11246108093185811</v>
      </c>
      <c r="D25" s="112">
        <f>AVERAGEIFS(worksheet!$Q$2:$Q$462,worksheet!$A$2:$A$462,D$3)</f>
        <v>-0.19411499165161542</v>
      </c>
      <c r="E25" s="112">
        <f>AVERAGEIFS(worksheet!$Q$2:$Q$462,worksheet!$A$2:$A$462,E$3)</f>
        <v>-0.19614279822300776</v>
      </c>
      <c r="F25" s="113">
        <f>AVERAGEIFS(worksheet!$Q$2:$Q$462,worksheet!$A$2:$A$462,F$3)</f>
        <v>-0.17253173974654937</v>
      </c>
      <c r="G25" s="114">
        <f>AVERAGE(worksheet!$Q$2:$Q$462)</f>
        <v>-0.16191203243242774</v>
      </c>
      <c r="H25" s="115"/>
      <c r="I25" s="115"/>
      <c r="J25" s="115"/>
      <c r="K25" s="116"/>
      <c r="L25" s="116"/>
    </row>
    <row r="26" spans="2:12" ht="15" thickTop="1" x14ac:dyDescent="0.3">
      <c r="B26" s="152" t="s">
        <v>230</v>
      </c>
      <c r="C26" s="153"/>
      <c r="D26" s="153"/>
      <c r="E26" s="153"/>
      <c r="F26" s="153"/>
      <c r="G26" s="154"/>
      <c r="H26" s="104"/>
      <c r="I26" s="104"/>
      <c r="J26" s="104"/>
      <c r="K26" s="104"/>
      <c r="L26" s="104"/>
    </row>
    <row r="27" spans="2:12" x14ac:dyDescent="0.3">
      <c r="B27" s="117" t="s">
        <v>231</v>
      </c>
      <c r="C27" s="118">
        <f>SQRT(AVERAGE(x2_am_nb))/AVERAGE(i_am_nb)</f>
        <v>0.22800093533421589</v>
      </c>
      <c r="D27" s="118">
        <f>SQRT(AVERAGE(x2_am_sb))/AVERAGE(i_am_sb)</f>
        <v>0.25000368536401463</v>
      </c>
      <c r="E27" s="118">
        <f>SQRT(AVERAGE(x2_am_wb))/AVERAGE(i_am_wb)</f>
        <v>0.29523198758101166</v>
      </c>
      <c r="F27" s="118">
        <f>SQRT(AVERAGE(x2_am_eb))/AVERAGE(i_am_eb)</f>
        <v>0.21590804742804656</v>
      </c>
      <c r="G27" s="119">
        <f>SQRT(AVERAGE(x2_am))/AVERAGE(i_am)</f>
        <v>0.24280584234338676</v>
      </c>
      <c r="H27" s="120"/>
      <c r="I27" s="120"/>
      <c r="J27" s="120"/>
      <c r="K27" s="120"/>
      <c r="L27" s="120"/>
    </row>
    <row r="28" spans="2:12" x14ac:dyDescent="0.3">
      <c r="B28" s="135" t="s">
        <v>232</v>
      </c>
      <c r="C28" s="136"/>
      <c r="D28" s="136"/>
      <c r="E28" s="136"/>
      <c r="F28" s="136"/>
      <c r="G28" s="137"/>
      <c r="H28" s="104"/>
      <c r="I28" s="104"/>
      <c r="J28" s="104"/>
      <c r="K28" s="104"/>
      <c r="L28" s="104"/>
    </row>
    <row r="29" spans="2:12" ht="15" thickBot="1" x14ac:dyDescent="0.35">
      <c r="B29" s="121" t="s">
        <v>233</v>
      </c>
      <c r="C29" s="122">
        <f>LINEST(a_am_nb,i_am_nb,FALSE)</f>
        <v>0.82659812976659008</v>
      </c>
      <c r="D29" s="122">
        <f>LINEST(a_am_sb,i_am_sb,FALSE)</f>
        <v>0.79225350425965313</v>
      </c>
      <c r="E29" s="122">
        <f>LINEST(a_am_wb,i_am_wb,FALSE)</f>
        <v>0.76185624071796032</v>
      </c>
      <c r="F29" s="122">
        <f>LINEST(a_am_eb,i_am_eb,FALSE)</f>
        <v>0.82220503226678454</v>
      </c>
      <c r="G29" s="123">
        <f>LINEST(a_am,i_am,FALSE)</f>
        <v>0.80543803721652063</v>
      </c>
      <c r="H29" s="120"/>
      <c r="I29" s="120"/>
      <c r="J29" s="120"/>
      <c r="K29" s="120"/>
      <c r="L29" s="120"/>
    </row>
    <row r="30" spans="2:12" ht="15" thickTop="1" x14ac:dyDescent="0.3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2">
    <tabColor theme="5" tint="0.39997558519241921"/>
  </sheetPr>
  <dimension ref="B1:L30"/>
  <sheetViews>
    <sheetView showGridLines="0" workbookViewId="0">
      <selection activeCell="G41" sqref="G41"/>
    </sheetView>
  </sheetViews>
  <sheetFormatPr defaultRowHeight="14.4" x14ac:dyDescent="0.3"/>
  <cols>
    <col min="2" max="2" width="14.5546875" customWidth="1"/>
    <col min="3" max="12" width="11.6640625" customWidth="1"/>
  </cols>
  <sheetData>
    <row r="1" spans="2:12" ht="15" thickBot="1" x14ac:dyDescent="0.35"/>
    <row r="2" spans="2:12" x14ac:dyDescent="0.3">
      <c r="B2" s="14"/>
      <c r="C2" s="138" t="s">
        <v>234</v>
      </c>
      <c r="D2" s="139"/>
      <c r="E2" s="139"/>
      <c r="F2" s="139"/>
      <c r="G2" s="140"/>
      <c r="H2" s="141" t="s">
        <v>242</v>
      </c>
      <c r="I2" s="142"/>
      <c r="J2" s="142"/>
      <c r="K2" s="142"/>
      <c r="L2" s="143"/>
    </row>
    <row r="3" spans="2:12" x14ac:dyDescent="0.3">
      <c r="B3" s="15"/>
      <c r="C3" s="16">
        <v>1</v>
      </c>
      <c r="D3" s="16">
        <v>2</v>
      </c>
      <c r="E3" s="16">
        <v>3</v>
      </c>
      <c r="F3" s="16">
        <v>4</v>
      </c>
      <c r="G3" s="17"/>
      <c r="H3" s="18">
        <v>1</v>
      </c>
      <c r="I3" s="16">
        <v>3</v>
      </c>
      <c r="J3" s="16">
        <v>2</v>
      </c>
      <c r="K3" s="16">
        <v>4</v>
      </c>
      <c r="L3" s="19"/>
    </row>
    <row r="4" spans="2:12" x14ac:dyDescent="0.3">
      <c r="B4" s="20" t="s">
        <v>210</v>
      </c>
      <c r="C4" s="21" t="s">
        <v>235</v>
      </c>
      <c r="D4" s="21" t="s">
        <v>238</v>
      </c>
      <c r="E4" s="21" t="s">
        <v>239</v>
      </c>
      <c r="F4" s="21" t="s">
        <v>240</v>
      </c>
      <c r="G4" s="22" t="s">
        <v>241</v>
      </c>
      <c r="H4" s="23" t="s">
        <v>235</v>
      </c>
      <c r="I4" s="21" t="s">
        <v>238</v>
      </c>
      <c r="J4" s="21" t="s">
        <v>239</v>
      </c>
      <c r="K4" s="21" t="s">
        <v>240</v>
      </c>
      <c r="L4" s="24" t="s">
        <v>241</v>
      </c>
    </row>
    <row r="5" spans="2:12" x14ac:dyDescent="0.3">
      <c r="B5" s="25" t="s">
        <v>211</v>
      </c>
      <c r="C5" s="26">
        <f>COUNTIFS(worksheet!$A$2:$A$462,C$3,worksheet!$S$2:$S$462,"&gt;=40%")</f>
        <v>5</v>
      </c>
      <c r="D5" s="26">
        <f>COUNTIFS(worksheet!$A$2:$A$462,D$3,worksheet!$S$2:$S$462,"&gt;=40%")</f>
        <v>27</v>
      </c>
      <c r="E5" s="26">
        <f>COUNTIFS(worksheet!$A$2:$A$462,E$3,worksheet!$S$2:$S$462,"&gt;=40%")</f>
        <v>1</v>
      </c>
      <c r="F5" s="26">
        <f>COUNTIFS(worksheet!$A$2:$A$462,F$3,worksheet!$S$2:$S$462,"&gt;=40%")</f>
        <v>15</v>
      </c>
      <c r="G5" s="27">
        <f>SUM(C5:F5)</f>
        <v>48</v>
      </c>
      <c r="H5" s="28">
        <f>C5/C$21</f>
        <v>2.9239766081871343E-2</v>
      </c>
      <c r="I5" s="29">
        <f t="shared" ref="I5:L14" si="0">D5/D$21</f>
        <v>0.12676056338028169</v>
      </c>
      <c r="J5" s="29">
        <f t="shared" si="0"/>
        <v>3.0303030303030304E-2</v>
      </c>
      <c r="K5" s="29">
        <f t="shared" si="0"/>
        <v>0.34090909090909088</v>
      </c>
      <c r="L5" s="30">
        <f>G5/G$21</f>
        <v>0.10412147505422993</v>
      </c>
    </row>
    <row r="6" spans="2:12" x14ac:dyDescent="0.3">
      <c r="B6" s="25" t="s">
        <v>212</v>
      </c>
      <c r="C6" s="26">
        <f>COUNTIFS(worksheet!$A$2:$A$462,C$3,worksheet!$S$2:$S$462,"&lt;40%",worksheet!$S$2:$S$462,"&gt;=30%")</f>
        <v>1</v>
      </c>
      <c r="D6" s="26">
        <f>COUNTIFS(worksheet!$A$2:$A$462,D$3,worksheet!$S$2:$S$462,"&lt;40%",worksheet!$S$2:$S$462,"&gt;=30%")</f>
        <v>7</v>
      </c>
      <c r="E6" s="26">
        <f>COUNTIFS(worksheet!$A$2:$A$462,E$3,worksheet!$S$2:$S$462,"&lt;40%",worksheet!$S$2:$S$462,"&gt;=30%")</f>
        <v>0</v>
      </c>
      <c r="F6" s="26">
        <f>COUNTIFS(worksheet!$A$2:$A$462,F$3,worksheet!$S$2:$S$462,"&lt;40%",worksheet!$S$2:$S$462,"&gt;=30%")</f>
        <v>1</v>
      </c>
      <c r="G6" s="27">
        <f t="shared" ref="G6:G14" si="1">SUM(C6:F6)</f>
        <v>9</v>
      </c>
      <c r="H6" s="31">
        <f t="shared" ref="H6:H14" si="2">C6/C$21</f>
        <v>5.8479532163742687E-3</v>
      </c>
      <c r="I6" s="32">
        <f t="shared" si="0"/>
        <v>3.2863849765258218E-2</v>
      </c>
      <c r="J6" s="32">
        <f t="shared" si="0"/>
        <v>0</v>
      </c>
      <c r="K6" s="32">
        <f t="shared" si="0"/>
        <v>2.2727272727272728E-2</v>
      </c>
      <c r="L6" s="33">
        <f t="shared" si="0"/>
        <v>1.9522776572668113E-2</v>
      </c>
    </row>
    <row r="7" spans="2:12" x14ac:dyDescent="0.3">
      <c r="B7" s="34" t="s">
        <v>213</v>
      </c>
      <c r="C7" s="35">
        <f>COUNTIFS(worksheet!$A$2:$A$462,C$3,worksheet!$S$2:$S$462,"&lt;30%",worksheet!$S$2:$S$462,"&gt;=20%")</f>
        <v>0</v>
      </c>
      <c r="D7" s="35">
        <f>COUNTIFS(worksheet!$A$2:$A$462,D$3,worksheet!$S$2:$S$462,"&lt;30%",worksheet!$S$2:$S$462,"&gt;=20%")</f>
        <v>9</v>
      </c>
      <c r="E7" s="35">
        <f>COUNTIFS(worksheet!$A$2:$A$462,E$3,worksheet!$S$2:$S$462,"&lt;30%",worksheet!$S$2:$S$462,"&gt;=20%")</f>
        <v>0</v>
      </c>
      <c r="F7" s="35">
        <f>COUNTIFS(worksheet!$A$2:$A$462,F$3,worksheet!$S$2:$S$462,"&lt;30%",worksheet!$S$2:$S$462,"&gt;=20%")</f>
        <v>0</v>
      </c>
      <c r="G7" s="36">
        <f t="shared" si="1"/>
        <v>9</v>
      </c>
      <c r="H7" s="37">
        <f t="shared" si="2"/>
        <v>0</v>
      </c>
      <c r="I7" s="38">
        <f t="shared" si="0"/>
        <v>4.2253521126760563E-2</v>
      </c>
      <c r="J7" s="38">
        <f t="shared" si="0"/>
        <v>0</v>
      </c>
      <c r="K7" s="38">
        <f t="shared" si="0"/>
        <v>0</v>
      </c>
      <c r="L7" s="39">
        <f t="shared" si="0"/>
        <v>1.9522776572668113E-2</v>
      </c>
    </row>
    <row r="8" spans="2:12" x14ac:dyDescent="0.3">
      <c r="B8" s="34" t="s">
        <v>214</v>
      </c>
      <c r="C8" s="35">
        <f>COUNTIFS(worksheet!$A$2:$A$462,C$3,worksheet!$S$2:$S$462,"&lt;20%",worksheet!$S$2:$S$462,"&gt;=10%")</f>
        <v>1</v>
      </c>
      <c r="D8" s="35">
        <f>COUNTIFS(worksheet!$A$2:$A$462,D$3,worksheet!$S$2:$S$462,"&lt;20%",worksheet!$S$2:$S$462,"&gt;=10%")</f>
        <v>10</v>
      </c>
      <c r="E8" s="35">
        <f>COUNTIFS(worksheet!$A$2:$A$462,E$3,worksheet!$S$2:$S$462,"&lt;20%",worksheet!$S$2:$S$462,"&gt;=10%")</f>
        <v>1</v>
      </c>
      <c r="F8" s="35">
        <f>COUNTIFS(worksheet!$A$2:$A$462,F$3,worksheet!$S$2:$S$462,"&lt;20%",worksheet!$S$2:$S$462,"&gt;=10%")</f>
        <v>3</v>
      </c>
      <c r="G8" s="36">
        <f t="shared" si="1"/>
        <v>15</v>
      </c>
      <c r="H8" s="37">
        <f t="shared" si="2"/>
        <v>5.8479532163742687E-3</v>
      </c>
      <c r="I8" s="38">
        <f t="shared" si="0"/>
        <v>4.6948356807511735E-2</v>
      </c>
      <c r="J8" s="38">
        <f t="shared" si="0"/>
        <v>3.0303030303030304E-2</v>
      </c>
      <c r="K8" s="38">
        <f t="shared" si="0"/>
        <v>6.8181818181818177E-2</v>
      </c>
      <c r="L8" s="39">
        <f t="shared" si="0"/>
        <v>3.2537960954446853E-2</v>
      </c>
    </row>
    <row r="9" spans="2:12" x14ac:dyDescent="0.3">
      <c r="B9" s="34" t="s">
        <v>215</v>
      </c>
      <c r="C9" s="35">
        <f>COUNTIFS(worksheet!$A$2:$A$462,C$3,worksheet!$S$2:$S$462,"&lt;10%",worksheet!$S$2:$S$462,"&gt;=0%")</f>
        <v>3</v>
      </c>
      <c r="D9" s="35">
        <f>COUNTIFS(worksheet!$A$2:$A$462,D$3,worksheet!$S$2:$S$462,"&lt;10%",worksheet!$S$2:$S$462,"&gt;=0%")</f>
        <v>16</v>
      </c>
      <c r="E9" s="35">
        <f>COUNTIFS(worksheet!$A$2:$A$462,E$3,worksheet!$S$2:$S$462,"&lt;10%",worksheet!$S$2:$S$462,"&gt;=0%")</f>
        <v>2</v>
      </c>
      <c r="F9" s="35">
        <f>COUNTIFS(worksheet!$A$2:$A$462,F$3,worksheet!$S$2:$S$462,"&lt;10%",worksheet!$S$2:$S$462,"&gt;=0%")</f>
        <v>1</v>
      </c>
      <c r="G9" s="36">
        <f t="shared" si="1"/>
        <v>22</v>
      </c>
      <c r="H9" s="37">
        <f>C9/C$21</f>
        <v>1.7543859649122806E-2</v>
      </c>
      <c r="I9" s="38">
        <f t="shared" si="0"/>
        <v>7.5117370892018781E-2</v>
      </c>
      <c r="J9" s="38">
        <f t="shared" si="0"/>
        <v>6.0606060606060608E-2</v>
      </c>
      <c r="K9" s="38">
        <f>F9/F$21</f>
        <v>2.2727272727272728E-2</v>
      </c>
      <c r="L9" s="39">
        <f t="shared" si="0"/>
        <v>4.7722342733188719E-2</v>
      </c>
    </row>
    <row r="10" spans="2:12" x14ac:dyDescent="0.3">
      <c r="B10" s="40" t="s">
        <v>216</v>
      </c>
      <c r="C10" s="41">
        <f>COUNTIFS(worksheet!$A$2:$A$462,C$3,worksheet!$S$2:$S$462,"&lt;0%",worksheet!$S$2:$S$462,"&gt;=-10%")</f>
        <v>15</v>
      </c>
      <c r="D10" s="41">
        <f>COUNTIFS(worksheet!$A$2:$A$462,D$3,worksheet!$S$2:$S$462,"&lt;0%",worksheet!$S$2:$S$462,"&gt;=-10%")</f>
        <v>31</v>
      </c>
      <c r="E10" s="41">
        <f>COUNTIFS(worksheet!$A$2:$A$462,E$3,worksheet!$S$2:$S$462,"&lt;0%",worksheet!$S$2:$S$462,"&gt;=-10%")</f>
        <v>7</v>
      </c>
      <c r="F10" s="41">
        <f>COUNTIFS(worksheet!$A$2:$A$462,F$3,worksheet!$S$2:$S$462,"&lt;0%",worksheet!$S$2:$S$462,"&gt;=-10%")</f>
        <v>12</v>
      </c>
      <c r="G10" s="42">
        <f>SUM(C10:F10)</f>
        <v>65</v>
      </c>
      <c r="H10" s="43">
        <f t="shared" si="2"/>
        <v>8.771929824561403E-2</v>
      </c>
      <c r="I10" s="44">
        <f t="shared" si="0"/>
        <v>0.14553990610328638</v>
      </c>
      <c r="J10" s="44">
        <f t="shared" si="0"/>
        <v>0.21212121212121213</v>
      </c>
      <c r="K10" s="44">
        <f t="shared" si="0"/>
        <v>0.27272727272727271</v>
      </c>
      <c r="L10" s="45">
        <f t="shared" si="0"/>
        <v>0.14099783080260303</v>
      </c>
    </row>
    <row r="11" spans="2:12" x14ac:dyDescent="0.3">
      <c r="B11" s="46" t="s">
        <v>217</v>
      </c>
      <c r="C11" s="47">
        <f>COUNTIFS(worksheet!$A$2:$A$462,C$3,worksheet!$S$2:$S$462,"&lt;-10%",worksheet!$S$2:$S$462,"&gt;=-20%")</f>
        <v>87</v>
      </c>
      <c r="D11" s="47">
        <f>COUNTIFS(worksheet!$A$2:$A$462,D$3,worksheet!$S$2:$S$462,"&lt;-10%",worksheet!$S$2:$S$462,"&gt;=-20%")</f>
        <v>91</v>
      </c>
      <c r="E11" s="47">
        <f>COUNTIFS(worksheet!$A$2:$A$462,E$3,worksheet!$S$2:$S$462,"&lt;-10%",worksheet!$S$2:$S$462,"&gt;=-20%")</f>
        <v>18</v>
      </c>
      <c r="F11" s="47">
        <f>COUNTIFS(worksheet!$A$2:$A$462,F$3,worksheet!$S$2:$S$462,"&lt;-10%",worksheet!$S$2:$S$462,"&gt;=-20%")</f>
        <v>9</v>
      </c>
      <c r="G11" s="48">
        <f t="shared" si="1"/>
        <v>205</v>
      </c>
      <c r="H11" s="49">
        <f t="shared" si="2"/>
        <v>0.50877192982456143</v>
      </c>
      <c r="I11" s="50">
        <f t="shared" si="0"/>
        <v>0.42723004694835681</v>
      </c>
      <c r="J11" s="50">
        <f t="shared" si="0"/>
        <v>0.54545454545454541</v>
      </c>
      <c r="K11" s="50">
        <f t="shared" si="0"/>
        <v>0.20454545454545456</v>
      </c>
      <c r="L11" s="51">
        <f t="shared" si="0"/>
        <v>0.44468546637744033</v>
      </c>
    </row>
    <row r="12" spans="2:12" x14ac:dyDescent="0.3">
      <c r="B12" s="46" t="s">
        <v>218</v>
      </c>
      <c r="C12" s="47">
        <f>COUNTIFS(worksheet!$A$2:$A$462,C$3,worksheet!$S$2:$S$462,"&lt;-20%",worksheet!$S$2:$S$462,"&gt;=-30%")</f>
        <v>39</v>
      </c>
      <c r="D12" s="47">
        <f>COUNTIFS(worksheet!$A$2:$A$462,D$3,worksheet!$S$2:$S$462,"&lt;-20%",worksheet!$S$2:$S$462,"&gt;=-30%")</f>
        <v>15</v>
      </c>
      <c r="E12" s="47">
        <f>COUNTIFS(worksheet!$A$2:$A$462,E$3,worksheet!$S$2:$S$462,"&lt;-20%",worksheet!$S$2:$S$462,"&gt;=-30%")</f>
        <v>4</v>
      </c>
      <c r="F12" s="47">
        <f>COUNTIFS(worksheet!$A$2:$A$462,F$3,worksheet!$S$2:$S$462,"&lt;-20%",worksheet!$S$2:$S$462,"&gt;=-30%")</f>
        <v>1</v>
      </c>
      <c r="G12" s="48">
        <f t="shared" si="1"/>
        <v>59</v>
      </c>
      <c r="H12" s="49">
        <f t="shared" si="2"/>
        <v>0.22807017543859648</v>
      </c>
      <c r="I12" s="50">
        <f t="shared" si="0"/>
        <v>7.0422535211267609E-2</v>
      </c>
      <c r="J12" s="50">
        <f t="shared" si="0"/>
        <v>0.12121212121212122</v>
      </c>
      <c r="K12" s="50">
        <f t="shared" si="0"/>
        <v>2.2727272727272728E-2</v>
      </c>
      <c r="L12" s="51">
        <f t="shared" si="0"/>
        <v>0.1279826464208243</v>
      </c>
    </row>
    <row r="13" spans="2:12" x14ac:dyDescent="0.3">
      <c r="B13" s="52" t="s">
        <v>219</v>
      </c>
      <c r="C13" s="53">
        <f>COUNTIFS(worksheet!$A$2:$A$462,C$3,worksheet!$S$2:$S$462,"&lt;-30%",worksheet!$S$2:$S$462,"&gt;=-40%")</f>
        <v>16</v>
      </c>
      <c r="D13" s="53">
        <f>COUNTIFS(worksheet!$A$2:$A$462,D$3,worksheet!$S$2:$S$462,"&lt;-30%",worksheet!$S$2:$S$462,"&gt;=-40%")</f>
        <v>6</v>
      </c>
      <c r="E13" s="53">
        <f>COUNTIFS(worksheet!$A$2:$A$462,E$3,worksheet!$S$2:$S$462,"&lt;-30%",worksheet!$S$2:$S$462,"&gt;=-40%")</f>
        <v>0</v>
      </c>
      <c r="F13" s="53">
        <f>COUNTIFS(worksheet!$A$2:$A$462,F$3,worksheet!$S$2:$S$462,"&lt;-30%",worksheet!$S$2:$S$462,"&gt;=-40%")</f>
        <v>2</v>
      </c>
      <c r="G13" s="54">
        <f t="shared" si="1"/>
        <v>24</v>
      </c>
      <c r="H13" s="55">
        <f t="shared" si="2"/>
        <v>9.3567251461988299E-2</v>
      </c>
      <c r="I13" s="56">
        <f t="shared" si="0"/>
        <v>2.8169014084507043E-2</v>
      </c>
      <c r="J13" s="56">
        <f t="shared" si="0"/>
        <v>0</v>
      </c>
      <c r="K13" s="56">
        <f t="shared" si="0"/>
        <v>4.5454545454545456E-2</v>
      </c>
      <c r="L13" s="57">
        <f t="shared" si="0"/>
        <v>5.2060737527114966E-2</v>
      </c>
    </row>
    <row r="14" spans="2:12" x14ac:dyDescent="0.3">
      <c r="B14" s="58" t="s">
        <v>220</v>
      </c>
      <c r="C14" s="53">
        <f>COUNTIFS(worksheet!$A$2:$A$462,C$3,worksheet!$S$2:$S$462,"&lt;-40%")</f>
        <v>4</v>
      </c>
      <c r="D14" s="53">
        <f>COUNTIFS(worksheet!$A$2:$A$462,D$3,worksheet!$S$2:$S$462,"&lt;-40%")</f>
        <v>1</v>
      </c>
      <c r="E14" s="53">
        <f>COUNTIFS(worksheet!$A$2:$A$462,E$3,worksheet!$S$2:$S$462,"&lt;-40%")</f>
        <v>0</v>
      </c>
      <c r="F14" s="53">
        <f>COUNTIFS(worksheet!$A$2:$A$462,F$3,worksheet!$S$2:$S$462,"&lt;-40%")</f>
        <v>0</v>
      </c>
      <c r="G14" s="54">
        <f t="shared" si="1"/>
        <v>5</v>
      </c>
      <c r="H14" s="55">
        <f t="shared" si="2"/>
        <v>2.3391812865497075E-2</v>
      </c>
      <c r="I14" s="56">
        <f t="shared" si="0"/>
        <v>4.6948356807511738E-3</v>
      </c>
      <c r="J14" s="56">
        <f t="shared" si="0"/>
        <v>0</v>
      </c>
      <c r="K14" s="56">
        <f t="shared" si="0"/>
        <v>0</v>
      </c>
      <c r="L14" s="57">
        <f t="shared" si="0"/>
        <v>1.0845986984815618E-2</v>
      </c>
    </row>
    <row r="15" spans="2:12" x14ac:dyDescent="0.3">
      <c r="B15" s="59" t="s">
        <v>221</v>
      </c>
      <c r="C15" s="60">
        <f>SUM(C9:C10)</f>
        <v>18</v>
      </c>
      <c r="D15" s="60">
        <f t="shared" ref="D15:L15" si="3">SUM(D9:D10)</f>
        <v>47</v>
      </c>
      <c r="E15" s="60">
        <f t="shared" si="3"/>
        <v>9</v>
      </c>
      <c r="F15" s="60">
        <f t="shared" si="3"/>
        <v>13</v>
      </c>
      <c r="G15" s="61">
        <f t="shared" si="3"/>
        <v>87</v>
      </c>
      <c r="H15" s="62">
        <f>SUM(H9:H10)</f>
        <v>0.10526315789473684</v>
      </c>
      <c r="I15" s="63">
        <f t="shared" si="3"/>
        <v>0.22065727699530516</v>
      </c>
      <c r="J15" s="63">
        <f t="shared" si="3"/>
        <v>0.27272727272727271</v>
      </c>
      <c r="K15" s="64">
        <f t="shared" si="3"/>
        <v>0.29545454545454541</v>
      </c>
      <c r="L15" s="65">
        <f t="shared" si="3"/>
        <v>0.18872017353579174</v>
      </c>
    </row>
    <row r="16" spans="2:12" x14ac:dyDescent="0.3">
      <c r="B16" s="66" t="s">
        <v>222</v>
      </c>
      <c r="C16" s="67">
        <f>SUM(C8:C9,C10:C11)</f>
        <v>106</v>
      </c>
      <c r="D16" s="67">
        <f t="shared" ref="D16:L16" si="4">SUM(D8:D9,D10:D11)</f>
        <v>148</v>
      </c>
      <c r="E16" s="67">
        <f t="shared" si="4"/>
        <v>28</v>
      </c>
      <c r="F16" s="67">
        <f t="shared" si="4"/>
        <v>25</v>
      </c>
      <c r="G16" s="68">
        <f t="shared" si="4"/>
        <v>307</v>
      </c>
      <c r="H16" s="69">
        <f t="shared" si="4"/>
        <v>0.61988304093567259</v>
      </c>
      <c r="I16" s="70">
        <f t="shared" si="4"/>
        <v>0.69483568075117375</v>
      </c>
      <c r="J16" s="70">
        <f t="shared" si="4"/>
        <v>0.8484848484848484</v>
      </c>
      <c r="K16" s="71">
        <f t="shared" si="4"/>
        <v>0.56818181818181823</v>
      </c>
      <c r="L16" s="72">
        <f t="shared" si="4"/>
        <v>0.6659436008676789</v>
      </c>
    </row>
    <row r="17" spans="2:12" x14ac:dyDescent="0.3">
      <c r="B17" s="73" t="s">
        <v>223</v>
      </c>
      <c r="C17" s="74">
        <f>SUM(C7:C12)</f>
        <v>145</v>
      </c>
      <c r="D17" s="74">
        <f t="shared" ref="D17:L17" si="5">SUM(D7:D12)</f>
        <v>172</v>
      </c>
      <c r="E17" s="74">
        <f t="shared" si="5"/>
        <v>32</v>
      </c>
      <c r="F17" s="74">
        <f t="shared" si="5"/>
        <v>26</v>
      </c>
      <c r="G17" s="75">
        <f>SUM(G7:G12)</f>
        <v>375</v>
      </c>
      <c r="H17" s="76">
        <f t="shared" si="5"/>
        <v>0.84795321637426913</v>
      </c>
      <c r="I17" s="77">
        <f t="shared" si="5"/>
        <v>0.80751173708920188</v>
      </c>
      <c r="J17" s="77">
        <f t="shared" si="5"/>
        <v>0.96969696969696961</v>
      </c>
      <c r="K17" s="78">
        <f t="shared" si="5"/>
        <v>0.59090909090909094</v>
      </c>
      <c r="L17" s="79">
        <f t="shared" si="5"/>
        <v>0.81344902386117135</v>
      </c>
    </row>
    <row r="18" spans="2:12" x14ac:dyDescent="0.3">
      <c r="B18" s="80"/>
      <c r="C18" s="144" t="s">
        <v>236</v>
      </c>
      <c r="D18" s="145"/>
      <c r="E18" s="145"/>
      <c r="F18" s="145"/>
      <c r="G18" s="146"/>
      <c r="H18" s="147" t="s">
        <v>243</v>
      </c>
      <c r="I18" s="145"/>
      <c r="J18" s="145"/>
      <c r="K18" s="145"/>
      <c r="L18" s="148"/>
    </row>
    <row r="19" spans="2:12" x14ac:dyDescent="0.3">
      <c r="B19" s="81" t="s">
        <v>224</v>
      </c>
      <c r="C19" s="82">
        <f>SUM(C5:C9)</f>
        <v>10</v>
      </c>
      <c r="D19" s="82">
        <f>SUM(D5:D9)</f>
        <v>69</v>
      </c>
      <c r="E19" s="82">
        <f>SUM(E5:E9)</f>
        <v>4</v>
      </c>
      <c r="F19" s="82">
        <f>SUM(F5:F9)</f>
        <v>20</v>
      </c>
      <c r="G19" s="83">
        <f>SUM(G5:G9)</f>
        <v>103</v>
      </c>
      <c r="H19" s="84">
        <f>C19/C$21</f>
        <v>5.8479532163742687E-2</v>
      </c>
      <c r="I19" s="85">
        <f t="shared" ref="I19:L20" si="6">D19/D$21</f>
        <v>0.323943661971831</v>
      </c>
      <c r="J19" s="85">
        <f t="shared" si="6"/>
        <v>0.12121212121212122</v>
      </c>
      <c r="K19" s="86">
        <f t="shared" si="6"/>
        <v>0.45454545454545453</v>
      </c>
      <c r="L19" s="87">
        <f>G19/G$21</f>
        <v>0.22342733188720174</v>
      </c>
    </row>
    <row r="20" spans="2:12" x14ac:dyDescent="0.3">
      <c r="B20" s="88" t="s">
        <v>225</v>
      </c>
      <c r="C20" s="89">
        <f>SUM(C10:C14)</f>
        <v>161</v>
      </c>
      <c r="D20" s="89">
        <f>SUM(D10:D14)</f>
        <v>144</v>
      </c>
      <c r="E20" s="89">
        <f>SUM(E10:E14)</f>
        <v>29</v>
      </c>
      <c r="F20" s="89">
        <f>SUM(F10:F14)</f>
        <v>24</v>
      </c>
      <c r="G20" s="90">
        <f>SUM(G10:G14)</f>
        <v>358</v>
      </c>
      <c r="H20" s="91">
        <f>C20/C$21</f>
        <v>0.94152046783625731</v>
      </c>
      <c r="I20" s="92">
        <f t="shared" si="6"/>
        <v>0.676056338028169</v>
      </c>
      <c r="J20" s="92">
        <f t="shared" si="6"/>
        <v>0.87878787878787878</v>
      </c>
      <c r="K20" s="93">
        <f t="shared" si="6"/>
        <v>0.54545454545454541</v>
      </c>
      <c r="L20" s="94">
        <f t="shared" si="6"/>
        <v>0.77657266811279824</v>
      </c>
    </row>
    <row r="21" spans="2:12" x14ac:dyDescent="0.3">
      <c r="B21" s="95" t="s">
        <v>226</v>
      </c>
      <c r="C21" s="96">
        <f>C19+C20</f>
        <v>171</v>
      </c>
      <c r="D21" s="96">
        <f>D19+D20</f>
        <v>213</v>
      </c>
      <c r="E21" s="96">
        <f>E19+E20</f>
        <v>33</v>
      </c>
      <c r="F21" s="96">
        <f>F19+F20</f>
        <v>44</v>
      </c>
      <c r="G21" s="97">
        <f>G19+G20</f>
        <v>461</v>
      </c>
      <c r="H21" s="98">
        <f>SUM(H19:H20)</f>
        <v>1</v>
      </c>
      <c r="I21" s="99">
        <f>SUM(I19:I20)</f>
        <v>1</v>
      </c>
      <c r="J21" s="99">
        <f>SUM(J19:J20)</f>
        <v>1</v>
      </c>
      <c r="K21" s="100">
        <f>SUM(K19:K20)</f>
        <v>1</v>
      </c>
      <c r="L21" s="101">
        <f>SUM(L19:L20)</f>
        <v>1</v>
      </c>
    </row>
    <row r="22" spans="2:12" x14ac:dyDescent="0.3">
      <c r="B22" s="102"/>
      <c r="C22" s="149" t="s">
        <v>237</v>
      </c>
      <c r="D22" s="150"/>
      <c r="E22" s="150"/>
      <c r="F22" s="150"/>
      <c r="G22" s="151"/>
      <c r="H22" s="103"/>
      <c r="I22" s="104"/>
      <c r="J22" s="104"/>
      <c r="K22" s="104"/>
      <c r="L22" s="104"/>
    </row>
    <row r="23" spans="2:12" x14ac:dyDescent="0.3">
      <c r="B23" s="25" t="s">
        <v>227</v>
      </c>
      <c r="C23" s="105">
        <f>AVERAGEIFS(worksheet!$S$2:$S$462,worksheet!$A$2:$A$462,C$3,worksheet!$S$2:$S$462,"&gt;=0%")</f>
        <v>0.35276387785034247</v>
      </c>
      <c r="D23" s="105">
        <f>AVERAGEIFS(worksheet!$S$2:$S$462,worksheet!$A$2:$A$462,D$3,worksheet!$S$2:$S$462,"&gt;=0%")</f>
        <v>0.41905933834741338</v>
      </c>
      <c r="E23" s="105">
        <f>AVERAGEIFS(worksheet!$S$2:$S$462,worksheet!$A$2:$A$462,E$3,worksheet!$S$2:$S$462,"&gt;=0%")</f>
        <v>0.28828678920909179</v>
      </c>
      <c r="F23" s="105">
        <f>AVERAGEIFS(worksheet!$S$2:$S$462,worksheet!$A$2:$A$462,F$3,worksheet!$S$2:$S$462,"&gt;=0%")</f>
        <v>0.75853769585820752</v>
      </c>
      <c r="G23" s="106">
        <f>AVERAGEIFS(worksheet!$S$2:$S$462,worksheet!$S$2:$S$462,"&gt;=0%")</f>
        <v>0.4734624679463636</v>
      </c>
      <c r="H23" s="107"/>
      <c r="I23" s="107"/>
      <c r="J23" s="107"/>
      <c r="K23" s="107"/>
      <c r="L23" s="107"/>
    </row>
    <row r="24" spans="2:12" x14ac:dyDescent="0.3">
      <c r="B24" s="58" t="s">
        <v>228</v>
      </c>
      <c r="C24" s="108">
        <f>AVERAGEIFS(worksheet!$S$2:$S$462,worksheet!$A$2:$A$462,C$3,worksheet!$S$2:$S$462,"&lt;0%")</f>
        <v>-0.19598641491216415</v>
      </c>
      <c r="D24" s="108">
        <f>AVERAGEIFS(worksheet!$S$2:$S$462,worksheet!$A$2:$A$462,D$3,worksheet!$S$2:$S$462,"&lt;0%")</f>
        <v>-0.14683403356869915</v>
      </c>
      <c r="E24" s="108">
        <f>AVERAGEIFS(worksheet!$S$2:$S$462,worksheet!$A$2:$A$462,E$3,worksheet!$S$2:$S$462,"&lt;0%")</f>
        <v>-0.14316865550059049</v>
      </c>
      <c r="F24" s="108">
        <f>AVERAGEIFS(worksheet!$S$2:$S$462,worksheet!$A$2:$A$462,F$3,worksheet!$S$2:$S$462,"&lt;0%")</f>
        <v>-0.12733476672658192</v>
      </c>
      <c r="G24" s="109">
        <f>AVERAGEIFS(worksheet!$S$2:$S$462,worksheet!$S$2:$S$462,"&lt;0%")</f>
        <v>-0.16733474593772671</v>
      </c>
      <c r="H24" s="110"/>
      <c r="I24" s="110"/>
      <c r="J24" s="110"/>
      <c r="K24" s="110"/>
      <c r="L24" s="110"/>
    </row>
    <row r="25" spans="2:12" ht="15" thickBot="1" x14ac:dyDescent="0.35">
      <c r="B25" s="111" t="s">
        <v>229</v>
      </c>
      <c r="C25" s="112">
        <f>AVERAGEIFS(worksheet!$S$2:$S$462,worksheet!$A$2:$A$462,C$3)</f>
        <v>-0.16389575451669589</v>
      </c>
      <c r="D25" s="112">
        <f>AVERAGEIFS(worksheet!$S$2:$S$462,worksheet!$A$2:$A$462,D$3)</f>
        <v>3.648353761539367E-2</v>
      </c>
      <c r="E25" s="112">
        <f>AVERAGEIFS(worksheet!$S$2:$S$462,worksheet!$A$2:$A$462,E$3)</f>
        <v>-9.0871025838810821E-2</v>
      </c>
      <c r="F25" s="113">
        <f>AVERAGEIFS(worksheet!$S$2:$S$462,worksheet!$A$2:$A$462,F$3)</f>
        <v>0.2753345344483224</v>
      </c>
      <c r="G25" s="114">
        <f>AVERAGE(worksheet!$S$2:$S$462)</f>
        <v>-2.4163134158851799E-2</v>
      </c>
      <c r="H25" s="115"/>
      <c r="I25" s="115"/>
      <c r="J25" s="115"/>
      <c r="K25" s="116"/>
      <c r="L25" s="116"/>
    </row>
    <row r="26" spans="2:12" ht="15" thickTop="1" x14ac:dyDescent="0.3">
      <c r="B26" s="152" t="s">
        <v>230</v>
      </c>
      <c r="C26" s="153"/>
      <c r="D26" s="153"/>
      <c r="E26" s="153"/>
      <c r="F26" s="153"/>
      <c r="G26" s="154"/>
      <c r="H26" s="104"/>
      <c r="I26" s="104"/>
      <c r="J26" s="104"/>
      <c r="K26" s="104"/>
      <c r="L26" s="104"/>
    </row>
    <row r="27" spans="2:12" x14ac:dyDescent="0.3">
      <c r="B27" s="117" t="s">
        <v>231</v>
      </c>
      <c r="C27" s="118">
        <f>SQRT(AVERAGE(x2_pm_nb))/AVERAGE(i_pm_nb)</f>
        <v>0.2222204492460042</v>
      </c>
      <c r="D27" s="118">
        <f>SQRT(AVERAGE(x2_pm_sb))/AVERAGE(i_pm_sb)</f>
        <v>0.22231321611143184</v>
      </c>
      <c r="E27" s="118">
        <f>SQRT(AVERAGE(x2_pm_wb))/AVERAGE(i_pm_wb)</f>
        <v>0.17322247319436052</v>
      </c>
      <c r="F27" s="118">
        <f>SQRT(AVERAGE(x2_pm_eb))/AVERAGE(i_pm_eb)</f>
        <v>0.34799610294174471</v>
      </c>
      <c r="G27" s="119">
        <f>SQRT(AVERAGE(x2_pm))/AVERAGE(i_pm)</f>
        <v>0.22944096540285894</v>
      </c>
      <c r="H27" s="120"/>
      <c r="I27" s="120"/>
      <c r="J27" s="120"/>
      <c r="K27" s="120"/>
      <c r="L27" s="120"/>
    </row>
    <row r="28" spans="2:12" x14ac:dyDescent="0.3">
      <c r="B28" s="135" t="s">
        <v>232</v>
      </c>
      <c r="C28" s="136"/>
      <c r="D28" s="136"/>
      <c r="E28" s="136"/>
      <c r="F28" s="136"/>
      <c r="G28" s="137"/>
      <c r="H28" s="104"/>
      <c r="I28" s="104"/>
      <c r="J28" s="104"/>
      <c r="K28" s="104"/>
      <c r="L28" s="104"/>
    </row>
    <row r="29" spans="2:12" ht="15" thickBot="1" x14ac:dyDescent="0.35">
      <c r="B29" s="121" t="s">
        <v>233</v>
      </c>
      <c r="C29" s="122">
        <f>LINEST(a_pm_nb,i_pm_nb,FALSE)</f>
        <v>0.81730231269756526</v>
      </c>
      <c r="D29" s="122">
        <f>LINEST(a_pm_sb,i_pm_sb,FALSE)</f>
        <v>0.91097945930874047</v>
      </c>
      <c r="E29" s="122">
        <f>LINEST(a_pm_wb,i_pm_wb,FALSE)</f>
        <v>0.87716933632312299</v>
      </c>
      <c r="F29" s="122">
        <f>LINEST(a_pm_eb,i_pm_eb,FALSE)</f>
        <v>0.99147809745300552</v>
      </c>
      <c r="G29" s="123">
        <f>LINEST(a_pm,i_pm,FALSE)</f>
        <v>0.8738608818551229</v>
      </c>
      <c r="H29" s="120"/>
      <c r="I29" s="120"/>
      <c r="J29" s="120"/>
      <c r="K29" s="120"/>
      <c r="L29" s="120"/>
    </row>
    <row r="30" spans="2:12" ht="15" thickTop="1" x14ac:dyDescent="0.3"/>
  </sheetData>
  <mergeCells count="7">
    <mergeCell ref="B28:G28"/>
    <mergeCell ref="C2:G2"/>
    <mergeCell ref="H2:L2"/>
    <mergeCell ref="C18:G18"/>
    <mergeCell ref="H18:L18"/>
    <mergeCell ref="C22:G22"/>
    <mergeCell ref="B26:G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"/>
  <sheetViews>
    <sheetView showGridLines="0" topLeftCell="A4" zoomScale="80" zoomScaleNormal="80" workbookViewId="0">
      <selection activeCell="AA78" sqref="AA78"/>
    </sheetView>
  </sheetViews>
  <sheetFormatPr defaultRowHeight="14.4" x14ac:dyDescent="0.3"/>
  <sheetData/>
  <printOptions horizontalCentered="1" verticalCentered="1"/>
  <pageMargins left="0.7" right="0.7" top="0.75" bottom="0.75" header="0.3" footer="0.3"/>
  <pageSetup paperSize="5" scale="8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CCCC"/>
  </sheetPr>
  <dimension ref="A1"/>
  <sheetViews>
    <sheetView showGridLines="0" topLeftCell="A64" zoomScale="80" zoomScaleNormal="80" workbookViewId="0">
      <selection activeCell="AH33" sqref="AH33"/>
    </sheetView>
  </sheetViews>
  <sheetFormatPr defaultRowHeight="14.4" x14ac:dyDescent="0.3"/>
  <sheetData/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CCCC"/>
  </sheetPr>
  <dimension ref="AE23"/>
  <sheetViews>
    <sheetView showGridLines="0" topLeftCell="A64" zoomScale="80" zoomScaleNormal="80" workbookViewId="0">
      <selection activeCell="AI98" sqref="AI98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CCCC"/>
  </sheetPr>
  <dimension ref="AE23"/>
  <sheetViews>
    <sheetView showGridLines="0" topLeftCell="A64" zoomScale="80" zoomScaleNormal="80" workbookViewId="0">
      <selection activeCell="AI89" sqref="AI89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CCCC"/>
  </sheetPr>
  <dimension ref="AE23"/>
  <sheetViews>
    <sheetView showGridLines="0" topLeftCell="A62" zoomScale="80" zoomScaleNormal="80" workbookViewId="0">
      <selection activeCell="AJ93" sqref="AJ93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CCCC"/>
  </sheetPr>
  <dimension ref="AE23"/>
  <sheetViews>
    <sheetView showGridLines="0" topLeftCell="B64" zoomScale="80" zoomScaleNormal="80" workbookViewId="0">
      <selection activeCell="AI46" sqref="AI46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CCCC"/>
  </sheetPr>
  <dimension ref="AE23"/>
  <sheetViews>
    <sheetView showGridLines="0" zoomScale="80" zoomScaleNormal="80" workbookViewId="0">
      <selection activeCell="AG33" sqref="AG33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FFCCCC"/>
  </sheetPr>
  <dimension ref="AE23"/>
  <sheetViews>
    <sheetView showGridLines="0" topLeftCell="A6" zoomScale="80" zoomScaleNormal="80" workbookViewId="0">
      <selection activeCell="AF46" sqref="AF46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9" tint="0.59999389629810485"/>
  </sheetPr>
  <dimension ref="AE23"/>
  <sheetViews>
    <sheetView showGridLines="0" topLeftCell="A61" zoomScale="80" zoomScaleNormal="80" workbookViewId="0">
      <selection activeCell="AI94" sqref="AI94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>
    <tabColor theme="9" tint="0.59999389629810485"/>
  </sheetPr>
  <dimension ref="AE23"/>
  <sheetViews>
    <sheetView showGridLines="0" topLeftCell="A49" zoomScale="80" zoomScaleNormal="80" workbookViewId="0">
      <selection activeCell="AH85" sqref="AH85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tabColor theme="9" tint="0.59999389629810485"/>
  </sheetPr>
  <dimension ref="AE23"/>
  <sheetViews>
    <sheetView showGridLines="0" topLeftCell="A64" zoomScale="80" zoomScaleNormal="80" workbookViewId="0">
      <selection activeCell="AH105" sqref="AH105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theme="9" tint="0.59999389629810485"/>
  </sheetPr>
  <dimension ref="AE23"/>
  <sheetViews>
    <sheetView showGridLines="0" zoomScale="80" zoomScaleNormal="80" workbookViewId="0">
      <selection activeCell="AJ14" sqref="AJ14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>
    <tabColor theme="9" tint="0.59999389629810485"/>
  </sheetPr>
  <dimension ref="AE23"/>
  <sheetViews>
    <sheetView showGridLines="0" zoomScale="80" zoomScaleNormal="80" workbookViewId="0">
      <selection activeCell="AH47" sqref="AH47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9" tint="0.59999389629810485"/>
  </sheetPr>
  <dimension ref="AE23"/>
  <sheetViews>
    <sheetView showGridLines="0" topLeftCell="A26" zoomScale="80" zoomScaleNormal="80" workbookViewId="0">
      <selection activeCell="AG99" sqref="AG99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>
    <tabColor theme="9" tint="0.59999389629810485"/>
  </sheetPr>
  <dimension ref="AE23"/>
  <sheetViews>
    <sheetView showGridLines="0" zoomScale="80" zoomScaleNormal="80" workbookViewId="0">
      <selection activeCell="AF33" sqref="AF33"/>
    </sheetView>
  </sheetViews>
  <sheetFormatPr defaultRowHeight="14.4" x14ac:dyDescent="0.3"/>
  <sheetData>
    <row r="23" spans="31:31" x14ac:dyDescent="0.3">
      <c r="AE23" t="s">
        <v>177</v>
      </c>
    </row>
  </sheetData>
  <printOptions horizontalCentered="1" verticalCentered="1"/>
  <pageMargins left="0.25" right="0.25" top="0.75" bottom="0.75" header="0.3" footer="0.3"/>
  <pageSetup paperSize="5" scale="60" fitToHeight="0" orientation="landscape" horizontalDpi="300" verticalDpi="3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T462"/>
  <sheetViews>
    <sheetView workbookViewId="0">
      <pane ySplit="1" topLeftCell="A2" activePane="bottomLeft" state="frozen"/>
      <selection activeCell="T2" sqref="T2"/>
      <selection pane="bottomLeft" activeCell="M2" sqref="M2"/>
    </sheetView>
  </sheetViews>
  <sheetFormatPr defaultRowHeight="14.4" x14ac:dyDescent="0.3"/>
  <cols>
    <col min="1" max="1" width="10.109375" customWidth="1"/>
    <col min="3" max="3" width="12.44140625" customWidth="1"/>
    <col min="5" max="5" width="23.6640625" bestFit="1" customWidth="1"/>
    <col min="6" max="6" width="12.5546875" customWidth="1"/>
    <col min="7" max="7" width="9.109375" style="126"/>
    <col min="9" max="9" width="9.109375" style="126"/>
    <col min="11" max="11" width="9.109375" style="126"/>
    <col min="12" max="12" width="9.109375" style="127"/>
    <col min="14" max="14" width="9.109375" style="127"/>
    <col min="16" max="16" width="9.109375" style="127"/>
    <col min="17" max="17" width="10" customWidth="1"/>
    <col min="18" max="18" width="9.109375" style="129"/>
    <col min="19" max="19" width="10.109375" customWidth="1"/>
    <col min="20" max="20" width="9.109375" style="129"/>
  </cols>
  <sheetData>
    <row r="1" spans="1:20" x14ac:dyDescent="0.3">
      <c r="A1" t="s">
        <v>248</v>
      </c>
      <c r="B1" s="1" t="s">
        <v>198</v>
      </c>
      <c r="C1" s="8" t="s">
        <v>200</v>
      </c>
      <c r="D1" s="2" t="s">
        <v>66</v>
      </c>
      <c r="E1" s="11" t="s">
        <v>199</v>
      </c>
      <c r="F1" s="11" t="s">
        <v>182</v>
      </c>
      <c r="G1" s="125" t="s">
        <v>1</v>
      </c>
      <c r="H1" s="4" t="s">
        <v>0</v>
      </c>
      <c r="I1" s="125" t="s">
        <v>3</v>
      </c>
      <c r="J1" s="4" t="s">
        <v>4</v>
      </c>
      <c r="K1" s="125" t="s">
        <v>2</v>
      </c>
      <c r="L1" s="127" t="s">
        <v>249</v>
      </c>
      <c r="M1" s="7" t="s">
        <v>250</v>
      </c>
      <c r="N1" s="127" t="s">
        <v>251</v>
      </c>
      <c r="O1" s="7" t="s">
        <v>252</v>
      </c>
      <c r="P1" s="127" t="s">
        <v>253</v>
      </c>
      <c r="Q1" s="7" t="s">
        <v>244</v>
      </c>
      <c r="R1" s="129" t="s">
        <v>246</v>
      </c>
      <c r="S1" s="7" t="s">
        <v>245</v>
      </c>
      <c r="T1" s="129" t="s">
        <v>247</v>
      </c>
    </row>
    <row r="2" spans="1:20" x14ac:dyDescent="0.3">
      <c r="A2">
        <v>1</v>
      </c>
      <c r="B2" s="11" t="s">
        <v>67</v>
      </c>
      <c r="C2" s="8">
        <v>1.3051520000000001</v>
      </c>
      <c r="D2" s="2">
        <v>0.37647700000000001</v>
      </c>
      <c r="E2" s="11" t="s">
        <v>6</v>
      </c>
      <c r="F2" s="11">
        <v>27154</v>
      </c>
      <c r="G2" s="125">
        <f>IFERROR(VLOOKUP($F2,INRIX!$A$2:$F$464,2,FALSE),"")</f>
        <v>65.686337054758098</v>
      </c>
      <c r="H2" s="4">
        <f>IFERROR(VLOOKUP($F2,INRIX!$A$2:$F$464,3,FALSE),"")</f>
        <v>67.359904025593195</v>
      </c>
      <c r="I2" s="125">
        <f>IFERROR(VLOOKUP($F2,INRIX!$A$2:$F$464,4,FALSE),"")</f>
        <v>65.327724854633203</v>
      </c>
      <c r="J2" s="4">
        <f>IFERROR(VLOOKUP($F2,INRIX!$A$2:$F$464,5,FALSE),"")</f>
        <v>63.248127128263299</v>
      </c>
      <c r="K2" s="125">
        <f>IFERROR(VLOOKUP($F2,INRIX!$A$2:$F$464,6,FALSE),"")</f>
        <v>65.072967338429507</v>
      </c>
      <c r="L2" s="128">
        <f>IF(G2="","",VLOOKUP($F2,abm!$B$2:$G$1701,2,FALSE))</f>
        <v>58</v>
      </c>
      <c r="M2" s="134">
        <f>IF(H2="","",VLOOKUP($F2,abm!$B$2:$G$464,3,FALSE))</f>
        <v>58</v>
      </c>
      <c r="N2" s="128">
        <f>IF(I2="","",VLOOKUP($F2,abm!$B$2:$G$1701,4,FALSE))</f>
        <v>58</v>
      </c>
      <c r="O2" s="9">
        <f>IF(J2="","",VLOOKUP($F2,abm!$B$2:$G$1701,5,FALSE))</f>
        <v>58</v>
      </c>
      <c r="P2" s="128">
        <f>IF(K2="","",VLOOKUP($F2,abm!$B$2:$G$1701,6,FALSE))</f>
        <v>58</v>
      </c>
      <c r="Q2" s="124">
        <f t="shared" ref="Q2:Q65" si="0">IFERROR(M2/H2-1,"")</f>
        <v>-0.13895364254136888</v>
      </c>
      <c r="R2" s="130">
        <f t="shared" ref="R2:R65" si="1">IFERROR(POWER((M2-H2),2),"")</f>
        <v>87.6078033683157</v>
      </c>
      <c r="S2" s="124">
        <f t="shared" ref="S2:S65" si="2">IFERROR(O2/J2-1,"")</f>
        <v>-8.2976798943317664E-2</v>
      </c>
      <c r="T2" s="131">
        <f t="shared" ref="T2:T65" si="3">IFERROR(POWER((O2-J2),2),"")</f>
        <v>27.542838354413181</v>
      </c>
    </row>
    <row r="3" spans="1:20" x14ac:dyDescent="0.3">
      <c r="A3">
        <v>1</v>
      </c>
      <c r="B3" s="11" t="s">
        <v>67</v>
      </c>
      <c r="C3" s="8">
        <v>2.277771</v>
      </c>
      <c r="D3" s="2">
        <v>0.27341199999999999</v>
      </c>
      <c r="E3" s="11" t="s">
        <v>7</v>
      </c>
      <c r="F3" s="11">
        <v>27883</v>
      </c>
      <c r="G3" s="125">
        <f>IFERROR(VLOOKUP($F3,INRIX!$A$2:$F$464,2,FALSE),"")</f>
        <v>67.192982456140399</v>
      </c>
      <c r="H3" s="4">
        <f>IFERROR(VLOOKUP($F3,INRIX!$A$2:$F$464,3,FALSE),"")</f>
        <v>67.682218075179904</v>
      </c>
      <c r="I3" s="125">
        <f>IFERROR(VLOOKUP($F3,INRIX!$A$2:$F$464,4,FALSE),"")</f>
        <v>66.592725473215395</v>
      </c>
      <c r="J3" s="4">
        <f>IFERROR(VLOOKUP($F3,INRIX!$A$2:$F$464,5,FALSE),"")</f>
        <v>66.815891032917094</v>
      </c>
      <c r="K3" s="125">
        <f>IFERROR(VLOOKUP($F3,INRIX!$A$2:$F$464,6,FALSE),"")</f>
        <v>66.794202323041802</v>
      </c>
      <c r="L3" s="128">
        <f>IF(G3="","",VLOOKUP($F3,abm!$B$2:$G$1701,2,FALSE))</f>
        <v>58</v>
      </c>
      <c r="M3" s="9">
        <f>IF(H3="","",VLOOKUP($F3,abm!$B$2:$G$1701,3,FALSE))</f>
        <v>58</v>
      </c>
      <c r="N3" s="128">
        <f>IF(I3="","",VLOOKUP($F3,abm!$B$2:$G$1701,4,FALSE))</f>
        <v>58</v>
      </c>
      <c r="O3" s="9">
        <f>IF(J3="","",VLOOKUP($F3,abm!$B$2:$G$1701,5,FALSE))</f>
        <v>58</v>
      </c>
      <c r="P3" s="128">
        <f>IF(K3="","",VLOOKUP($F3,abm!$B$2:$G$1701,6,FALSE))</f>
        <v>58</v>
      </c>
      <c r="Q3" s="124">
        <f t="shared" si="0"/>
        <v>-0.14305408939797315</v>
      </c>
      <c r="R3" s="130">
        <f t="shared" si="1"/>
        <v>93.745346855340443</v>
      </c>
      <c r="S3" s="124">
        <f t="shared" si="2"/>
        <v>-0.1319430287710136</v>
      </c>
      <c r="T3" s="131">
        <f t="shared" si="3"/>
        <v>77.719934704268027</v>
      </c>
    </row>
    <row r="4" spans="1:20" x14ac:dyDescent="0.3">
      <c r="A4">
        <v>1</v>
      </c>
      <c r="B4" s="11" t="s">
        <v>67</v>
      </c>
      <c r="C4" s="8">
        <v>2.5248550000000001</v>
      </c>
      <c r="D4" s="2">
        <v>0.247084</v>
      </c>
      <c r="E4" s="11" t="s">
        <v>7</v>
      </c>
      <c r="F4" s="11">
        <v>27880</v>
      </c>
      <c r="G4" s="125">
        <f>IFERROR(VLOOKUP($F4,INRIX!$A$2:$F$464,2,FALSE),"")</f>
        <v>64.889420520999494</v>
      </c>
      <c r="H4" s="4">
        <f>IFERROR(VLOOKUP($F4,INRIX!$A$2:$F$464,3,FALSE),"")</f>
        <v>64.484137563316494</v>
      </c>
      <c r="I4" s="125">
        <f>IFERROR(VLOOKUP($F4,INRIX!$A$2:$F$464,4,FALSE),"")</f>
        <v>64.349993814177907</v>
      </c>
      <c r="J4" s="4">
        <f>IFERROR(VLOOKUP($F4,INRIX!$A$2:$F$464,5,FALSE),"")</f>
        <v>64.126447219069206</v>
      </c>
      <c r="K4" s="125">
        <f>IFERROR(VLOOKUP($F4,INRIX!$A$2:$F$464,6,FALSE),"")</f>
        <v>64.380323637446594</v>
      </c>
      <c r="L4" s="128">
        <f>IF(G4="","",VLOOKUP($F4,abm!$B$2:$G$1701,2,FALSE))</f>
        <v>58</v>
      </c>
      <c r="M4" s="9">
        <f>IF(H4="","",VLOOKUP($F4,abm!$B$2:$G$1701,3,FALSE))</f>
        <v>58</v>
      </c>
      <c r="N4" s="128">
        <f>IF(I4="","",VLOOKUP($F4,abm!$B$2:$G$1701,4,FALSE))</f>
        <v>58</v>
      </c>
      <c r="O4" s="9">
        <f>IF(J4="","",VLOOKUP($F4,abm!$B$2:$G$1701,5,FALSE))</f>
        <v>58</v>
      </c>
      <c r="P4" s="128">
        <f>IF(K4="","",VLOOKUP($F4,abm!$B$2:$G$1701,6,FALSE))</f>
        <v>58</v>
      </c>
      <c r="Q4" s="124">
        <f t="shared" si="0"/>
        <v>-0.1005539937158928</v>
      </c>
      <c r="R4" s="130">
        <f t="shared" si="1"/>
        <v>42.044039940011963</v>
      </c>
      <c r="S4" s="124">
        <f t="shared" si="2"/>
        <v>-9.5536981771966789E-2</v>
      </c>
      <c r="T4" s="131">
        <f t="shared" si="3"/>
        <v>37.533355528040808</v>
      </c>
    </row>
    <row r="5" spans="1:20" x14ac:dyDescent="0.3">
      <c r="A5">
        <v>1</v>
      </c>
      <c r="B5" s="11" t="s">
        <v>67</v>
      </c>
      <c r="C5" s="8">
        <v>3.3743479999999999</v>
      </c>
      <c r="D5" s="2">
        <v>0.19878799999999999</v>
      </c>
      <c r="E5" s="11" t="s">
        <v>8</v>
      </c>
      <c r="F5" s="11">
        <v>27877</v>
      </c>
      <c r="G5" s="125">
        <f>IFERROR(VLOOKUP($F5,INRIX!$A$2:$F$464,2,FALSE),"")</f>
        <v>67.480595427963806</v>
      </c>
      <c r="H5" s="4">
        <f>IFERROR(VLOOKUP($F5,INRIX!$A$2:$F$464,3,FALSE),"")</f>
        <v>68.7064782724607</v>
      </c>
      <c r="I5" s="125">
        <f>IFERROR(VLOOKUP($F5,INRIX!$A$2:$F$464,4,FALSE),"")</f>
        <v>67.846467895583302</v>
      </c>
      <c r="J5" s="4">
        <f>IFERROR(VLOOKUP($F5,INRIX!$A$2:$F$464,5,FALSE),"")</f>
        <v>68.5786606129398</v>
      </c>
      <c r="K5" s="125">
        <f>IFERROR(VLOOKUP($F5,INRIX!$A$2:$F$464,6,FALSE),"")</f>
        <v>67.398888116747699</v>
      </c>
      <c r="L5" s="128">
        <f>IF(G5="","",VLOOKUP($F5,abm!$B$2:$G$1701,2,FALSE))</f>
        <v>58</v>
      </c>
      <c r="M5" s="9">
        <f>IF(H5="","",VLOOKUP($F5,abm!$B$2:$G$1701,3,FALSE))</f>
        <v>58</v>
      </c>
      <c r="N5" s="128">
        <f>IF(I5="","",VLOOKUP($F5,abm!$B$2:$G$1701,4,FALSE))</f>
        <v>58</v>
      </c>
      <c r="O5" s="9">
        <f>IF(J5="","",VLOOKUP($F5,abm!$B$2:$G$1701,5,FALSE))</f>
        <v>58</v>
      </c>
      <c r="P5" s="128">
        <f>IF(K5="","",VLOOKUP($F5,abm!$B$2:$G$1701,6,FALSE))</f>
        <v>58</v>
      </c>
      <c r="Q5" s="124">
        <f t="shared" si="0"/>
        <v>-0.1558292397116231</v>
      </c>
      <c r="R5" s="130">
        <f t="shared" si="1"/>
        <v>114.62867699867306</v>
      </c>
      <c r="S5" s="124">
        <f t="shared" si="2"/>
        <v>-0.15425586499342858</v>
      </c>
      <c r="T5" s="131">
        <f t="shared" si="3"/>
        <v>111.90806036376385</v>
      </c>
    </row>
    <row r="6" spans="1:20" x14ac:dyDescent="0.3">
      <c r="A6">
        <v>1</v>
      </c>
      <c r="B6" s="11" t="s">
        <v>67</v>
      </c>
      <c r="C6" s="8">
        <v>3.9245030000000001</v>
      </c>
      <c r="D6" s="2">
        <v>0.27619199999999999</v>
      </c>
      <c r="E6" s="11" t="s">
        <v>10</v>
      </c>
      <c r="F6" s="11">
        <v>27894</v>
      </c>
      <c r="G6" s="125">
        <f>IFERROR(VLOOKUP($F6,INRIX!$A$2:$F$464,2,FALSE),"")</f>
        <v>65.690590111642706</v>
      </c>
      <c r="H6" s="4">
        <f>IFERROR(VLOOKUP($F6,INRIX!$A$2:$F$464,3,FALSE),"")</f>
        <v>66.070647827246106</v>
      </c>
      <c r="I6" s="125">
        <f>IFERROR(VLOOKUP($F6,INRIX!$A$2:$F$464,4,FALSE),"")</f>
        <v>65.238649016454303</v>
      </c>
      <c r="J6" s="4">
        <f>IFERROR(VLOOKUP($F6,INRIX!$A$2:$F$464,5,FALSE),"")</f>
        <v>66.652213393870596</v>
      </c>
      <c r="K6" s="125">
        <f>IFERROR(VLOOKUP($F6,INRIX!$A$2:$F$464,6,FALSE),"")</f>
        <v>65.258215030279004</v>
      </c>
      <c r="L6" s="128">
        <f>IF(G6="","",VLOOKUP($F6,abm!$B$2:$G$1701,2,FALSE))</f>
        <v>57</v>
      </c>
      <c r="M6" s="9">
        <f>IF(H6="","",VLOOKUP($F6,abm!$B$2:$G$1701,3,FALSE))</f>
        <v>56</v>
      </c>
      <c r="N6" s="128">
        <f>IF(I6="","",VLOOKUP($F6,abm!$B$2:$G$1701,4,FALSE))</f>
        <v>57</v>
      </c>
      <c r="O6" s="9">
        <f>IF(J6="","",VLOOKUP($F6,abm!$B$2:$G$1701,5,FALSE))</f>
        <v>57</v>
      </c>
      <c r="P6" s="128">
        <f>IF(K6="","",VLOOKUP($F6,abm!$B$2:$G$1701,6,FALSE))</f>
        <v>57</v>
      </c>
      <c r="Q6" s="124">
        <f t="shared" si="0"/>
        <v>-0.15242241688892888</v>
      </c>
      <c r="R6" s="130">
        <f t="shared" si="1"/>
        <v>101.4179476604167</v>
      </c>
      <c r="S6" s="124">
        <f t="shared" si="2"/>
        <v>-0.14481459658109752</v>
      </c>
      <c r="T6" s="131">
        <f t="shared" si="3"/>
        <v>93.165223400814938</v>
      </c>
    </row>
    <row r="7" spans="1:20" x14ac:dyDescent="0.3">
      <c r="A7">
        <v>1</v>
      </c>
      <c r="B7" s="11" t="s">
        <v>67</v>
      </c>
      <c r="C7" s="8">
        <v>4.2780670000000001</v>
      </c>
      <c r="D7" s="2">
        <v>0.35356399999999999</v>
      </c>
      <c r="E7" s="11" t="s">
        <v>10</v>
      </c>
      <c r="F7" s="11">
        <v>20464</v>
      </c>
      <c r="G7" s="125">
        <f>IFERROR(VLOOKUP($F7,INRIX!$A$2:$F$464,2,FALSE),"")</f>
        <v>63.9811270600744</v>
      </c>
      <c r="H7" s="4">
        <f>IFERROR(VLOOKUP($F7,INRIX!$A$2:$F$464,3,FALSE),"")</f>
        <v>64.030125299920002</v>
      </c>
      <c r="I7" s="125">
        <f>IFERROR(VLOOKUP($F7,INRIX!$A$2:$F$464,4,FALSE),"")</f>
        <v>63.091179017691502</v>
      </c>
      <c r="J7" s="4">
        <f>IFERROR(VLOOKUP($F7,INRIX!$A$2:$F$464,5,FALSE),"")</f>
        <v>63.961634506242902</v>
      </c>
      <c r="K7" s="125">
        <f>IFERROR(VLOOKUP($F7,INRIX!$A$2:$F$464,6,FALSE),"")</f>
        <v>63.038915913829101</v>
      </c>
      <c r="L7" s="128">
        <f>IF(G7="","",VLOOKUP($F7,abm!$B$2:$G$1701,2,FALSE))</f>
        <v>57</v>
      </c>
      <c r="M7" s="9">
        <f>IF(H7="","",VLOOKUP($F7,abm!$B$2:$G$1701,3,FALSE))</f>
        <v>56</v>
      </c>
      <c r="N7" s="128">
        <f>IF(I7="","",VLOOKUP($F7,abm!$B$2:$G$1701,4,FALSE))</f>
        <v>57</v>
      </c>
      <c r="O7" s="9">
        <f>IF(J7="","",VLOOKUP($F7,abm!$B$2:$G$1701,5,FALSE))</f>
        <v>57</v>
      </c>
      <c r="P7" s="128">
        <f>IF(K7="","",VLOOKUP($F7,abm!$B$2:$G$1701,6,FALSE))</f>
        <v>57</v>
      </c>
      <c r="Q7" s="124">
        <f t="shared" si="0"/>
        <v>-0.1254116755559439</v>
      </c>
      <c r="R7" s="130">
        <f t="shared" si="1"/>
        <v>64.482912332415296</v>
      </c>
      <c r="S7" s="124">
        <f t="shared" si="2"/>
        <v>-0.10884078494841187</v>
      </c>
      <c r="T7" s="131">
        <f t="shared" si="3"/>
        <v>48.464354998511851</v>
      </c>
    </row>
    <row r="8" spans="1:20" x14ac:dyDescent="0.3">
      <c r="A8">
        <v>1</v>
      </c>
      <c r="B8" s="11" t="s">
        <v>67</v>
      </c>
      <c r="C8" s="8">
        <v>5.554106</v>
      </c>
      <c r="D8" s="2">
        <v>0.36758600000000002</v>
      </c>
      <c r="E8" s="11" t="s">
        <v>12</v>
      </c>
      <c r="F8" s="11">
        <v>27916</v>
      </c>
      <c r="G8" s="125">
        <f>IFERROR(VLOOKUP($F8,INRIX!$A$2:$F$464,2,FALSE),"")</f>
        <v>66.062732589048395</v>
      </c>
      <c r="H8" s="4">
        <f>IFERROR(VLOOKUP($F8,INRIX!$A$2:$F$464,3,FALSE),"")</f>
        <v>67.061583577712597</v>
      </c>
      <c r="I8" s="125">
        <f>IFERROR(VLOOKUP($F8,INRIX!$A$2:$F$464,4,FALSE),"")</f>
        <v>64.975009278733097</v>
      </c>
      <c r="J8" s="4">
        <f>IFERROR(VLOOKUP($F8,INRIX!$A$2:$F$464,5,FALSE),"")</f>
        <v>66.047900113507396</v>
      </c>
      <c r="K8" s="125">
        <f>IFERROR(VLOOKUP($F8,INRIX!$A$2:$F$464,6,FALSE),"")</f>
        <v>65.161322346867905</v>
      </c>
      <c r="L8" s="128">
        <f>IF(G8="","",VLOOKUP($F8,abm!$B$2:$G$1701,2,FALSE))</f>
        <v>58</v>
      </c>
      <c r="M8" s="9">
        <f>IF(H8="","",VLOOKUP($F8,abm!$B$2:$G$1701,3,FALSE))</f>
        <v>50</v>
      </c>
      <c r="N8" s="128">
        <f>IF(I8="","",VLOOKUP($F8,abm!$B$2:$G$1701,4,FALSE))</f>
        <v>56</v>
      </c>
      <c r="O8" s="9">
        <f>IF(J8="","",VLOOKUP($F8,abm!$B$2:$G$1701,5,FALSE))</f>
        <v>57</v>
      </c>
      <c r="P8" s="128">
        <f>IF(K8="","",VLOOKUP($F8,abm!$B$2:$G$1701,6,FALSE))</f>
        <v>58</v>
      </c>
      <c r="Q8" s="124">
        <f t="shared" si="0"/>
        <v>-0.25441665209025699</v>
      </c>
      <c r="R8" s="130">
        <f t="shared" si="1"/>
        <v>291.09763417927218</v>
      </c>
      <c r="S8" s="124">
        <f t="shared" si="2"/>
        <v>-0.13698997391223677</v>
      </c>
      <c r="T8" s="131">
        <f t="shared" si="3"/>
        <v>81.864496464007146</v>
      </c>
    </row>
    <row r="9" spans="1:20" x14ac:dyDescent="0.3">
      <c r="A9">
        <v>1</v>
      </c>
      <c r="B9" s="11" t="s">
        <v>67</v>
      </c>
      <c r="C9" s="8">
        <v>6.1717189999999995</v>
      </c>
      <c r="D9" s="2">
        <v>0.43212899999999999</v>
      </c>
      <c r="E9" s="11" t="s">
        <v>13</v>
      </c>
      <c r="F9" s="11">
        <v>27921</v>
      </c>
      <c r="G9" s="125">
        <f>IFERROR(VLOOKUP($F9,INRIX!$A$2:$F$464,2,FALSE),"")</f>
        <v>64.875863902179702</v>
      </c>
      <c r="H9" s="4">
        <f>IFERROR(VLOOKUP($F9,INRIX!$A$2:$F$464,3,FALSE),"")</f>
        <v>63.9626766195681</v>
      </c>
      <c r="I9" s="125">
        <f>IFERROR(VLOOKUP($F9,INRIX!$A$2:$F$464,4,FALSE),"")</f>
        <v>65.033898305084705</v>
      </c>
      <c r="J9" s="4">
        <f>IFERROR(VLOOKUP($F9,INRIX!$A$2:$F$464,5,FALSE),"")</f>
        <v>66.234733257661702</v>
      </c>
      <c r="K9" s="125">
        <f>IFERROR(VLOOKUP($F9,INRIX!$A$2:$F$464,6,FALSE),"")</f>
        <v>64.605877097190501</v>
      </c>
      <c r="L9" s="128">
        <f>IF(G9="","",VLOOKUP($F9,abm!$B$2:$G$1701,2,FALSE))</f>
        <v>58</v>
      </c>
      <c r="M9" s="9">
        <f>IF(H9="","",VLOOKUP($F9,abm!$B$2:$G$1701,3,FALSE))</f>
        <v>49</v>
      </c>
      <c r="N9" s="128">
        <f>IF(I9="","",VLOOKUP($F9,abm!$B$2:$G$1701,4,FALSE))</f>
        <v>56</v>
      </c>
      <c r="O9" s="9">
        <f>IF(J9="","",VLOOKUP($F9,abm!$B$2:$G$1701,5,FALSE))</f>
        <v>57</v>
      </c>
      <c r="P9" s="128">
        <f>IF(K9="","",VLOOKUP($F9,abm!$B$2:$G$1701,6,FALSE))</f>
        <v>58</v>
      </c>
      <c r="Q9" s="124">
        <f t="shared" si="0"/>
        <v>-0.23392824394391543</v>
      </c>
      <c r="R9" s="130">
        <f t="shared" si="1"/>
        <v>223.88169162176987</v>
      </c>
      <c r="S9" s="124">
        <f t="shared" si="2"/>
        <v>-0.13942432925240889</v>
      </c>
      <c r="T9" s="131">
        <f t="shared" si="3"/>
        <v>85.280298340163114</v>
      </c>
    </row>
    <row r="10" spans="1:20" x14ac:dyDescent="0.3">
      <c r="A10">
        <v>1</v>
      </c>
      <c r="B10" s="11" t="s">
        <v>67</v>
      </c>
      <c r="C10" s="8">
        <v>7.4020569999999992</v>
      </c>
      <c r="D10" s="2">
        <v>0.39629999999999999</v>
      </c>
      <c r="E10" s="11" t="s">
        <v>14</v>
      </c>
      <c r="F10" s="11">
        <v>27933</v>
      </c>
      <c r="G10" s="125">
        <f>IFERROR(VLOOKUP($F10,INRIX!$A$2:$F$464,2,FALSE),"")</f>
        <v>63.818447634237103</v>
      </c>
      <c r="H10" s="4">
        <f>IFERROR(VLOOKUP($F10,INRIX!$A$2:$F$464,3,FALSE),"")</f>
        <v>54.899760063982903</v>
      </c>
      <c r="I10" s="125">
        <f>IFERROR(VLOOKUP($F10,INRIX!$A$2:$F$464,4,FALSE),"")</f>
        <v>65.036001484597307</v>
      </c>
      <c r="J10" s="4">
        <f>IFERROR(VLOOKUP($F10,INRIX!$A$2:$F$464,5,FALSE),"")</f>
        <v>66.041316685584604</v>
      </c>
      <c r="K10" s="125">
        <f>IFERROR(VLOOKUP($F10,INRIX!$A$2:$F$464,6,FALSE),"")</f>
        <v>64.279857043581899</v>
      </c>
      <c r="L10" s="128">
        <f>IF(G10="","",VLOOKUP($F10,abm!$B$2:$G$1701,2,FALSE))</f>
        <v>58</v>
      </c>
      <c r="M10" s="9">
        <f>IF(H10="","",VLOOKUP($F10,abm!$B$2:$G$1701,3,FALSE))</f>
        <v>41</v>
      </c>
      <c r="N10" s="128">
        <f>IF(I10="","",VLOOKUP($F10,abm!$B$2:$G$1701,4,FALSE))</f>
        <v>54</v>
      </c>
      <c r="O10" s="9">
        <f>IF(J10="","",VLOOKUP($F10,abm!$B$2:$G$1701,5,FALSE))</f>
        <v>55</v>
      </c>
      <c r="P10" s="128">
        <f>IF(K10="","",VLOOKUP($F10,abm!$B$2:$G$1701,6,FALSE))</f>
        <v>58</v>
      </c>
      <c r="Q10" s="124">
        <f t="shared" si="0"/>
        <v>-0.2531843499458547</v>
      </c>
      <c r="R10" s="130">
        <f t="shared" si="1"/>
        <v>193.20332983629399</v>
      </c>
      <c r="S10" s="124">
        <f t="shared" si="2"/>
        <v>-0.16718801561984431</v>
      </c>
      <c r="T10" s="131">
        <f t="shared" si="3"/>
        <v>121.91067415136899</v>
      </c>
    </row>
    <row r="11" spans="1:20" x14ac:dyDescent="0.3">
      <c r="A11">
        <v>1</v>
      </c>
      <c r="B11" s="11" t="s">
        <v>67</v>
      </c>
      <c r="C11" s="8">
        <v>7.5092779999999992</v>
      </c>
      <c r="D11" s="2">
        <v>0.107221</v>
      </c>
      <c r="E11" s="11" t="s">
        <v>14</v>
      </c>
      <c r="F11" s="11">
        <v>27936</v>
      </c>
      <c r="G11" s="125">
        <f>IFERROR(VLOOKUP($F11,INRIX!$A$2:$F$464,2,FALSE),"")</f>
        <v>63.473950026581598</v>
      </c>
      <c r="H11" s="4">
        <f>IFERROR(VLOOKUP($F11,INRIX!$A$2:$F$464,3,FALSE),"")</f>
        <v>52.249000266595601</v>
      </c>
      <c r="I11" s="125">
        <f>IFERROR(VLOOKUP($F11,INRIX!$A$2:$F$464,4,FALSE),"")</f>
        <v>65.084622046269999</v>
      </c>
      <c r="J11" s="4">
        <f>IFERROR(VLOOKUP($F11,INRIX!$A$2:$F$464,5,FALSE),"")</f>
        <v>66.046765039727603</v>
      </c>
      <c r="K11" s="125">
        <f>IFERROR(VLOOKUP($F11,INRIX!$A$2:$F$464,6,FALSE),"")</f>
        <v>63.751315397597502</v>
      </c>
      <c r="L11" s="128">
        <f>IF(G11="","",VLOOKUP($F11,abm!$B$2:$G$1701,2,FALSE))</f>
        <v>58</v>
      </c>
      <c r="M11" s="9">
        <f>IF(H11="","",VLOOKUP($F11,abm!$B$2:$G$1701,3,FALSE))</f>
        <v>44</v>
      </c>
      <c r="N11" s="128">
        <f>IF(I11="","",VLOOKUP($F11,abm!$B$2:$G$1701,4,FALSE))</f>
        <v>55</v>
      </c>
      <c r="O11" s="9">
        <f>IF(J11="","",VLOOKUP($F11,abm!$B$2:$G$1701,5,FALSE))</f>
        <v>56</v>
      </c>
      <c r="P11" s="128">
        <f>IF(K11="","",VLOOKUP($F11,abm!$B$2:$G$1701,6,FALSE))</f>
        <v>58</v>
      </c>
      <c r="Q11" s="124">
        <f t="shared" si="0"/>
        <v>-0.15787862398334618</v>
      </c>
      <c r="R11" s="130">
        <f t="shared" si="1"/>
        <v>68.046005398294298</v>
      </c>
      <c r="S11" s="124">
        <f t="shared" si="2"/>
        <v>-0.15211592927654216</v>
      </c>
      <c r="T11" s="131">
        <f t="shared" si="3"/>
        <v>100.93748776349278</v>
      </c>
    </row>
    <row r="12" spans="1:20" x14ac:dyDescent="0.3">
      <c r="A12">
        <v>1</v>
      </c>
      <c r="B12" s="11" t="s">
        <v>67</v>
      </c>
      <c r="C12" s="8">
        <v>7.9239889999999988</v>
      </c>
      <c r="D12" s="2">
        <v>0.414711</v>
      </c>
      <c r="E12" s="11" t="s">
        <v>15</v>
      </c>
      <c r="F12" s="11">
        <v>27941</v>
      </c>
      <c r="G12" s="125">
        <f>IFERROR(VLOOKUP($F12,INRIX!$A$2:$F$464,2,FALSE),"")</f>
        <v>64.853269537480102</v>
      </c>
      <c r="H12" s="4">
        <f>IFERROR(VLOOKUP($F12,INRIX!$A$2:$F$464,3,FALSE),"")</f>
        <v>48.3719008264463</v>
      </c>
      <c r="I12" s="125">
        <f>IFERROR(VLOOKUP($F12,INRIX!$A$2:$F$464,4,FALSE),"")</f>
        <v>65.988370654459999</v>
      </c>
      <c r="J12" s="4">
        <f>IFERROR(VLOOKUP($F12,INRIX!$A$2:$F$464,5,FALSE),"")</f>
        <v>67.172077185017002</v>
      </c>
      <c r="K12" s="125">
        <f>IFERROR(VLOOKUP($F12,INRIX!$A$2:$F$464,6,FALSE),"")</f>
        <v>65.652635758959605</v>
      </c>
      <c r="L12" s="128">
        <f>IF(G12="","",VLOOKUP($F12,abm!$B$2:$G$1701,2,FALSE))</f>
        <v>58</v>
      </c>
      <c r="M12" s="9">
        <f>IF(H12="","",VLOOKUP($F12,abm!$B$2:$G$1701,3,FALSE))</f>
        <v>39</v>
      </c>
      <c r="N12" s="128">
        <f>IF(I12="","",VLOOKUP($F12,abm!$B$2:$G$1701,4,FALSE))</f>
        <v>53</v>
      </c>
      <c r="O12" s="9">
        <f>IF(J12="","",VLOOKUP($F12,abm!$B$2:$G$1701,5,FALSE))</f>
        <v>54</v>
      </c>
      <c r="P12" s="128">
        <f>IF(K12="","",VLOOKUP($F12,abm!$B$2:$G$1701,6,FALSE))</f>
        <v>58</v>
      </c>
      <c r="Q12" s="124">
        <f t="shared" si="0"/>
        <v>-0.19374679651460824</v>
      </c>
      <c r="R12" s="130">
        <f t="shared" si="1"/>
        <v>87.832525100744846</v>
      </c>
      <c r="S12" s="124">
        <f t="shared" si="2"/>
        <v>-0.19609453417282574</v>
      </c>
      <c r="T12" s="131">
        <f t="shared" si="3"/>
        <v>173.50361736804544</v>
      </c>
    </row>
    <row r="13" spans="1:20" x14ac:dyDescent="0.3">
      <c r="A13">
        <v>1</v>
      </c>
      <c r="B13" s="11" t="s">
        <v>67</v>
      </c>
      <c r="C13" s="8">
        <v>9.7994289999999999</v>
      </c>
      <c r="D13" s="2">
        <v>0.18482899999999999</v>
      </c>
      <c r="E13" s="11" t="s">
        <v>18</v>
      </c>
      <c r="F13" s="11">
        <v>28696</v>
      </c>
      <c r="G13" s="125">
        <f>IFERROR(VLOOKUP($F13,INRIX!$A$2:$F$464,2,FALSE),"")</f>
        <v>62.299043062201001</v>
      </c>
      <c r="H13" s="4">
        <f>IFERROR(VLOOKUP($F13,INRIX!$A$2:$F$464,3,FALSE),"")</f>
        <v>18.314582777925899</v>
      </c>
      <c r="I13" s="125">
        <f>IFERROR(VLOOKUP($F13,INRIX!$A$2:$F$464,4,FALSE),"")</f>
        <v>64.838055177533107</v>
      </c>
      <c r="J13" s="4">
        <f>IFERROR(VLOOKUP($F13,INRIX!$A$2:$F$464,5,FALSE),"")</f>
        <v>67.515777525539207</v>
      </c>
      <c r="K13" s="125">
        <f>IFERROR(VLOOKUP($F13,INRIX!$A$2:$F$464,6,FALSE),"")</f>
        <v>65.216122307157704</v>
      </c>
      <c r="L13" s="128">
        <f>IF(G13="","",VLOOKUP($F13,abm!$B$2:$G$1701,2,FALSE))</f>
        <v>57</v>
      </c>
      <c r="M13" s="9">
        <f>IF(H13="","",VLOOKUP($F13,abm!$B$2:$G$1701,3,FALSE))</f>
        <v>43</v>
      </c>
      <c r="N13" s="128">
        <f>IF(I13="","",VLOOKUP($F13,abm!$B$2:$G$1701,4,FALSE))</f>
        <v>56</v>
      </c>
      <c r="O13" s="9">
        <f>IF(J13="","",VLOOKUP($F13,abm!$B$2:$G$1701,5,FALSE))</f>
        <v>56</v>
      </c>
      <c r="P13" s="128">
        <f>IF(K13="","",VLOOKUP($F13,abm!$B$2:$G$1701,6,FALSE))</f>
        <v>57</v>
      </c>
      <c r="Q13" s="124">
        <f t="shared" si="0"/>
        <v>1.3478558327753341</v>
      </c>
      <c r="R13" s="130">
        <f t="shared" si="1"/>
        <v>609.36982342787257</v>
      </c>
      <c r="S13" s="124">
        <f t="shared" si="2"/>
        <v>-0.1705642436122895</v>
      </c>
      <c r="T13" s="131">
        <f t="shared" si="3"/>
        <v>132.61313201771389</v>
      </c>
    </row>
    <row r="14" spans="1:20" x14ac:dyDescent="0.3">
      <c r="A14">
        <v>1</v>
      </c>
      <c r="B14" s="11" t="s">
        <v>67</v>
      </c>
      <c r="C14" s="8">
        <v>10.847477000000001</v>
      </c>
      <c r="D14" s="2">
        <v>0.24565100000000001</v>
      </c>
      <c r="E14" s="11" t="s">
        <v>21</v>
      </c>
      <c r="F14" s="11">
        <v>28718</v>
      </c>
      <c r="G14" s="125">
        <f>IFERROR(VLOOKUP($F14,INRIX!$A$2:$F$464,2,FALSE),"")</f>
        <v>62.155236576289198</v>
      </c>
      <c r="H14" s="4">
        <f>IFERROR(VLOOKUP($F14,INRIX!$A$2:$F$464,3,FALSE),"")</f>
        <v>21.348440415889101</v>
      </c>
      <c r="I14" s="125">
        <f>IFERROR(VLOOKUP($F14,INRIX!$A$2:$F$464,4,FALSE),"")</f>
        <v>63.223184461214899</v>
      </c>
      <c r="J14" s="4">
        <f>IFERROR(VLOOKUP($F14,INRIX!$A$2:$F$464,5,FALSE),"")</f>
        <v>65.907150964812701</v>
      </c>
      <c r="K14" s="125">
        <f>IFERROR(VLOOKUP($F14,INRIX!$A$2:$F$464,6,FALSE),"")</f>
        <v>64.6862900823985</v>
      </c>
      <c r="L14" s="128">
        <f>IF(G14="","",VLOOKUP($F14,abm!$B$2:$G$1701,2,FALSE))</f>
        <v>58</v>
      </c>
      <c r="M14" s="9">
        <f>IF(H14="","",VLOOKUP($F14,abm!$B$2:$G$1701,3,FALSE))</f>
        <v>35</v>
      </c>
      <c r="N14" s="128">
        <f>IF(I14="","",VLOOKUP($F14,abm!$B$2:$G$1701,4,FALSE))</f>
        <v>52</v>
      </c>
      <c r="O14" s="9">
        <f>IF(J14="","",VLOOKUP($F14,abm!$B$2:$G$1701,5,FALSE))</f>
        <v>53</v>
      </c>
      <c r="P14" s="128">
        <f>IF(K14="","",VLOOKUP($F14,abm!$B$2:$G$1701,6,FALSE))</f>
        <v>58</v>
      </c>
      <c r="Q14" s="124">
        <f t="shared" si="0"/>
        <v>0.63946402257798618</v>
      </c>
      <c r="R14" s="130">
        <f t="shared" si="1"/>
        <v>186.36507907853013</v>
      </c>
      <c r="S14" s="124">
        <f t="shared" si="2"/>
        <v>-0.19583839956461968</v>
      </c>
      <c r="T14" s="131">
        <f t="shared" si="3"/>
        <v>166.59454602846543</v>
      </c>
    </row>
    <row r="15" spans="1:20" x14ac:dyDescent="0.3">
      <c r="A15">
        <v>1</v>
      </c>
      <c r="B15" s="11" t="s">
        <v>67</v>
      </c>
      <c r="C15" s="8">
        <v>11.549380000000001</v>
      </c>
      <c r="D15" s="2">
        <v>0.27804600000000002</v>
      </c>
      <c r="E15" s="11" t="s">
        <v>21</v>
      </c>
      <c r="F15" s="11">
        <v>28727</v>
      </c>
      <c r="G15" s="125">
        <f>IFERROR(VLOOKUP($F15,INRIX!$A$2:$F$464,2,FALSE),"")</f>
        <v>61.514354066985597</v>
      </c>
      <c r="H15" s="4">
        <f>IFERROR(VLOOKUP($F15,INRIX!$A$2:$F$464,3,FALSE),"")</f>
        <v>29.593974940016</v>
      </c>
      <c r="I15" s="125">
        <f>IFERROR(VLOOKUP($F15,INRIX!$A$2:$F$464,4,FALSE),"")</f>
        <v>61.974638129407403</v>
      </c>
      <c r="J15" s="4">
        <f>IFERROR(VLOOKUP($F15,INRIX!$A$2:$F$464,5,FALSE),"")</f>
        <v>64.120544835414293</v>
      </c>
      <c r="K15" s="125">
        <f>IFERROR(VLOOKUP($F15,INRIX!$A$2:$F$464,6,FALSE),"")</f>
        <v>63.480194579569101</v>
      </c>
      <c r="L15" s="128">
        <f>IF(G15="","",VLOOKUP($F15,abm!$B$2:$G$1701,2,FALSE))</f>
        <v>57</v>
      </c>
      <c r="M15" s="9">
        <f>IF(H15="","",VLOOKUP($F15,abm!$B$2:$G$1701,3,FALSE))</f>
        <v>20</v>
      </c>
      <c r="N15" s="128">
        <f>IF(I15="","",VLOOKUP($F15,abm!$B$2:$G$1701,4,FALSE))</f>
        <v>42</v>
      </c>
      <c r="O15" s="9">
        <f>IF(J15="","",VLOOKUP($F15,abm!$B$2:$G$1701,5,FALSE))</f>
        <v>41</v>
      </c>
      <c r="P15" s="128">
        <f>IF(K15="","",VLOOKUP($F15,abm!$B$2:$G$1701,6,FALSE))</f>
        <v>58</v>
      </c>
      <c r="Q15" s="124">
        <f t="shared" si="0"/>
        <v>-0.32418676299692828</v>
      </c>
      <c r="R15" s="130">
        <f t="shared" si="1"/>
        <v>92.044355149655019</v>
      </c>
      <c r="S15" s="124">
        <f t="shared" si="2"/>
        <v>-0.36057935712743083</v>
      </c>
      <c r="T15" s="131">
        <f t="shared" si="3"/>
        <v>534.55959348640249</v>
      </c>
    </row>
    <row r="16" spans="1:20" x14ac:dyDescent="0.3">
      <c r="A16">
        <v>1</v>
      </c>
      <c r="B16" s="11" t="s">
        <v>67</v>
      </c>
      <c r="C16" s="8">
        <v>11.793339000000001</v>
      </c>
      <c r="D16" s="2">
        <v>0.24395900000000001</v>
      </c>
      <c r="E16" s="11" t="s">
        <v>12</v>
      </c>
      <c r="F16" s="11">
        <v>28730</v>
      </c>
      <c r="G16" s="125">
        <f>IFERROR(VLOOKUP($F16,INRIX!$A$2:$F$464,2,FALSE),"")</f>
        <v>63.069112174375299</v>
      </c>
      <c r="H16" s="4">
        <f>IFERROR(VLOOKUP($F16,INRIX!$A$2:$F$464,3,FALSE),"")</f>
        <v>36.202079445481203</v>
      </c>
      <c r="I16" s="125">
        <f>IFERROR(VLOOKUP($F16,INRIX!$A$2:$F$464,4,FALSE),"")</f>
        <v>63.353952740319201</v>
      </c>
      <c r="J16" s="4">
        <f>IFERROR(VLOOKUP($F16,INRIX!$A$2:$F$464,5,FALSE),"")</f>
        <v>64.862429057888804</v>
      </c>
      <c r="K16" s="125">
        <f>IFERROR(VLOOKUP($F16,INRIX!$A$2:$F$464,6,FALSE),"")</f>
        <v>64.2314107018763</v>
      </c>
      <c r="L16" s="128">
        <f>IF(G16="","",VLOOKUP($F16,abm!$B$2:$G$1701,2,FALSE))</f>
        <v>58</v>
      </c>
      <c r="M16" s="9">
        <f>IF(H16="","",VLOOKUP($F16,abm!$B$2:$G$1701,3,FALSE))</f>
        <v>36</v>
      </c>
      <c r="N16" s="128">
        <f>IF(I16="","",VLOOKUP($F16,abm!$B$2:$G$1701,4,FALSE))</f>
        <v>51</v>
      </c>
      <c r="O16" s="9">
        <f>IF(J16="","",VLOOKUP($F16,abm!$B$2:$G$1701,5,FALSE))</f>
        <v>51</v>
      </c>
      <c r="P16" s="128">
        <f>IF(K16="","",VLOOKUP($F16,abm!$B$2:$G$1701,6,FALSE))</f>
        <v>58</v>
      </c>
      <c r="Q16" s="124">
        <f t="shared" si="0"/>
        <v>-5.5819844764863902E-3</v>
      </c>
      <c r="R16" s="130">
        <f t="shared" si="1"/>
        <v>4.0836102285990647E-2</v>
      </c>
      <c r="S16" s="124">
        <f t="shared" si="2"/>
        <v>-0.21372047361218593</v>
      </c>
      <c r="T16" s="131">
        <f t="shared" si="3"/>
        <v>192.16693938499986</v>
      </c>
    </row>
    <row r="17" spans="1:20" x14ac:dyDescent="0.3">
      <c r="A17">
        <v>1</v>
      </c>
      <c r="B17" s="11" t="s">
        <v>67</v>
      </c>
      <c r="C17" s="8">
        <v>12.761331000000002</v>
      </c>
      <c r="D17" s="2">
        <v>0.64302199999999998</v>
      </c>
      <c r="E17" s="11" t="s">
        <v>22</v>
      </c>
      <c r="F17" s="11">
        <v>20466</v>
      </c>
      <c r="G17" s="125">
        <f>IFERROR(VLOOKUP($F17,INRIX!$A$2:$F$464,2,FALSE),"")</f>
        <v>63.628389154704898</v>
      </c>
      <c r="H17" s="4">
        <f>IFERROR(VLOOKUP($F17,INRIX!$A$2:$F$464,3,FALSE),"")</f>
        <v>31.484937350039999</v>
      </c>
      <c r="I17" s="125">
        <f>IFERROR(VLOOKUP($F17,INRIX!$A$2:$F$464,4,FALSE),"")</f>
        <v>65.9856488927378</v>
      </c>
      <c r="J17" s="4">
        <f>IFERROR(VLOOKUP($F17,INRIX!$A$2:$F$464,5,FALSE),"")</f>
        <v>67.787060158910293</v>
      </c>
      <c r="K17" s="125">
        <f>IFERROR(VLOOKUP($F17,INRIX!$A$2:$F$464,6,FALSE),"")</f>
        <v>66.516231509977203</v>
      </c>
      <c r="L17" s="128">
        <f>IF(G17="","",VLOOKUP($F17,abm!$B$2:$G$1701,2,FALSE))</f>
        <v>58</v>
      </c>
      <c r="M17" s="9">
        <f>IF(H17="","",VLOOKUP($F17,abm!$B$2:$G$1701,3,FALSE))</f>
        <v>36</v>
      </c>
      <c r="N17" s="128">
        <f>IF(I17="","",VLOOKUP($F17,abm!$B$2:$G$1701,4,FALSE))</f>
        <v>55</v>
      </c>
      <c r="O17" s="9">
        <f>IF(J17="","",VLOOKUP($F17,abm!$B$2:$G$1701,5,FALSE))</f>
        <v>56</v>
      </c>
      <c r="P17" s="128">
        <f>IF(K17="","",VLOOKUP($F17,abm!$B$2:$G$1701,6,FALSE))</f>
        <v>58</v>
      </c>
      <c r="Q17" s="124">
        <f t="shared" si="0"/>
        <v>0.14340389500423334</v>
      </c>
      <c r="R17" s="130">
        <f t="shared" si="1"/>
        <v>20.385790733063825</v>
      </c>
      <c r="S17" s="124">
        <f t="shared" si="2"/>
        <v>-0.1738836310540447</v>
      </c>
      <c r="T17" s="131">
        <f t="shared" si="3"/>
        <v>138.93478718977036</v>
      </c>
    </row>
    <row r="18" spans="1:20" x14ac:dyDescent="0.3">
      <c r="A18">
        <v>1</v>
      </c>
      <c r="B18" s="11" t="s">
        <v>67</v>
      </c>
      <c r="C18" s="8">
        <v>13.500242000000002</v>
      </c>
      <c r="D18" s="2">
        <v>0.11386</v>
      </c>
      <c r="E18" s="11" t="s">
        <v>183</v>
      </c>
      <c r="F18" s="11">
        <v>28746</v>
      </c>
      <c r="G18" s="125">
        <f>IFERROR(VLOOKUP($F18,INRIX!$A$2:$F$464,2,FALSE),"")</f>
        <v>60.350079744816597</v>
      </c>
      <c r="H18" s="4">
        <f>IFERROR(VLOOKUP($F18,INRIX!$A$2:$F$464,3,FALSE),"")</f>
        <v>34.868035190615799</v>
      </c>
      <c r="I18" s="125">
        <f>IFERROR(VLOOKUP($F18,INRIX!$A$2:$F$464,4,FALSE),"")</f>
        <v>64.345911171594693</v>
      </c>
      <c r="J18" s="4">
        <f>IFERROR(VLOOKUP($F18,INRIX!$A$2:$F$464,5,FALSE),"")</f>
        <v>65.946651532349605</v>
      </c>
      <c r="K18" s="125">
        <f>IFERROR(VLOOKUP($F18,INRIX!$A$2:$F$464,6,FALSE),"")</f>
        <v>64.401171448426496</v>
      </c>
      <c r="L18" s="128">
        <f>IF(G18="","",VLOOKUP($F18,abm!$B$2:$G$1701,2,FALSE))</f>
        <v>57</v>
      </c>
      <c r="M18" s="9">
        <f>IF(H18="","",VLOOKUP($F18,abm!$B$2:$G$1701,3,FALSE))</f>
        <v>35</v>
      </c>
      <c r="N18" s="128">
        <f>IF(I18="","",VLOOKUP($F18,abm!$B$2:$G$1701,4,FALSE))</f>
        <v>54</v>
      </c>
      <c r="O18" s="9">
        <f>IF(J18="","",VLOOKUP($F18,abm!$B$2:$G$1701,5,FALSE))</f>
        <v>53</v>
      </c>
      <c r="P18" s="128">
        <f>IF(K18="","",VLOOKUP($F18,abm!$B$2:$G$1701,6,FALSE))</f>
        <v>57</v>
      </c>
      <c r="Q18" s="124">
        <f t="shared" si="0"/>
        <v>3.7846930193450312E-3</v>
      </c>
      <c r="R18" s="130">
        <f t="shared" si="1"/>
        <v>1.7414710915808377E-2</v>
      </c>
      <c r="S18" s="124">
        <f t="shared" si="2"/>
        <v>-0.19632007435584098</v>
      </c>
      <c r="T18" s="131">
        <f t="shared" si="3"/>
        <v>167.61578590009037</v>
      </c>
    </row>
    <row r="19" spans="1:20" x14ac:dyDescent="0.3">
      <c r="A19">
        <v>1</v>
      </c>
      <c r="B19" s="11" t="s">
        <v>67</v>
      </c>
      <c r="C19" s="8">
        <v>13.681122000000002</v>
      </c>
      <c r="D19" s="2">
        <v>0.18088000000000001</v>
      </c>
      <c r="E19" s="11" t="s">
        <v>24</v>
      </c>
      <c r="F19" s="11">
        <v>28747</v>
      </c>
      <c r="G19" s="125">
        <f>IFERROR(VLOOKUP($F19,INRIX!$A$2:$F$464,2,FALSE),"")</f>
        <v>61.964380648591202</v>
      </c>
      <c r="H19" s="4">
        <f>IFERROR(VLOOKUP($F19,INRIX!$A$2:$F$464,3,FALSE),"")</f>
        <v>36.481738203145802</v>
      </c>
      <c r="I19" s="125">
        <f>IFERROR(VLOOKUP($F19,INRIX!$A$2:$F$464,4,FALSE),"")</f>
        <v>63.932698255598197</v>
      </c>
      <c r="J19" s="4">
        <f>IFERROR(VLOOKUP($F19,INRIX!$A$2:$F$464,5,FALSE),"")</f>
        <v>65.635187287173693</v>
      </c>
      <c r="K19" s="125">
        <f>IFERROR(VLOOKUP($F19,INRIX!$A$2:$F$464,6,FALSE),"")</f>
        <v>63.3952149310037</v>
      </c>
      <c r="L19" s="128">
        <f>IF(G19="","",VLOOKUP($F19,abm!$B$2:$G$1701,2,FALSE))</f>
        <v>57</v>
      </c>
      <c r="M19" s="9">
        <f>IF(H19="","",VLOOKUP($F19,abm!$B$2:$G$1701,3,FALSE))</f>
        <v>40</v>
      </c>
      <c r="N19" s="128">
        <f>IF(I19="","",VLOOKUP($F19,abm!$B$2:$G$1701,4,FALSE))</f>
        <v>56</v>
      </c>
      <c r="O19" s="9">
        <f>IF(J19="","",VLOOKUP($F19,abm!$B$2:$G$1701,5,FALSE))</f>
        <v>55</v>
      </c>
      <c r="P19" s="128">
        <f>IF(K19="","",VLOOKUP($F19,abm!$B$2:$G$1701,6,FALSE))</f>
        <v>57</v>
      </c>
      <c r="Q19" s="124">
        <f t="shared" si="0"/>
        <v>9.6438984822023066E-2</v>
      </c>
      <c r="R19" s="130">
        <f t="shared" si="1"/>
        <v>12.378166071203728</v>
      </c>
      <c r="S19" s="124">
        <f t="shared" si="2"/>
        <v>-0.16203484330198603</v>
      </c>
      <c r="T19" s="131">
        <f t="shared" si="3"/>
        <v>113.10720863326094</v>
      </c>
    </row>
    <row r="20" spans="1:20" x14ac:dyDescent="0.3">
      <c r="A20">
        <v>1</v>
      </c>
      <c r="B20" s="11" t="s">
        <v>67</v>
      </c>
      <c r="C20" s="8">
        <v>13.836662000000002</v>
      </c>
      <c r="D20" s="2">
        <v>0.15554000000000001</v>
      </c>
      <c r="E20" s="11" t="s">
        <v>25</v>
      </c>
      <c r="F20" s="11">
        <v>27262</v>
      </c>
      <c r="G20" s="125">
        <f>IFERROR(VLOOKUP($F20,INRIX!$A$2:$F$464,2,FALSE),"")</f>
        <v>63.7368421052632</v>
      </c>
      <c r="H20" s="4">
        <f>IFERROR(VLOOKUP($F20,INRIX!$A$2:$F$464,3,FALSE),"")</f>
        <v>35.197014129565403</v>
      </c>
      <c r="I20" s="125">
        <f>IFERROR(VLOOKUP($F20,INRIX!$A$2:$F$464,4,FALSE),"")</f>
        <v>63.3549424718545</v>
      </c>
      <c r="J20" s="4">
        <f>IFERROR(VLOOKUP($F20,INRIX!$A$2:$F$464,5,FALSE),"")</f>
        <v>65.883995459704906</v>
      </c>
      <c r="K20" s="125">
        <f>IFERROR(VLOOKUP($F20,INRIX!$A$2:$F$464,6,FALSE),"")</f>
        <v>63.3800258115755</v>
      </c>
      <c r="L20" s="128">
        <f>IF(G20="","",VLOOKUP($F20,abm!$B$2:$G$1701,2,FALSE))</f>
        <v>57</v>
      </c>
      <c r="M20" s="9">
        <f>IF(H20="","",VLOOKUP($F20,abm!$B$2:$G$1701,3,FALSE))</f>
        <v>43</v>
      </c>
      <c r="N20" s="128">
        <f>IF(I20="","",VLOOKUP($F20,abm!$B$2:$G$1701,4,FALSE))</f>
        <v>56</v>
      </c>
      <c r="O20" s="9">
        <f>IF(J20="","",VLOOKUP($F20,abm!$B$2:$G$1701,5,FALSE))</f>
        <v>56</v>
      </c>
      <c r="P20" s="128">
        <f>IF(K20="","",VLOOKUP($F20,abm!$B$2:$G$1701,6,FALSE))</f>
        <v>58</v>
      </c>
      <c r="Q20" s="124">
        <f t="shared" si="0"/>
        <v>0.22169454038659797</v>
      </c>
      <c r="R20" s="130">
        <f t="shared" si="1"/>
        <v>60.886588494201966</v>
      </c>
      <c r="S20" s="124">
        <f t="shared" si="2"/>
        <v>-0.15002119089377364</v>
      </c>
      <c r="T20" s="131">
        <f t="shared" si="3"/>
        <v>97.693366247467196</v>
      </c>
    </row>
    <row r="21" spans="1:20" x14ac:dyDescent="0.3">
      <c r="A21">
        <v>1</v>
      </c>
      <c r="B21" s="11" t="s">
        <v>67</v>
      </c>
      <c r="C21" s="8">
        <v>14.769219000000003</v>
      </c>
      <c r="D21" s="2">
        <v>0.11297500000000001</v>
      </c>
      <c r="E21" s="11" t="s">
        <v>27</v>
      </c>
      <c r="F21" s="11">
        <v>27807</v>
      </c>
      <c r="G21" s="125">
        <f>IFERROR(VLOOKUP($F21,INRIX!$A$2:$F$464,2,FALSE),"")</f>
        <v>63.957735247208902</v>
      </c>
      <c r="H21" s="4">
        <f>IFERROR(VLOOKUP($F21,INRIX!$A$2:$F$464,3,FALSE),"")</f>
        <v>35.451079712076798</v>
      </c>
      <c r="I21" s="125">
        <f>IFERROR(VLOOKUP($F21,INRIX!$A$2:$F$464,4,FALSE),"")</f>
        <v>62.8218483236422</v>
      </c>
      <c r="J21" s="4">
        <f>IFERROR(VLOOKUP($F21,INRIX!$A$2:$F$464,5,FALSE),"")</f>
        <v>64.923950056753696</v>
      </c>
      <c r="K21" s="125">
        <f>IFERROR(VLOOKUP($F21,INRIX!$A$2:$F$464,6,FALSE),"")</f>
        <v>63.112677454581601</v>
      </c>
      <c r="L21" s="128">
        <f>IF(G21="","",VLOOKUP($F21,abm!$B$2:$G$1701,2,FALSE))</f>
        <v>57</v>
      </c>
      <c r="M21" s="9">
        <f>IF(H21="","",VLOOKUP($F21,abm!$B$2:$G$1701,3,FALSE))</f>
        <v>33</v>
      </c>
      <c r="N21" s="128">
        <f>IF(I21="","",VLOOKUP($F21,abm!$B$2:$G$1701,4,FALSE))</f>
        <v>51</v>
      </c>
      <c r="O21" s="9">
        <f>IF(J21="","",VLOOKUP($F21,abm!$B$2:$G$1701,5,FALSE))</f>
        <v>50</v>
      </c>
      <c r="P21" s="128">
        <f>IF(K21="","",VLOOKUP($F21,abm!$B$2:$G$1701,6,FALSE))</f>
        <v>57</v>
      </c>
      <c r="Q21" s="124">
        <f t="shared" si="0"/>
        <v>-6.9139776051498125E-2</v>
      </c>
      <c r="R21" s="130">
        <f t="shared" si="1"/>
        <v>6.0077917549544768</v>
      </c>
      <c r="S21" s="124">
        <f t="shared" si="2"/>
        <v>-0.22986817720899344</v>
      </c>
      <c r="T21" s="131">
        <f t="shared" si="3"/>
        <v>222.72428529647866</v>
      </c>
    </row>
    <row r="22" spans="1:20" x14ac:dyDescent="0.3">
      <c r="A22">
        <v>1</v>
      </c>
      <c r="B22" s="11" t="s">
        <v>67</v>
      </c>
      <c r="C22" s="8">
        <v>15.195841000000003</v>
      </c>
      <c r="D22" s="2">
        <v>0.21382799999999999</v>
      </c>
      <c r="E22" s="11" t="s">
        <v>184</v>
      </c>
      <c r="F22" s="11">
        <v>20472</v>
      </c>
      <c r="G22" s="125">
        <f>IFERROR(VLOOKUP($F22,INRIX!$A$2:$F$464,2,FALSE),"")</f>
        <v>61.9774056353004</v>
      </c>
      <c r="H22" s="4">
        <f>IFERROR(VLOOKUP($F22,INRIX!$A$2:$F$464,3,FALSE),"")</f>
        <v>37.358037856571599</v>
      </c>
      <c r="I22" s="125">
        <f>IFERROR(VLOOKUP($F22,INRIX!$A$2:$F$464,4,FALSE),"")</f>
        <v>60.729432141531603</v>
      </c>
      <c r="J22" s="4">
        <f>IFERROR(VLOOKUP($F22,INRIX!$A$2:$F$464,5,FALSE),"")</f>
        <v>62.9094211123723</v>
      </c>
      <c r="K22" s="125">
        <f>IFERROR(VLOOKUP($F22,INRIX!$A$2:$F$464,6,FALSE),"")</f>
        <v>61.325722227737501</v>
      </c>
      <c r="L22" s="128">
        <f>IF(G22="","",VLOOKUP($F22,abm!$B$2:$G$1701,2,FALSE))</f>
        <v>57</v>
      </c>
      <c r="M22" s="9">
        <f>IF(H22="","",VLOOKUP($F22,abm!$B$2:$G$1701,3,FALSE))</f>
        <v>36</v>
      </c>
      <c r="N22" s="128">
        <f>IF(I22="","",VLOOKUP($F22,abm!$B$2:$G$1701,4,FALSE))</f>
        <v>54</v>
      </c>
      <c r="O22" s="9">
        <f>IF(J22="","",VLOOKUP($F22,abm!$B$2:$G$1701,5,FALSE))</f>
        <v>53</v>
      </c>
      <c r="P22" s="128">
        <f>IF(K22="","",VLOOKUP($F22,abm!$B$2:$G$1701,6,FALSE))</f>
        <v>57</v>
      </c>
      <c r="Q22" s="124">
        <f t="shared" si="0"/>
        <v>-3.6351958895311953E-2</v>
      </c>
      <c r="R22" s="130">
        <f t="shared" si="1"/>
        <v>1.8442668198815826</v>
      </c>
      <c r="S22" s="124">
        <f t="shared" si="2"/>
        <v>-0.15751887296294687</v>
      </c>
      <c r="T22" s="131">
        <f t="shared" si="3"/>
        <v>98.196626782329872</v>
      </c>
    </row>
    <row r="23" spans="1:20" x14ac:dyDescent="0.3">
      <c r="A23">
        <v>1</v>
      </c>
      <c r="B23" s="11" t="s">
        <v>67</v>
      </c>
      <c r="C23" s="8">
        <v>15.355153000000003</v>
      </c>
      <c r="D23" s="2">
        <v>0.15931200000000001</v>
      </c>
      <c r="E23" s="11" t="s">
        <v>28</v>
      </c>
      <c r="F23" s="11">
        <v>30862</v>
      </c>
      <c r="G23" s="125">
        <f>IFERROR(VLOOKUP($F23,INRIX!$A$2:$F$464,2,FALSE),"")</f>
        <v>61.9774056353004</v>
      </c>
      <c r="H23" s="4">
        <f>IFERROR(VLOOKUP($F23,INRIX!$A$2:$F$464,3,FALSE),"")</f>
        <v>37.358037856571599</v>
      </c>
      <c r="I23" s="125">
        <f>IFERROR(VLOOKUP($F23,INRIX!$A$2:$F$464,4,FALSE),"")</f>
        <v>60.729432141531603</v>
      </c>
      <c r="J23" s="4">
        <f>IFERROR(VLOOKUP($F23,INRIX!$A$2:$F$464,5,FALSE),"")</f>
        <v>62.9094211123723</v>
      </c>
      <c r="K23" s="125">
        <f>IFERROR(VLOOKUP($F23,INRIX!$A$2:$F$464,6,FALSE),"")</f>
        <v>61.325722227737501</v>
      </c>
      <c r="L23" s="128">
        <f>IF(G23="","",VLOOKUP($F23,abm!$B$2:$G$1701,2,FALSE))</f>
        <v>57</v>
      </c>
      <c r="M23" s="9">
        <f>IF(H23="","",VLOOKUP($F23,abm!$B$2:$G$1701,3,FALSE))</f>
        <v>24</v>
      </c>
      <c r="N23" s="128">
        <f>IF(I23="","",VLOOKUP($F23,abm!$B$2:$G$1701,4,FALSE))</f>
        <v>50</v>
      </c>
      <c r="O23" s="9">
        <f>IF(J23="","",VLOOKUP($F23,abm!$B$2:$G$1701,5,FALSE))</f>
        <v>53</v>
      </c>
      <c r="P23" s="128">
        <f>IF(K23="","",VLOOKUP($F23,abm!$B$2:$G$1701,6,FALSE))</f>
        <v>57</v>
      </c>
      <c r="Q23" s="124">
        <f t="shared" si="0"/>
        <v>-0.35756797259687467</v>
      </c>
      <c r="R23" s="130">
        <f t="shared" si="1"/>
        <v>178.43717537759997</v>
      </c>
      <c r="S23" s="124">
        <f t="shared" si="2"/>
        <v>-0.15751887296294687</v>
      </c>
      <c r="T23" s="131">
        <f t="shared" si="3"/>
        <v>98.196626782329872</v>
      </c>
    </row>
    <row r="24" spans="1:20" x14ac:dyDescent="0.3">
      <c r="A24">
        <v>1</v>
      </c>
      <c r="B24" s="11" t="s">
        <v>67</v>
      </c>
      <c r="C24" s="8">
        <v>15.577348000000004</v>
      </c>
      <c r="D24" s="2">
        <v>9.8458000000000004E-2</v>
      </c>
      <c r="E24" s="11" t="s">
        <v>184</v>
      </c>
      <c r="F24" s="11">
        <v>30863</v>
      </c>
      <c r="G24" s="125">
        <f>IFERROR(VLOOKUP($F24,INRIX!$A$2:$F$464,2,FALSE),"")</f>
        <v>58.497341839447103</v>
      </c>
      <c r="H24" s="4">
        <f>IFERROR(VLOOKUP($F24,INRIX!$A$2:$F$464,3,FALSE),"")</f>
        <v>41.6952812583311</v>
      </c>
      <c r="I24" s="125">
        <f>IFERROR(VLOOKUP($F24,INRIX!$A$2:$F$464,4,FALSE),"")</f>
        <v>56.686997401954699</v>
      </c>
      <c r="J24" s="4">
        <f>IFERROR(VLOOKUP($F24,INRIX!$A$2:$F$464,5,FALSE),"")</f>
        <v>58.124858115777499</v>
      </c>
      <c r="K24" s="125">
        <f>IFERROR(VLOOKUP($F24,INRIX!$A$2:$F$464,6,FALSE),"")</f>
        <v>57.917303683113303</v>
      </c>
      <c r="L24" s="128">
        <f>IF(G24="","",VLOOKUP($F24,abm!$B$2:$G$1701,2,FALSE))</f>
        <v>56</v>
      </c>
      <c r="M24" s="9">
        <f>IF(H24="","",VLOOKUP($F24,abm!$B$2:$G$1701,3,FALSE))</f>
        <v>15</v>
      </c>
      <c r="N24" s="128">
        <f>IF(I24="","",VLOOKUP($F24,abm!$B$2:$G$1701,4,FALSE))</f>
        <v>44</v>
      </c>
      <c r="O24" s="9">
        <f>IF(J24="","",VLOOKUP($F24,abm!$B$2:$G$1701,5,FALSE))</f>
        <v>48</v>
      </c>
      <c r="P24" s="128">
        <f>IF(K24="","",VLOOKUP($F24,abm!$B$2:$G$1701,6,FALSE))</f>
        <v>56</v>
      </c>
      <c r="Q24" s="124">
        <f t="shared" si="0"/>
        <v>-0.64024706040319934</v>
      </c>
      <c r="R24" s="130">
        <f t="shared" si="1"/>
        <v>712.63804146140365</v>
      </c>
      <c r="S24" s="124">
        <f t="shared" si="2"/>
        <v>-0.1741915325730351</v>
      </c>
      <c r="T24" s="131">
        <f t="shared" si="3"/>
        <v>102.5127518646255</v>
      </c>
    </row>
    <row r="25" spans="1:20" x14ac:dyDescent="0.3">
      <c r="A25">
        <v>1</v>
      </c>
      <c r="B25" s="11" t="s">
        <v>67</v>
      </c>
      <c r="C25" s="8">
        <v>15.611634000000004</v>
      </c>
      <c r="D25" s="2">
        <v>3.4285999999999997E-2</v>
      </c>
      <c r="E25" s="11" t="s">
        <v>184</v>
      </c>
      <c r="F25" s="11">
        <v>27825</v>
      </c>
      <c r="G25" s="125">
        <f>IFERROR(VLOOKUP($F25,INRIX!$A$2:$F$464,2,FALSE),"")</f>
        <v>58.497341839447103</v>
      </c>
      <c r="H25" s="4">
        <f>IFERROR(VLOOKUP($F25,INRIX!$A$2:$F$464,3,FALSE),"")</f>
        <v>41.6952812583311</v>
      </c>
      <c r="I25" s="125">
        <f>IFERROR(VLOOKUP($F25,INRIX!$A$2:$F$464,4,FALSE),"")</f>
        <v>56.686997401954699</v>
      </c>
      <c r="J25" s="4">
        <f>IFERROR(VLOOKUP($F25,INRIX!$A$2:$F$464,5,FALSE),"")</f>
        <v>58.124858115777499</v>
      </c>
      <c r="K25" s="125">
        <f>IFERROR(VLOOKUP($F25,INRIX!$A$2:$F$464,6,FALSE),"")</f>
        <v>57.917303683113303</v>
      </c>
      <c r="L25" s="128">
        <f>IF(G25="","",VLOOKUP($F25,abm!$B$2:$G$1701,2,FALSE))</f>
        <v>56</v>
      </c>
      <c r="M25" s="9">
        <f>IF(H25="","",VLOOKUP($F25,abm!$B$2:$G$1701,3,FALSE))</f>
        <v>15</v>
      </c>
      <c r="N25" s="128">
        <f>IF(I25="","",VLOOKUP($F25,abm!$B$2:$G$1701,4,FALSE))</f>
        <v>45</v>
      </c>
      <c r="O25" s="9">
        <f>IF(J25="","",VLOOKUP($F25,abm!$B$2:$G$1701,5,FALSE))</f>
        <v>48</v>
      </c>
      <c r="P25" s="128">
        <f>IF(K25="","",VLOOKUP($F25,abm!$B$2:$G$1701,6,FALSE))</f>
        <v>56</v>
      </c>
      <c r="Q25" s="124">
        <f t="shared" si="0"/>
        <v>-0.64024706040319934</v>
      </c>
      <c r="R25" s="130">
        <f t="shared" si="1"/>
        <v>712.63804146140365</v>
      </c>
      <c r="S25" s="124">
        <f t="shared" si="2"/>
        <v>-0.1741915325730351</v>
      </c>
      <c r="T25" s="131">
        <f t="shared" si="3"/>
        <v>102.5127518646255</v>
      </c>
    </row>
    <row r="26" spans="1:20" x14ac:dyDescent="0.3">
      <c r="A26">
        <v>1</v>
      </c>
      <c r="B26" s="11" t="s">
        <v>67</v>
      </c>
      <c r="C26" s="8">
        <v>16.569071000000005</v>
      </c>
      <c r="D26" s="2">
        <v>0.115976</v>
      </c>
      <c r="E26" s="11" t="s">
        <v>185</v>
      </c>
      <c r="F26" s="11">
        <v>29756</v>
      </c>
      <c r="G26" s="125">
        <f>IFERROR(VLOOKUP($F26,INRIX!$A$2:$F$464,2,FALSE),"")</f>
        <v>63.14221158958</v>
      </c>
      <c r="H26" s="4">
        <f>IFERROR(VLOOKUP($F26,INRIX!$A$2:$F$464,3,FALSE),"")</f>
        <v>58.546520927752603</v>
      </c>
      <c r="I26" s="125">
        <f>IFERROR(VLOOKUP($F26,INRIX!$A$2:$F$464,4,FALSE),"")</f>
        <v>64.720771990597598</v>
      </c>
      <c r="J26" s="4">
        <f>IFERROR(VLOOKUP($F26,INRIX!$A$2:$F$464,5,FALSE),"")</f>
        <v>64.370488081725298</v>
      </c>
      <c r="K26" s="125">
        <f>IFERROR(VLOOKUP($F26,INRIX!$A$2:$F$464,6,FALSE),"")</f>
        <v>63.256428075052099</v>
      </c>
      <c r="L26" s="128">
        <f>IF(G26="","",VLOOKUP($F26,abm!$B$2:$G$1701,2,FALSE))</f>
        <v>56</v>
      </c>
      <c r="M26" s="9">
        <f>IF(H26="","",VLOOKUP($F26,abm!$B$2:$G$1701,3,FALSE))</f>
        <v>37</v>
      </c>
      <c r="N26" s="128">
        <f>IF(I26="","",VLOOKUP($F26,abm!$B$2:$G$1701,4,FALSE))</f>
        <v>53</v>
      </c>
      <c r="O26" s="9">
        <f>IF(J26="","",VLOOKUP($F26,abm!$B$2:$G$1701,5,FALSE))</f>
        <v>53</v>
      </c>
      <c r="P26" s="128">
        <f>IF(K26="","",VLOOKUP($F26,abm!$B$2:$G$1701,6,FALSE))</f>
        <v>56</v>
      </c>
      <c r="Q26" s="124">
        <f t="shared" si="0"/>
        <v>-0.36802393355433316</v>
      </c>
      <c r="R26" s="130">
        <f t="shared" si="1"/>
        <v>464.25256409008091</v>
      </c>
      <c r="S26" s="124">
        <f t="shared" si="2"/>
        <v>-0.17664132152127276</v>
      </c>
      <c r="T26" s="131">
        <f t="shared" si="3"/>
        <v>129.28799921665706</v>
      </c>
    </row>
    <row r="27" spans="1:20" x14ac:dyDescent="0.3">
      <c r="A27">
        <v>1</v>
      </c>
      <c r="B27" s="11" t="s">
        <v>67</v>
      </c>
      <c r="C27" s="8">
        <v>17.125973000000002</v>
      </c>
      <c r="D27" s="2">
        <v>0.14230000000000001</v>
      </c>
      <c r="E27" s="11" t="s">
        <v>185</v>
      </c>
      <c r="F27" s="11">
        <v>16580</v>
      </c>
      <c r="G27" s="125">
        <f>IFERROR(VLOOKUP($F27,INRIX!$A$2:$F$464,2,FALSE),"")</f>
        <v>64.069909622541203</v>
      </c>
      <c r="H27" s="4">
        <f>IFERROR(VLOOKUP($F27,INRIX!$A$2:$F$464,3,FALSE),"")</f>
        <v>63.422820581178399</v>
      </c>
      <c r="I27" s="125">
        <f>IFERROR(VLOOKUP($F27,INRIX!$A$2:$F$464,4,FALSE),"")</f>
        <v>64.730545589508907</v>
      </c>
      <c r="J27" s="4">
        <f>IFERROR(VLOOKUP($F27,INRIX!$A$2:$F$464,5,FALSE),"")</f>
        <v>64.449716231555001</v>
      </c>
      <c r="K27" s="125">
        <f>IFERROR(VLOOKUP($F27,INRIX!$A$2:$F$464,6,FALSE),"")</f>
        <v>63.256328799761697</v>
      </c>
      <c r="L27" s="128">
        <f>IF(G27="","",VLOOKUP($F27,abm!$B$2:$G$1701,2,FALSE))</f>
        <v>62</v>
      </c>
      <c r="M27" s="9">
        <f>IF(H27="","",VLOOKUP($F27,abm!$B$2:$G$1701,3,FALSE))</f>
        <v>39</v>
      </c>
      <c r="N27" s="128">
        <f>IF(I27="","",VLOOKUP($F27,abm!$B$2:$G$1701,4,FALSE))</f>
        <v>56</v>
      </c>
      <c r="O27" s="9">
        <f>IF(J27="","",VLOOKUP($F27,abm!$B$2:$G$1701,5,FALSE))</f>
        <v>53</v>
      </c>
      <c r="P27" s="128">
        <f>IF(K27="","",VLOOKUP($F27,abm!$B$2:$G$1701,6,FALSE))</f>
        <v>62</v>
      </c>
      <c r="Q27" s="124">
        <f t="shared" si="0"/>
        <v>-0.3850793824269968</v>
      </c>
      <c r="R27" s="130">
        <f t="shared" si="1"/>
        <v>596.47416514043118</v>
      </c>
      <c r="S27" s="124">
        <f t="shared" si="2"/>
        <v>-0.17765347779683704</v>
      </c>
      <c r="T27" s="131">
        <f t="shared" si="3"/>
        <v>131.09600178313406</v>
      </c>
    </row>
    <row r="28" spans="1:20" x14ac:dyDescent="0.3">
      <c r="A28">
        <v>1</v>
      </c>
      <c r="B28" s="11" t="s">
        <v>67</v>
      </c>
      <c r="C28" s="8">
        <v>17.671395</v>
      </c>
      <c r="D28" s="2">
        <v>0.38555099999999998</v>
      </c>
      <c r="E28" s="11" t="s">
        <v>31</v>
      </c>
      <c r="F28" s="11">
        <v>20549</v>
      </c>
      <c r="G28" s="125">
        <f>IFERROR(VLOOKUP($F28,INRIX!$A$2:$F$464,2,FALSE),"")</f>
        <v>66.698298777246194</v>
      </c>
      <c r="H28" s="4">
        <f>IFERROR(VLOOKUP($F28,INRIX!$A$2:$F$464,3,FALSE),"")</f>
        <v>67.874966675553196</v>
      </c>
      <c r="I28" s="125">
        <f>IFERROR(VLOOKUP($F28,INRIX!$A$2:$F$464,4,FALSE),"")</f>
        <v>67.502659903501197</v>
      </c>
      <c r="J28" s="4">
        <f>IFERROR(VLOOKUP($F28,INRIX!$A$2:$F$464,5,FALSE),"")</f>
        <v>67.231101021566403</v>
      </c>
      <c r="K28" s="125">
        <f>IFERROR(VLOOKUP($F28,INRIX!$A$2:$F$464,6,FALSE),"")</f>
        <v>65.727390052615903</v>
      </c>
      <c r="L28" s="128">
        <f>IF(G28="","",VLOOKUP($F28,abm!$B$2:$G$1701,2,FALSE))</f>
        <v>62</v>
      </c>
      <c r="M28" s="9">
        <f>IF(H28="","",VLOOKUP($F28,abm!$B$2:$G$1701,3,FALSE))</f>
        <v>48</v>
      </c>
      <c r="N28" s="128">
        <f>IF(I28="","",VLOOKUP($F28,abm!$B$2:$G$1701,4,FALSE))</f>
        <v>60</v>
      </c>
      <c r="O28" s="9">
        <f>IF(J28="","",VLOOKUP($F28,abm!$B$2:$G$1701,5,FALSE))</f>
        <v>57</v>
      </c>
      <c r="P28" s="128">
        <f>IF(K28="","",VLOOKUP($F28,abm!$B$2:$G$1701,6,FALSE))</f>
        <v>62</v>
      </c>
      <c r="Q28" s="124">
        <f t="shared" si="0"/>
        <v>-0.29281733235401564</v>
      </c>
      <c r="R28" s="130">
        <f t="shared" si="1"/>
        <v>395.01430035435004</v>
      </c>
      <c r="S28" s="124">
        <f t="shared" si="2"/>
        <v>-0.15217809713222563</v>
      </c>
      <c r="T28" s="131">
        <f t="shared" si="3"/>
        <v>104.67542811349709</v>
      </c>
    </row>
    <row r="29" spans="1:20" x14ac:dyDescent="0.3">
      <c r="A29">
        <v>1</v>
      </c>
      <c r="B29" s="11" t="s">
        <v>67</v>
      </c>
      <c r="C29" s="8">
        <v>18.429860000000001</v>
      </c>
      <c r="D29" s="2">
        <v>0.21509400000000001</v>
      </c>
      <c r="E29" s="11" t="s">
        <v>30</v>
      </c>
      <c r="F29" s="11">
        <v>10969</v>
      </c>
      <c r="G29" s="125">
        <f>IFERROR(VLOOKUP($F29,INRIX!$A$2:$F$464,2,FALSE),"")</f>
        <v>64.940723019670401</v>
      </c>
      <c r="H29" s="4">
        <f>IFERROR(VLOOKUP($F29,INRIX!$A$2:$F$464,3,FALSE),"")</f>
        <v>66.332178085843793</v>
      </c>
      <c r="I29" s="125">
        <f>IFERROR(VLOOKUP($F29,INRIX!$A$2:$F$464,4,FALSE),"")</f>
        <v>65.898923666955298</v>
      </c>
      <c r="J29" s="4">
        <f>IFERROR(VLOOKUP($F29,INRIX!$A$2:$F$464,5,FALSE),"")</f>
        <v>64.249035187287205</v>
      </c>
      <c r="K29" s="125">
        <f>IFERROR(VLOOKUP($F29,INRIX!$A$2:$F$464,6,FALSE),"")</f>
        <v>64.172242628809698</v>
      </c>
      <c r="L29" s="128">
        <f>IF(G29="","",VLOOKUP($F29,abm!$B$2:$G$1701,2,FALSE))</f>
        <v>62</v>
      </c>
      <c r="M29" s="9">
        <f>IF(H29="","",VLOOKUP($F29,abm!$B$2:$G$1701,3,FALSE))</f>
        <v>50</v>
      </c>
      <c r="N29" s="128">
        <f>IF(I29="","",VLOOKUP($F29,abm!$B$2:$G$1701,4,FALSE))</f>
        <v>61</v>
      </c>
      <c r="O29" s="9">
        <f>IF(J29="","",VLOOKUP($F29,abm!$B$2:$G$1701,5,FALSE))</f>
        <v>57</v>
      </c>
      <c r="P29" s="128">
        <f>IF(K29="","",VLOOKUP($F29,abm!$B$2:$G$1701,6,FALSE))</f>
        <v>62</v>
      </c>
      <c r="Q29" s="124">
        <f t="shared" si="0"/>
        <v>-0.24621802806938597</v>
      </c>
      <c r="R29" s="130">
        <f t="shared" si="1"/>
        <v>266.74004102771625</v>
      </c>
      <c r="S29" s="124">
        <f t="shared" si="2"/>
        <v>-0.11282714465915522</v>
      </c>
      <c r="T29" s="131">
        <f t="shared" si="3"/>
        <v>52.54851114652805</v>
      </c>
    </row>
    <row r="30" spans="1:20" x14ac:dyDescent="0.3">
      <c r="A30">
        <v>1</v>
      </c>
      <c r="B30" s="11" t="s">
        <v>67</v>
      </c>
      <c r="C30" s="8">
        <v>19.443315999999999</v>
      </c>
      <c r="D30" s="2">
        <v>0.21813099999999999</v>
      </c>
      <c r="E30" s="11" t="s">
        <v>187</v>
      </c>
      <c r="F30" s="11">
        <v>8797</v>
      </c>
      <c r="G30" s="125">
        <f>IFERROR(VLOOKUP($F30,INRIX!$A$2:$F$464,2,FALSE),"")</f>
        <v>65.411749069643804</v>
      </c>
      <c r="H30" s="4">
        <f>IFERROR(VLOOKUP($F30,INRIX!$A$2:$F$464,3,FALSE),"")</f>
        <v>61.162623300453198</v>
      </c>
      <c r="I30" s="125">
        <f>IFERROR(VLOOKUP($F30,INRIX!$A$2:$F$464,4,FALSE),"")</f>
        <v>64.677718668811096</v>
      </c>
      <c r="J30" s="4">
        <f>IFERROR(VLOOKUP($F30,INRIX!$A$2:$F$464,5,FALSE),"")</f>
        <v>56.162996594778697</v>
      </c>
      <c r="K30" s="125">
        <f>IFERROR(VLOOKUP($F30,INRIX!$A$2:$F$464,6,FALSE),"")</f>
        <v>64.965948575399594</v>
      </c>
      <c r="L30" s="128">
        <f>IF(G30="","",VLOOKUP($F30,abm!$B$2:$G$1701,2,FALSE))</f>
        <v>62</v>
      </c>
      <c r="M30" s="9">
        <f>IF(H30="","",VLOOKUP($F30,abm!$B$2:$G$1701,3,FALSE))</f>
        <v>52</v>
      </c>
      <c r="N30" s="128">
        <f>IF(I30="","",VLOOKUP($F30,abm!$B$2:$G$1701,4,FALSE))</f>
        <v>59</v>
      </c>
      <c r="O30" s="9">
        <f>IF(J30="","",VLOOKUP($F30,abm!$B$2:$G$1701,5,FALSE))</f>
        <v>57</v>
      </c>
      <c r="P30" s="128">
        <f>IF(K30="","",VLOOKUP($F30,abm!$B$2:$G$1701,6,FALSE))</f>
        <v>62</v>
      </c>
      <c r="Q30" s="124">
        <f t="shared" si="0"/>
        <v>-0.14980755902903375</v>
      </c>
      <c r="R30" s="130">
        <f t="shared" si="1"/>
        <v>83.953665746007857</v>
      </c>
      <c r="S30" s="124">
        <f t="shared" si="2"/>
        <v>1.4903111585379936E-2</v>
      </c>
      <c r="T30" s="131">
        <f t="shared" si="3"/>
        <v>0.7005747003520566</v>
      </c>
    </row>
    <row r="31" spans="1:20" x14ac:dyDescent="0.3">
      <c r="A31">
        <v>1</v>
      </c>
      <c r="B31" s="11" t="s">
        <v>67</v>
      </c>
      <c r="C31" s="8">
        <v>19.856708999999999</v>
      </c>
      <c r="D31" s="2">
        <v>0.41339300000000001</v>
      </c>
      <c r="E31" s="11" t="s">
        <v>32</v>
      </c>
      <c r="F31" s="11">
        <v>20600</v>
      </c>
      <c r="G31" s="125">
        <f>IFERROR(VLOOKUP($F31,INRIX!$A$2:$F$464,2,FALSE),"")</f>
        <v>66.914938862307295</v>
      </c>
      <c r="H31" s="4">
        <f>IFERROR(VLOOKUP($F31,INRIX!$A$2:$F$464,3,FALSE),"")</f>
        <v>53.925619834710702</v>
      </c>
      <c r="I31" s="125">
        <f>IFERROR(VLOOKUP($F31,INRIX!$A$2:$F$464,4,FALSE),"")</f>
        <v>66.927131015712007</v>
      </c>
      <c r="J31" s="4">
        <f>IFERROR(VLOOKUP($F31,INRIX!$A$2:$F$464,5,FALSE),"")</f>
        <v>64.651305334846796</v>
      </c>
      <c r="K31" s="125">
        <f>IFERROR(VLOOKUP($F31,INRIX!$A$2:$F$464,6,FALSE),"")</f>
        <v>66.8505906879778</v>
      </c>
      <c r="L31" s="128">
        <f>IF(G31="","",VLOOKUP($F31,abm!$B$2:$G$1701,2,FALSE))</f>
        <v>62</v>
      </c>
      <c r="M31" s="9">
        <f>IF(H31="","",VLOOKUP($F31,abm!$B$2:$G$1701,3,FALSE))</f>
        <v>59</v>
      </c>
      <c r="N31" s="128">
        <f>IF(I31="","",VLOOKUP($F31,abm!$B$2:$G$1701,4,FALSE))</f>
        <v>62</v>
      </c>
      <c r="O31" s="9">
        <f>IF(J31="","",VLOOKUP($F31,abm!$B$2:$G$1701,5,FALSE))</f>
        <v>61</v>
      </c>
      <c r="P31" s="128">
        <f>IF(K31="","",VLOOKUP($F31,abm!$B$2:$G$1701,6,FALSE))</f>
        <v>62</v>
      </c>
      <c r="Q31" s="124">
        <f t="shared" si="0"/>
        <v>9.4099616858238422E-2</v>
      </c>
      <c r="R31" s="130">
        <f t="shared" si="1"/>
        <v>25.749334061881449</v>
      </c>
      <c r="S31" s="124">
        <f t="shared" si="2"/>
        <v>-5.647690044208209E-2</v>
      </c>
      <c r="T31" s="131">
        <f t="shared" si="3"/>
        <v>13.332030648280675</v>
      </c>
    </row>
    <row r="32" spans="1:20" x14ac:dyDescent="0.3">
      <c r="A32">
        <v>1</v>
      </c>
      <c r="B32" s="11" t="s">
        <v>67</v>
      </c>
      <c r="C32" s="8">
        <v>20.281790000000001</v>
      </c>
      <c r="D32" s="2">
        <v>0.1217</v>
      </c>
      <c r="E32" s="11" t="s">
        <v>33</v>
      </c>
      <c r="F32" s="11">
        <v>30706</v>
      </c>
      <c r="G32" s="125">
        <f>IFERROR(VLOOKUP($F32,INRIX!$A$2:$F$464,2,FALSE),"")</f>
        <v>66.420255183413104</v>
      </c>
      <c r="H32" s="4">
        <f>IFERROR(VLOOKUP($F32,INRIX!$A$2:$F$464,3,FALSE),"")</f>
        <v>46.9626766195681</v>
      </c>
      <c r="I32" s="125">
        <f>IFERROR(VLOOKUP($F32,INRIX!$A$2:$F$464,4,FALSE),"")</f>
        <v>66.090560435481905</v>
      </c>
      <c r="J32" s="4">
        <f>IFERROR(VLOOKUP($F32,INRIX!$A$2:$F$464,5,FALSE),"")</f>
        <v>66.608399545970499</v>
      </c>
      <c r="K32" s="125">
        <f>IFERROR(VLOOKUP($F32,INRIX!$A$2:$F$464,6,FALSE),"")</f>
        <v>66.890102253549102</v>
      </c>
      <c r="L32" s="128">
        <f>IF(G32="","",VLOOKUP($F32,abm!$B$2:$G$1701,2,FALSE))</f>
        <v>61</v>
      </c>
      <c r="M32" s="9">
        <f>IF(H32="","",VLOOKUP($F32,abm!$B$2:$G$1701,3,FALSE))</f>
        <v>52</v>
      </c>
      <c r="N32" s="128">
        <f>IF(I32="","",VLOOKUP($F32,abm!$B$2:$G$1701,4,FALSE))</f>
        <v>60</v>
      </c>
      <c r="O32" s="9">
        <f>IF(J32="","",VLOOKUP($F32,abm!$B$2:$G$1701,5,FALSE))</f>
        <v>58</v>
      </c>
      <c r="P32" s="128">
        <f>IF(K32="","",VLOOKUP($F32,abm!$B$2:$G$1701,6,FALSE))</f>
        <v>61</v>
      </c>
      <c r="Q32" s="124">
        <f t="shared" si="0"/>
        <v>0.10726227172351965</v>
      </c>
      <c r="R32" s="130">
        <f t="shared" si="1"/>
        <v>25.374626839045863</v>
      </c>
      <c r="S32" s="124">
        <f t="shared" si="2"/>
        <v>-0.12923894891108023</v>
      </c>
      <c r="T32" s="131">
        <f t="shared" si="3"/>
        <v>74.104542743065096</v>
      </c>
    </row>
    <row r="33" spans="1:20" x14ac:dyDescent="0.3">
      <c r="A33">
        <v>1</v>
      </c>
      <c r="B33" s="11" t="s">
        <v>67</v>
      </c>
      <c r="C33" s="8">
        <v>20.477537000000002</v>
      </c>
      <c r="D33" s="2">
        <v>0.195747</v>
      </c>
      <c r="E33" s="11" t="s">
        <v>33</v>
      </c>
      <c r="F33" s="11">
        <v>26707</v>
      </c>
      <c r="G33" s="125">
        <f>IFERROR(VLOOKUP($F33,INRIX!$A$2:$F$464,2,FALSE),"")</f>
        <v>66.420255183413104</v>
      </c>
      <c r="H33" s="4">
        <f>IFERROR(VLOOKUP($F33,INRIX!$A$2:$F$464,3,FALSE),"")</f>
        <v>46.9626766195681</v>
      </c>
      <c r="I33" s="125">
        <f>IFERROR(VLOOKUP($F33,INRIX!$A$2:$F$464,4,FALSE),"")</f>
        <v>66.090560435481905</v>
      </c>
      <c r="J33" s="4">
        <f>IFERROR(VLOOKUP($F33,INRIX!$A$2:$F$464,5,FALSE),"")</f>
        <v>66.608399545970499</v>
      </c>
      <c r="K33" s="125">
        <f>IFERROR(VLOOKUP($F33,INRIX!$A$2:$F$464,6,FALSE),"")</f>
        <v>66.890102253549102</v>
      </c>
      <c r="L33" s="128">
        <f>IF(G33="","",VLOOKUP($F33,abm!$B$2:$G$1701,2,FALSE))</f>
        <v>60</v>
      </c>
      <c r="M33" s="9">
        <f>IF(H33="","",VLOOKUP($F33,abm!$B$2:$G$1701,3,FALSE))</f>
        <v>51</v>
      </c>
      <c r="N33" s="128">
        <f>IF(I33="","",VLOOKUP($F33,abm!$B$2:$G$1701,4,FALSE))</f>
        <v>59</v>
      </c>
      <c r="O33" s="9">
        <f>IF(J33="","",VLOOKUP($F33,abm!$B$2:$G$1701,5,FALSE))</f>
        <v>57</v>
      </c>
      <c r="P33" s="128">
        <f>IF(K33="","",VLOOKUP($F33,abm!$B$2:$G$1701,6,FALSE))</f>
        <v>60</v>
      </c>
      <c r="Q33" s="124">
        <f t="shared" si="0"/>
        <v>8.5968766498067506E-2</v>
      </c>
      <c r="R33" s="130">
        <f t="shared" si="1"/>
        <v>16.299980078182063</v>
      </c>
      <c r="S33" s="124">
        <f t="shared" si="2"/>
        <v>-0.14425207048157884</v>
      </c>
      <c r="T33" s="131">
        <f t="shared" si="3"/>
        <v>92.321341835006095</v>
      </c>
    </row>
    <row r="34" spans="1:20" x14ac:dyDescent="0.3">
      <c r="A34">
        <v>1</v>
      </c>
      <c r="B34" s="11" t="s">
        <v>67</v>
      </c>
      <c r="C34" s="8">
        <v>20.96367</v>
      </c>
      <c r="D34" s="2">
        <v>5.1929000000000003E-2</v>
      </c>
      <c r="E34" s="11" t="s">
        <v>34</v>
      </c>
      <c r="F34" s="11">
        <v>30815</v>
      </c>
      <c r="G34" s="125">
        <f>IFERROR(VLOOKUP($F34,INRIX!$A$2:$F$464,2,FALSE),"")</f>
        <v>66.616427432216895</v>
      </c>
      <c r="H34" s="4">
        <f>IFERROR(VLOOKUP($F34,INRIX!$A$2:$F$464,3,FALSE),"")</f>
        <v>45.010130631831501</v>
      </c>
      <c r="I34" s="125">
        <f>IFERROR(VLOOKUP($F34,INRIX!$A$2:$F$464,4,FALSE),"")</f>
        <v>65.440059383892105</v>
      </c>
      <c r="J34" s="4">
        <f>IFERROR(VLOOKUP($F34,INRIX!$A$2:$F$464,5,FALSE),"")</f>
        <v>67.128490351872898</v>
      </c>
      <c r="K34" s="125">
        <f>IFERROR(VLOOKUP($F34,INRIX!$A$2:$F$464,6,FALSE),"")</f>
        <v>67.042191998411596</v>
      </c>
      <c r="L34" s="128">
        <f>IF(G34="","",VLOOKUP($F34,abm!$B$2:$G$1701,2,FALSE))</f>
        <v>62</v>
      </c>
      <c r="M34" s="9">
        <f>IF(H34="","",VLOOKUP($F34,abm!$B$2:$G$1701,3,FALSE))</f>
        <v>43</v>
      </c>
      <c r="N34" s="128">
        <f>IF(I34="","",VLOOKUP($F34,abm!$B$2:$G$1701,4,FALSE))</f>
        <v>58</v>
      </c>
      <c r="O34" s="9">
        <f>IF(J34="","",VLOOKUP($F34,abm!$B$2:$G$1701,5,FALSE))</f>
        <v>50</v>
      </c>
      <c r="P34" s="128">
        <f>IF(K34="","",VLOOKUP($F34,abm!$B$2:$G$1701,6,FALSE))</f>
        <v>62</v>
      </c>
      <c r="Q34" s="124">
        <f t="shared" si="0"/>
        <v>-4.465951561602266E-2</v>
      </c>
      <c r="R34" s="130">
        <f t="shared" si="1"/>
        <v>4.0406251570273097</v>
      </c>
      <c r="S34" s="124">
        <f t="shared" si="2"/>
        <v>-0.25515977287868519</v>
      </c>
      <c r="T34" s="131">
        <f t="shared" si="3"/>
        <v>293.38518173420294</v>
      </c>
    </row>
    <row r="35" spans="1:20" x14ac:dyDescent="0.3">
      <c r="A35">
        <v>1</v>
      </c>
      <c r="B35" s="11" t="s">
        <v>67</v>
      </c>
      <c r="C35" s="8">
        <v>21.006437000000002</v>
      </c>
      <c r="D35" s="2">
        <v>4.2766999999999999E-2</v>
      </c>
      <c r="E35" s="11" t="s">
        <v>34</v>
      </c>
      <c r="F35" s="11">
        <v>26722</v>
      </c>
      <c r="G35" s="125">
        <f>IFERROR(VLOOKUP($F35,INRIX!$A$2:$F$464,2,FALSE),"")</f>
        <v>66.616427432216895</v>
      </c>
      <c r="H35" s="4">
        <f>IFERROR(VLOOKUP($F35,INRIX!$A$2:$F$464,3,FALSE),"")</f>
        <v>45.010130631831501</v>
      </c>
      <c r="I35" s="125">
        <f>IFERROR(VLOOKUP($F35,INRIX!$A$2:$F$464,4,FALSE),"")</f>
        <v>65.440059383892105</v>
      </c>
      <c r="J35" s="4">
        <f>IFERROR(VLOOKUP($F35,INRIX!$A$2:$F$464,5,FALSE),"")</f>
        <v>67.128490351872898</v>
      </c>
      <c r="K35" s="125">
        <f>IFERROR(VLOOKUP($F35,INRIX!$A$2:$F$464,6,FALSE),"")</f>
        <v>67.042191998411596</v>
      </c>
      <c r="L35" s="128">
        <f>IF(G35="","",VLOOKUP($F35,abm!$B$2:$G$1701,2,FALSE))</f>
        <v>62</v>
      </c>
      <c r="M35" s="9">
        <f>IF(H35="","",VLOOKUP($F35,abm!$B$2:$G$1701,3,FALSE))</f>
        <v>43</v>
      </c>
      <c r="N35" s="128">
        <f>IF(I35="","",VLOOKUP($F35,abm!$B$2:$G$1701,4,FALSE))</f>
        <v>58</v>
      </c>
      <c r="O35" s="9">
        <f>IF(J35="","",VLOOKUP($F35,abm!$B$2:$G$1701,5,FALSE))</f>
        <v>50</v>
      </c>
      <c r="P35" s="128">
        <f>IF(K35="","",VLOOKUP($F35,abm!$B$2:$G$1701,6,FALSE))</f>
        <v>62</v>
      </c>
      <c r="Q35" s="124">
        <f t="shared" si="0"/>
        <v>-4.465951561602266E-2</v>
      </c>
      <c r="R35" s="130">
        <f t="shared" si="1"/>
        <v>4.0406251570273097</v>
      </c>
      <c r="S35" s="124">
        <f t="shared" si="2"/>
        <v>-0.25515977287868519</v>
      </c>
      <c r="T35" s="131">
        <f t="shared" si="3"/>
        <v>293.38518173420294</v>
      </c>
    </row>
    <row r="36" spans="1:20" x14ac:dyDescent="0.3">
      <c r="A36">
        <v>1</v>
      </c>
      <c r="B36" s="11" t="s">
        <v>67</v>
      </c>
      <c r="C36" s="8">
        <v>22.564782000000001</v>
      </c>
      <c r="D36" s="2">
        <v>0.21201999999999999</v>
      </c>
      <c r="E36" s="11" t="s">
        <v>35</v>
      </c>
      <c r="F36" s="11">
        <v>8785</v>
      </c>
      <c r="G36" s="125">
        <f>IFERROR(VLOOKUP($F36,INRIX!$A$2:$F$464,2,FALSE),"")</f>
        <v>67.080542264752793</v>
      </c>
      <c r="H36" s="4">
        <f>IFERROR(VLOOKUP($F36,INRIX!$A$2:$F$464,3,FALSE),"")</f>
        <v>58.177286057051496</v>
      </c>
      <c r="I36" s="125">
        <f>IFERROR(VLOOKUP($F36,INRIX!$A$2:$F$464,4,FALSE),"")</f>
        <v>66.631201286651006</v>
      </c>
      <c r="J36" s="4">
        <f>IFERROR(VLOOKUP($F36,INRIX!$A$2:$F$464,5,FALSE),"")</f>
        <v>67.323950056753702</v>
      </c>
      <c r="K36" s="125">
        <f>IFERROR(VLOOKUP($F36,INRIX!$A$2:$F$464,6,FALSE),"")</f>
        <v>67.186041894172504</v>
      </c>
      <c r="L36" s="128">
        <f>IF(G36="","",VLOOKUP($F36,abm!$B$2:$G$1701,2,FALSE))</f>
        <v>62</v>
      </c>
      <c r="M36" s="9">
        <f>IF(H36="","",VLOOKUP($F36,abm!$B$2:$G$1701,3,FALSE))</f>
        <v>43</v>
      </c>
      <c r="N36" s="128">
        <f>IF(I36="","",VLOOKUP($F36,abm!$B$2:$G$1701,4,FALSE))</f>
        <v>59</v>
      </c>
      <c r="O36" s="9">
        <f>IF(J36="","",VLOOKUP($F36,abm!$B$2:$G$1701,5,FALSE))</f>
        <v>52</v>
      </c>
      <c r="P36" s="128">
        <f>IF(K36="","",VLOOKUP($F36,abm!$B$2:$G$1701,6,FALSE))</f>
        <v>62</v>
      </c>
      <c r="Q36" s="124">
        <f t="shared" si="0"/>
        <v>-0.26087992558071382</v>
      </c>
      <c r="R36" s="130">
        <f t="shared" si="1"/>
        <v>230.35001205756976</v>
      </c>
      <c r="S36" s="124">
        <f t="shared" si="2"/>
        <v>-0.2276151361266785</v>
      </c>
      <c r="T36" s="131">
        <f t="shared" si="3"/>
        <v>234.82344534188178</v>
      </c>
    </row>
    <row r="37" spans="1:20" x14ac:dyDescent="0.3">
      <c r="A37">
        <v>1</v>
      </c>
      <c r="B37" s="11" t="s">
        <v>67</v>
      </c>
      <c r="C37" s="8">
        <v>25.469241</v>
      </c>
      <c r="D37" s="2">
        <v>0.64656599999999997</v>
      </c>
      <c r="E37" s="11" t="s">
        <v>36</v>
      </c>
      <c r="F37" s="11">
        <v>26014</v>
      </c>
      <c r="G37" s="125">
        <f>IFERROR(VLOOKUP($F37,INRIX!$A$2:$F$464,2,FALSE),"")</f>
        <v>66.118819776714503</v>
      </c>
      <c r="H37" s="4">
        <f>IFERROR(VLOOKUP($F37,INRIX!$A$2:$F$464,3,FALSE),"")</f>
        <v>55.7760597174087</v>
      </c>
      <c r="I37" s="125">
        <f>IFERROR(VLOOKUP($F37,INRIX!$A$2:$F$464,4,FALSE),"")</f>
        <v>66.796733885933406</v>
      </c>
      <c r="J37" s="4">
        <f>IFERROR(VLOOKUP($F37,INRIX!$A$2:$F$464,5,FALSE),"")</f>
        <v>69.1838819523269</v>
      </c>
      <c r="K37" s="125">
        <f>IFERROR(VLOOKUP($F37,INRIX!$A$2:$F$464,6,FALSE),"")</f>
        <v>67.104636156060707</v>
      </c>
      <c r="L37" s="128">
        <f>IF(G37="","",VLOOKUP($F37,abm!$B$2:$G$1701,2,FALSE))</f>
        <v>62</v>
      </c>
      <c r="M37" s="9">
        <f>IF(H37="","",VLOOKUP($F37,abm!$B$2:$G$1701,3,FALSE))</f>
        <v>54</v>
      </c>
      <c r="N37" s="128">
        <f>IF(I37="","",VLOOKUP($F37,abm!$B$2:$G$1701,4,FALSE))</f>
        <v>61</v>
      </c>
      <c r="O37" s="9">
        <f>IF(J37="","",VLOOKUP($F37,abm!$B$2:$G$1701,5,FALSE))</f>
        <v>61</v>
      </c>
      <c r="P37" s="128">
        <f>IF(K37="","",VLOOKUP($F37,abm!$B$2:$G$1701,6,FALSE))</f>
        <v>62</v>
      </c>
      <c r="Q37" s="124">
        <f t="shared" si="0"/>
        <v>-3.1842688895686866E-2</v>
      </c>
      <c r="R37" s="130">
        <f t="shared" si="1"/>
        <v>3.1543881198018697</v>
      </c>
      <c r="S37" s="124">
        <f t="shared" si="2"/>
        <v>-0.11829174254729202</v>
      </c>
      <c r="T37" s="131">
        <f t="shared" si="3"/>
        <v>66.975923809621946</v>
      </c>
    </row>
    <row r="38" spans="1:20" x14ac:dyDescent="0.3">
      <c r="A38">
        <v>1</v>
      </c>
      <c r="B38" s="11" t="s">
        <v>67</v>
      </c>
      <c r="C38" s="8">
        <v>26.449142999999999</v>
      </c>
      <c r="D38" s="2">
        <v>0.42424600000000001</v>
      </c>
      <c r="E38" s="11" t="s">
        <v>38</v>
      </c>
      <c r="F38" s="11">
        <v>15010</v>
      </c>
      <c r="G38" s="125">
        <f>IFERROR(VLOOKUP($F38,INRIX!$A$2:$F$464,2,FALSE),"")</f>
        <v>66.270334928229701</v>
      </c>
      <c r="H38" s="4">
        <f>IFERROR(VLOOKUP($F38,INRIX!$A$2:$F$464,3,FALSE),"")</f>
        <v>55.071980805118599</v>
      </c>
      <c r="I38" s="125">
        <f>IFERROR(VLOOKUP($F38,INRIX!$A$2:$F$464,4,FALSE),"")</f>
        <v>66.108746752443395</v>
      </c>
      <c r="J38" s="4">
        <f>IFERROR(VLOOKUP($F38,INRIX!$A$2:$F$464,5,FALSE),"")</f>
        <v>69.180930760499393</v>
      </c>
      <c r="K38" s="125">
        <f>IFERROR(VLOOKUP($F38,INRIX!$A$2:$F$464,6,FALSE),"")</f>
        <v>66.898838479102594</v>
      </c>
      <c r="L38" s="128">
        <f>IF(G38="","",VLOOKUP($F38,abm!$B$2:$G$1701,2,FALSE))</f>
        <v>62</v>
      </c>
      <c r="M38" s="9">
        <f>IF(H38="","",VLOOKUP($F38,abm!$B$2:$G$1701,3,FALSE))</f>
        <v>44</v>
      </c>
      <c r="N38" s="128">
        <f>IF(I38="","",VLOOKUP($F38,abm!$B$2:$G$1701,4,FALSE))</f>
        <v>58</v>
      </c>
      <c r="O38" s="9">
        <f>IF(J38="","",VLOOKUP($F38,abm!$B$2:$G$1701,5,FALSE))</f>
        <v>56</v>
      </c>
      <c r="P38" s="128">
        <f>IF(K38="","",VLOOKUP($F38,abm!$B$2:$G$1701,6,FALSE))</f>
        <v>62</v>
      </c>
      <c r="Q38" s="124">
        <f t="shared" si="0"/>
        <v>-0.20104562507563783</v>
      </c>
      <c r="R38" s="130">
        <f t="shared" si="1"/>
        <v>122.5887589489147</v>
      </c>
      <c r="S38" s="124">
        <f t="shared" si="2"/>
        <v>-0.1905283813849088</v>
      </c>
      <c r="T38" s="131">
        <f t="shared" si="3"/>
        <v>173.73693571307911</v>
      </c>
    </row>
    <row r="39" spans="1:20" x14ac:dyDescent="0.3">
      <c r="A39">
        <v>1</v>
      </c>
      <c r="B39" s="11" t="s">
        <v>67</v>
      </c>
      <c r="C39" s="8">
        <v>27.003475999999999</v>
      </c>
      <c r="D39" s="2">
        <v>0.55433299999999996</v>
      </c>
      <c r="E39" s="11" t="s">
        <v>40</v>
      </c>
      <c r="F39" s="11">
        <v>15020</v>
      </c>
      <c r="G39" s="125">
        <f>IFERROR(VLOOKUP($F39,INRIX!$A$2:$F$464,2,FALSE),"")</f>
        <v>65.612440191387606</v>
      </c>
      <c r="H39" s="4">
        <f>IFERROR(VLOOKUP($F39,INRIX!$A$2:$F$464,3,FALSE),"")</f>
        <v>60.316448946947503</v>
      </c>
      <c r="I39" s="125">
        <f>IFERROR(VLOOKUP($F39,INRIX!$A$2:$F$464,4,FALSE),"")</f>
        <v>66.743288383026098</v>
      </c>
      <c r="J39" s="4">
        <f>IFERROR(VLOOKUP($F39,INRIX!$A$2:$F$464,5,FALSE),"")</f>
        <v>68.943473325766206</v>
      </c>
      <c r="K39" s="125">
        <f>IFERROR(VLOOKUP($F39,INRIX!$A$2:$F$464,6,FALSE),"")</f>
        <v>66.057083291968596</v>
      </c>
      <c r="L39" s="128">
        <f>IF(G39="","",VLOOKUP($F39,abm!$B$2:$G$1701,2,FALSE))</f>
        <v>62</v>
      </c>
      <c r="M39" s="9">
        <f>IF(H39="","",VLOOKUP($F39,abm!$B$2:$G$1701,3,FALSE))</f>
        <v>48</v>
      </c>
      <c r="N39" s="128">
        <f>IF(I39="","",VLOOKUP($F39,abm!$B$2:$G$1701,4,FALSE))</f>
        <v>60</v>
      </c>
      <c r="O39" s="9">
        <f>IF(J39="","",VLOOKUP($F39,abm!$B$2:$G$1701,5,FALSE))</f>
        <v>58</v>
      </c>
      <c r="P39" s="128">
        <f>IF(K39="","",VLOOKUP($F39,abm!$B$2:$G$1701,6,FALSE))</f>
        <v>62</v>
      </c>
      <c r="Q39" s="124">
        <f t="shared" si="0"/>
        <v>-0.20419718272507514</v>
      </c>
      <c r="R39" s="130">
        <f t="shared" si="1"/>
        <v>151.69491466276426</v>
      </c>
      <c r="S39" s="124">
        <f t="shared" si="2"/>
        <v>-0.15873109952057363</v>
      </c>
      <c r="T39" s="131">
        <f t="shared" si="3"/>
        <v>119.75960843175646</v>
      </c>
    </row>
    <row r="40" spans="1:20" x14ac:dyDescent="0.3">
      <c r="A40">
        <v>1</v>
      </c>
      <c r="B40" s="11" t="s">
        <v>67</v>
      </c>
      <c r="C40" s="8">
        <v>27.812995000000001</v>
      </c>
      <c r="D40" s="2">
        <v>0.80951899999999999</v>
      </c>
      <c r="E40" s="11" t="s">
        <v>40</v>
      </c>
      <c r="F40" s="11">
        <v>15036</v>
      </c>
      <c r="G40" s="125">
        <f>IFERROR(VLOOKUP($F40,INRIX!$A$2:$F$464,2,FALSE),"")</f>
        <v>65.461190855927697</v>
      </c>
      <c r="H40" s="4">
        <f>IFERROR(VLOOKUP($F40,INRIX!$A$2:$F$464,3,FALSE),"")</f>
        <v>60.069048253798996</v>
      </c>
      <c r="I40" s="125">
        <f>IFERROR(VLOOKUP($F40,INRIX!$A$2:$F$464,4,FALSE),"")</f>
        <v>65.833848818508002</v>
      </c>
      <c r="J40" s="4">
        <f>IFERROR(VLOOKUP($F40,INRIX!$A$2:$F$464,5,FALSE),"")</f>
        <v>69.101248581157805</v>
      </c>
      <c r="K40" s="125">
        <f>IFERROR(VLOOKUP($F40,INRIX!$A$2:$F$464,6,FALSE),"")</f>
        <v>66.537178596247401</v>
      </c>
      <c r="L40" s="128">
        <f>IF(G40="","",VLOOKUP($F40,abm!$B$2:$G$1701,2,FALSE))</f>
        <v>62</v>
      </c>
      <c r="M40" s="9">
        <f>IF(H40="","",VLOOKUP($F40,abm!$B$2:$G$1701,3,FALSE))</f>
        <v>47</v>
      </c>
      <c r="N40" s="128">
        <f>IF(I40="","",VLOOKUP($F40,abm!$B$2:$G$1701,4,FALSE))</f>
        <v>60</v>
      </c>
      <c r="O40" s="9">
        <f>IF(J40="","",VLOOKUP($F40,abm!$B$2:$G$1701,5,FALSE))</f>
        <v>58</v>
      </c>
      <c r="P40" s="128">
        <f>IF(K40="","",VLOOKUP($F40,abm!$B$2:$G$1701,6,FALSE))</f>
        <v>62</v>
      </c>
      <c r="Q40" s="124">
        <f t="shared" si="0"/>
        <v>-0.21756709376484018</v>
      </c>
      <c r="R40" s="130">
        <f t="shared" si="1"/>
        <v>170.80002226012661</v>
      </c>
      <c r="S40" s="124">
        <f t="shared" si="2"/>
        <v>-0.16065192466268752</v>
      </c>
      <c r="T40" s="131">
        <f t="shared" si="3"/>
        <v>123.23772006065816</v>
      </c>
    </row>
    <row r="41" spans="1:20" x14ac:dyDescent="0.3">
      <c r="A41">
        <v>1</v>
      </c>
      <c r="B41" s="11" t="s">
        <v>67</v>
      </c>
      <c r="C41" s="8">
        <v>28.522171</v>
      </c>
      <c r="D41" s="2">
        <v>0.18868299999999999</v>
      </c>
      <c r="E41" s="11" t="s">
        <v>42</v>
      </c>
      <c r="F41" s="11">
        <v>9250</v>
      </c>
      <c r="G41" s="125">
        <f>IFERROR(VLOOKUP($F41,INRIX!$A$2:$F$464,2,FALSE),"")</f>
        <v>67.263423710792097</v>
      </c>
      <c r="H41" s="4">
        <f>IFERROR(VLOOKUP($F41,INRIX!$A$2:$F$464,3,FALSE),"")</f>
        <v>61.001066382298099</v>
      </c>
      <c r="I41" s="125">
        <f>IFERROR(VLOOKUP($F41,INRIX!$A$2:$F$464,4,FALSE),"")</f>
        <v>65.741803785723107</v>
      </c>
      <c r="J41" s="4">
        <f>IFERROR(VLOOKUP($F41,INRIX!$A$2:$F$464,5,FALSE),"")</f>
        <v>70.078774120317803</v>
      </c>
      <c r="K41" s="125">
        <f>IFERROR(VLOOKUP($F41,INRIX!$A$2:$F$464,6,FALSE),"")</f>
        <v>68.327707733545097</v>
      </c>
      <c r="L41" s="128">
        <f>IF(G41="","",VLOOKUP($F41,abm!$B$2:$G$1701,2,FALSE))</f>
        <v>62</v>
      </c>
      <c r="M41" s="9">
        <f>IF(H41="","",VLOOKUP($F41,abm!$B$2:$G$1701,3,FALSE))</f>
        <v>55</v>
      </c>
      <c r="N41" s="128">
        <f>IF(I41="","",VLOOKUP($F41,abm!$B$2:$G$1701,4,FALSE))</f>
        <v>61</v>
      </c>
      <c r="O41" s="9">
        <f>IF(J41="","",VLOOKUP($F41,abm!$B$2:$G$1701,5,FALSE))</f>
        <v>59</v>
      </c>
      <c r="P41" s="128">
        <f>IF(K41="","",VLOOKUP($F41,abm!$B$2:$G$1701,6,FALSE))</f>
        <v>62</v>
      </c>
      <c r="Q41" s="124">
        <f t="shared" si="0"/>
        <v>-9.8376417629963742E-2</v>
      </c>
      <c r="R41" s="130">
        <f t="shared" si="1"/>
        <v>36.012797724748388</v>
      </c>
      <c r="S41" s="124">
        <f t="shared" si="2"/>
        <v>-0.1580902956620891</v>
      </c>
      <c r="T41" s="131">
        <f t="shared" si="3"/>
        <v>122.73923600902351</v>
      </c>
    </row>
    <row r="42" spans="1:20" x14ac:dyDescent="0.3">
      <c r="A42">
        <v>1</v>
      </c>
      <c r="B42" s="11" t="s">
        <v>67</v>
      </c>
      <c r="C42" s="8">
        <v>29.14903</v>
      </c>
      <c r="D42" s="2">
        <v>0.33610800000000002</v>
      </c>
      <c r="E42" s="11" t="s">
        <v>43</v>
      </c>
      <c r="F42" s="11">
        <v>14291</v>
      </c>
      <c r="G42" s="125">
        <f>IFERROR(VLOOKUP($F42,INRIX!$A$2:$F$464,2,FALSE),"")</f>
        <v>65.322966507177</v>
      </c>
      <c r="H42" s="4">
        <f>IFERROR(VLOOKUP($F42,INRIX!$A$2:$F$464,3,FALSE),"")</f>
        <v>55.814982671287702</v>
      </c>
      <c r="I42" s="125">
        <f>IFERROR(VLOOKUP($F42,INRIX!$A$2:$F$464,4,FALSE),"")</f>
        <v>62.6950389706792</v>
      </c>
      <c r="J42" s="4">
        <f>IFERROR(VLOOKUP($F42,INRIX!$A$2:$F$464,5,FALSE),"")</f>
        <v>67.885811577752506</v>
      </c>
      <c r="K42" s="125">
        <f>IFERROR(VLOOKUP($F42,INRIX!$A$2:$F$464,6,FALSE),"")</f>
        <v>66.807902313114297</v>
      </c>
      <c r="L42" s="128">
        <f>IF(G42="","",VLOOKUP($F42,abm!$B$2:$G$1701,2,FALSE))</f>
        <v>62</v>
      </c>
      <c r="M42" s="9">
        <f>IF(H42="","",VLOOKUP($F42,abm!$B$2:$G$1701,3,FALSE))</f>
        <v>52</v>
      </c>
      <c r="N42" s="128">
        <f>IF(I42="","",VLOOKUP($F42,abm!$B$2:$G$1701,4,FALSE))</f>
        <v>59</v>
      </c>
      <c r="O42" s="9">
        <f>IF(J42="","",VLOOKUP($F42,abm!$B$2:$G$1701,5,FALSE))</f>
        <v>55</v>
      </c>
      <c r="P42" s="128">
        <f>IF(K42="","",VLOOKUP($F42,abm!$B$2:$G$1701,6,FALSE))</f>
        <v>62</v>
      </c>
      <c r="Q42" s="124">
        <f t="shared" si="0"/>
        <v>-6.8350512509434136E-2</v>
      </c>
      <c r="R42" s="130">
        <f t="shared" si="1"/>
        <v>14.554092782225446</v>
      </c>
      <c r="S42" s="124">
        <f t="shared" si="2"/>
        <v>-0.18981597594946387</v>
      </c>
      <c r="T42" s="131">
        <f t="shared" si="3"/>
        <v>166.04414001734051</v>
      </c>
    </row>
    <row r="43" spans="1:20" x14ac:dyDescent="0.3">
      <c r="A43">
        <v>1</v>
      </c>
      <c r="B43" s="11" t="s">
        <v>67</v>
      </c>
      <c r="C43" s="8">
        <v>36.151763000000003</v>
      </c>
      <c r="D43" s="2">
        <v>0.27693800000000002</v>
      </c>
      <c r="E43" s="11" t="s">
        <v>46</v>
      </c>
      <c r="F43" s="11">
        <v>13869</v>
      </c>
      <c r="G43" s="125">
        <f>IFERROR(VLOOKUP($F43,INRIX!$A$2:$F$464,2,FALSE),"")</f>
        <v>65.527910685805395</v>
      </c>
      <c r="H43" s="4">
        <f>IFERROR(VLOOKUP($F43,INRIX!$A$2:$F$464,3,FALSE),"")</f>
        <v>69.370834444148201</v>
      </c>
      <c r="I43" s="125">
        <f>IFERROR(VLOOKUP($F43,INRIX!$A$2:$F$464,4,FALSE),"")</f>
        <v>62.947173079302203</v>
      </c>
      <c r="J43" s="4">
        <f>IFERROR(VLOOKUP($F43,INRIX!$A$2:$F$464,5,FALSE),"")</f>
        <v>34.626787741203202</v>
      </c>
      <c r="K43" s="125">
        <f>IFERROR(VLOOKUP($F43,INRIX!$A$2:$F$464,6,FALSE),"")</f>
        <v>66.105628908964604</v>
      </c>
      <c r="L43" s="128">
        <f>IF(G43="","",VLOOKUP($F43,abm!$B$2:$G$1701,2,FALSE))</f>
        <v>58</v>
      </c>
      <c r="M43" s="9">
        <f>IF(H43="","",VLOOKUP($F43,abm!$B$2:$G$1701,3,FALSE))</f>
        <v>49</v>
      </c>
      <c r="N43" s="128">
        <f>IF(I43="","",VLOOKUP($F43,abm!$B$2:$G$1701,4,FALSE))</f>
        <v>49</v>
      </c>
      <c r="O43" s="9">
        <f>IF(J43="","",VLOOKUP($F43,abm!$B$2:$G$1701,5,FALSE))</f>
        <v>33</v>
      </c>
      <c r="P43" s="128">
        <f>IF(K43="","",VLOOKUP($F43,abm!$B$2:$G$1701,6,FALSE))</f>
        <v>58</v>
      </c>
      <c r="Q43" s="124">
        <f t="shared" si="0"/>
        <v>-0.29365128165712284</v>
      </c>
      <c r="R43" s="130">
        <f t="shared" si="1"/>
        <v>414.97089595089477</v>
      </c>
      <c r="S43" s="124">
        <f t="shared" si="2"/>
        <v>-4.6980613776872238E-2</v>
      </c>
      <c r="T43" s="131">
        <f t="shared" si="3"/>
        <v>2.6464383549290167</v>
      </c>
    </row>
    <row r="44" spans="1:20" x14ac:dyDescent="0.3">
      <c r="A44">
        <v>1</v>
      </c>
      <c r="B44" s="11" t="s">
        <v>67</v>
      </c>
      <c r="C44" s="8">
        <v>38.391562000000008</v>
      </c>
      <c r="D44" s="2">
        <v>4.2570999999999998E-2</v>
      </c>
      <c r="E44" s="11" t="s">
        <v>47</v>
      </c>
      <c r="F44" s="11">
        <v>13595</v>
      </c>
      <c r="G44" s="125">
        <f>IFERROR(VLOOKUP($F44,INRIX!$A$2:$F$464,2,FALSE),"")</f>
        <v>65.013024986709198</v>
      </c>
      <c r="H44" s="4">
        <f>IFERROR(VLOOKUP($F44,INRIX!$A$2:$F$464,3,FALSE),"")</f>
        <v>68.312983204478797</v>
      </c>
      <c r="I44" s="125">
        <f>IFERROR(VLOOKUP($F44,INRIX!$A$2:$F$464,4,FALSE),"")</f>
        <v>61.878139304713599</v>
      </c>
      <c r="J44" s="4">
        <f>IFERROR(VLOOKUP($F44,INRIX!$A$2:$F$464,5,FALSE),"")</f>
        <v>42.0626560726447</v>
      </c>
      <c r="K44" s="125">
        <f>IFERROR(VLOOKUP($F44,INRIX!$A$2:$F$464,6,FALSE),"")</f>
        <v>64.936662364737401</v>
      </c>
      <c r="L44" s="128">
        <f>IF(G44="","",VLOOKUP($F44,abm!$B$2:$G$1701,2,FALSE))</f>
        <v>58</v>
      </c>
      <c r="M44" s="9">
        <f>IF(H44="","",VLOOKUP($F44,abm!$B$2:$G$1701,3,FALSE))</f>
        <v>53</v>
      </c>
      <c r="N44" s="128">
        <f>IF(I44="","",VLOOKUP($F44,abm!$B$2:$G$1701,4,FALSE))</f>
        <v>51</v>
      </c>
      <c r="O44" s="9">
        <f>IF(J44="","",VLOOKUP($F44,abm!$B$2:$G$1701,5,FALSE))</f>
        <v>27</v>
      </c>
      <c r="P44" s="128">
        <f>IF(K44="","",VLOOKUP($F44,abm!$B$2:$G$1701,6,FALSE))</f>
        <v>58</v>
      </c>
      <c r="Q44" s="124">
        <f t="shared" si="0"/>
        <v>-0.22415919326261879</v>
      </c>
      <c r="R44" s="130">
        <f t="shared" si="1"/>
        <v>234.48745462064974</v>
      </c>
      <c r="S44" s="124">
        <f t="shared" si="2"/>
        <v>-0.35810045011495706</v>
      </c>
      <c r="T44" s="131">
        <f t="shared" si="3"/>
        <v>226.88360796278025</v>
      </c>
    </row>
    <row r="45" spans="1:20" x14ac:dyDescent="0.3">
      <c r="A45">
        <v>1</v>
      </c>
      <c r="B45" s="11" t="s">
        <v>67</v>
      </c>
      <c r="C45" s="8">
        <v>39.915200000000013</v>
      </c>
      <c r="D45" s="2">
        <v>0.41926000000000002</v>
      </c>
      <c r="E45" s="11" t="s">
        <v>49</v>
      </c>
      <c r="F45" s="11">
        <v>13588</v>
      </c>
      <c r="G45" s="125">
        <f>IFERROR(VLOOKUP($F45,INRIX!$A$2:$F$464,2,FALSE),"")</f>
        <v>65.523923444976106</v>
      </c>
      <c r="H45" s="4">
        <f>IFERROR(VLOOKUP($F45,INRIX!$A$2:$F$464,3,FALSE),"")</f>
        <v>68.907757931218299</v>
      </c>
      <c r="I45" s="125">
        <f>IFERROR(VLOOKUP($F45,INRIX!$A$2:$F$464,4,FALSE),"")</f>
        <v>63.1498206111592</v>
      </c>
      <c r="J45" s="4">
        <f>IFERROR(VLOOKUP($F45,INRIX!$A$2:$F$464,5,FALSE),"")</f>
        <v>46.753688989784301</v>
      </c>
      <c r="K45" s="125">
        <f>IFERROR(VLOOKUP($F45,INRIX!$A$2:$F$464,6,FALSE),"")</f>
        <v>65.616995929713099</v>
      </c>
      <c r="L45" s="128">
        <f>IF(G45="","",VLOOKUP($F45,abm!$B$2:$G$1701,2,FALSE))</f>
        <v>58</v>
      </c>
      <c r="M45" s="9">
        <f>IF(H45="","",VLOOKUP($F45,abm!$B$2:$G$1701,3,FALSE))</f>
        <v>54</v>
      </c>
      <c r="N45" s="128">
        <f>IF(I45="","",VLOOKUP($F45,abm!$B$2:$G$1701,4,FALSE))</f>
        <v>52</v>
      </c>
      <c r="O45" s="9">
        <f>IF(J45="","",VLOOKUP($F45,abm!$B$2:$G$1701,5,FALSE))</f>
        <v>33</v>
      </c>
      <c r="P45" s="128">
        <f>IF(K45="","",VLOOKUP($F45,abm!$B$2:$G$1701,6,FALSE))</f>
        <v>58</v>
      </c>
      <c r="Q45" s="124">
        <f t="shared" si="0"/>
        <v>-0.21634367999752346</v>
      </c>
      <c r="R45" s="130">
        <f t="shared" si="1"/>
        <v>222.24124653580211</v>
      </c>
      <c r="S45" s="124">
        <f t="shared" si="2"/>
        <v>-0.29417334304442777</v>
      </c>
      <c r="T45" s="131">
        <f t="shared" si="3"/>
        <v>189.16396082771391</v>
      </c>
    </row>
    <row r="46" spans="1:20" x14ac:dyDescent="0.3">
      <c r="A46">
        <v>1</v>
      </c>
      <c r="B46" s="11" t="s">
        <v>67</v>
      </c>
      <c r="C46" s="8">
        <v>40.245595000000016</v>
      </c>
      <c r="D46" s="2">
        <v>0.33039499999999999</v>
      </c>
      <c r="E46" s="11" t="s">
        <v>49</v>
      </c>
      <c r="F46" s="11">
        <v>13586</v>
      </c>
      <c r="G46" s="125">
        <f>IFERROR(VLOOKUP($F46,INRIX!$A$2:$F$464,2,FALSE),"")</f>
        <v>65.070441254651797</v>
      </c>
      <c r="H46" s="4">
        <f>IFERROR(VLOOKUP($F46,INRIX!$A$2:$F$464,3,FALSE),"")</f>
        <v>68.345507864569399</v>
      </c>
      <c r="I46" s="125">
        <f>IFERROR(VLOOKUP($F46,INRIX!$A$2:$F$464,4,FALSE),"")</f>
        <v>62.8965730545589</v>
      </c>
      <c r="J46" s="4">
        <f>IFERROR(VLOOKUP($F46,INRIX!$A$2:$F$464,5,FALSE),"")</f>
        <v>47.066515323495999</v>
      </c>
      <c r="K46" s="125">
        <f>IFERROR(VLOOKUP($F46,INRIX!$A$2:$F$464,6,FALSE),"")</f>
        <v>64.911347165690501</v>
      </c>
      <c r="L46" s="128">
        <f>IF(G46="","",VLOOKUP($F46,abm!$B$2:$G$1701,2,FALSE))</f>
        <v>58</v>
      </c>
      <c r="M46" s="9">
        <f>IF(H46="","",VLOOKUP($F46,abm!$B$2:$G$1701,3,FALSE))</f>
        <v>52</v>
      </c>
      <c r="N46" s="128">
        <f>IF(I46="","",VLOOKUP($F46,abm!$B$2:$G$1701,4,FALSE))</f>
        <v>51</v>
      </c>
      <c r="O46" s="9">
        <f>IF(J46="","",VLOOKUP($F46,abm!$B$2:$G$1701,5,FALSE))</f>
        <v>29</v>
      </c>
      <c r="P46" s="128">
        <f>IF(K46="","",VLOOKUP($F46,abm!$B$2:$G$1701,6,FALSE))</f>
        <v>58</v>
      </c>
      <c r="Q46" s="124">
        <f t="shared" si="0"/>
        <v>-0.23915994445397892</v>
      </c>
      <c r="R46" s="130">
        <f t="shared" si="1"/>
        <v>267.17562735070004</v>
      </c>
      <c r="S46" s="124">
        <f t="shared" si="2"/>
        <v>-0.3838507099861086</v>
      </c>
      <c r="T46" s="131">
        <f t="shared" si="3"/>
        <v>326.39897593411575</v>
      </c>
    </row>
    <row r="47" spans="1:20" x14ac:dyDescent="0.3">
      <c r="A47">
        <v>1</v>
      </c>
      <c r="B47" s="11" t="s">
        <v>67</v>
      </c>
      <c r="C47" s="8">
        <v>40.529655000000012</v>
      </c>
      <c r="D47" s="2">
        <v>0.28405999999999998</v>
      </c>
      <c r="E47" s="11" t="s">
        <v>50</v>
      </c>
      <c r="F47" s="11">
        <v>26523</v>
      </c>
      <c r="G47" s="125">
        <f>IFERROR(VLOOKUP($F47,INRIX!$A$2:$F$464,2,FALSE),"")</f>
        <v>66.574694311536405</v>
      </c>
      <c r="H47" s="4">
        <f>IFERROR(VLOOKUP($F47,INRIX!$A$2:$F$464,3,FALSE),"")</f>
        <v>70.045054652092801</v>
      </c>
      <c r="I47" s="125">
        <f>IFERROR(VLOOKUP($F47,INRIX!$A$2:$F$464,4,FALSE),"")</f>
        <v>64.270196709142596</v>
      </c>
      <c r="J47" s="4">
        <f>IFERROR(VLOOKUP($F47,INRIX!$A$2:$F$464,5,FALSE),"")</f>
        <v>47.547786606129399</v>
      </c>
      <c r="K47" s="125">
        <f>IFERROR(VLOOKUP($F47,INRIX!$A$2:$F$464,6,FALSE),"")</f>
        <v>66.400476521393799</v>
      </c>
      <c r="L47" s="128">
        <f>IF(G47="","",VLOOKUP($F47,abm!$B$2:$G$1701,2,FALSE))</f>
        <v>58</v>
      </c>
      <c r="M47" s="9">
        <f>IF(H47="","",VLOOKUP($F47,abm!$B$2:$G$1701,3,FALSE))</f>
        <v>55</v>
      </c>
      <c r="N47" s="128">
        <f>IF(I47="","",VLOOKUP($F47,abm!$B$2:$G$1701,4,FALSE))</f>
        <v>53</v>
      </c>
      <c r="O47" s="9">
        <f>IF(J47="","",VLOOKUP($F47,abm!$B$2:$G$1701,5,FALSE))</f>
        <v>34</v>
      </c>
      <c r="P47" s="128">
        <f>IF(K47="","",VLOOKUP($F47,abm!$B$2:$G$1701,6,FALSE))</f>
        <v>58</v>
      </c>
      <c r="Q47" s="124">
        <f t="shared" si="0"/>
        <v>-0.21479110448011174</v>
      </c>
      <c r="R47" s="130">
        <f t="shared" si="1"/>
        <v>226.35366948445926</v>
      </c>
      <c r="S47" s="124">
        <f t="shared" si="2"/>
        <v>-0.28492991100416332</v>
      </c>
      <c r="T47" s="131">
        <f t="shared" si="3"/>
        <v>183.54252192521915</v>
      </c>
    </row>
    <row r="48" spans="1:20" x14ac:dyDescent="0.3">
      <c r="A48">
        <v>1</v>
      </c>
      <c r="B48" s="11" t="s">
        <v>67</v>
      </c>
      <c r="C48" s="8">
        <v>40.690605000000012</v>
      </c>
      <c r="D48" s="2">
        <v>0.16095000000000001</v>
      </c>
      <c r="E48" s="11" t="s">
        <v>50</v>
      </c>
      <c r="F48" s="11">
        <v>13581</v>
      </c>
      <c r="G48" s="125">
        <f>IFERROR(VLOOKUP($F48,INRIX!$A$2:$F$464,2,FALSE),"")</f>
        <v>66.574694311536405</v>
      </c>
      <c r="H48" s="4">
        <f>IFERROR(VLOOKUP($F48,INRIX!$A$2:$F$464,3,FALSE),"")</f>
        <v>70.045054652092801</v>
      </c>
      <c r="I48" s="125">
        <f>IFERROR(VLOOKUP($F48,INRIX!$A$2:$F$464,4,FALSE),"")</f>
        <v>64.270196709142596</v>
      </c>
      <c r="J48" s="4">
        <f>IFERROR(VLOOKUP($F48,INRIX!$A$2:$F$464,5,FALSE),"")</f>
        <v>47.547786606129399</v>
      </c>
      <c r="K48" s="125">
        <f>IFERROR(VLOOKUP($F48,INRIX!$A$2:$F$464,6,FALSE),"")</f>
        <v>66.400476521393799</v>
      </c>
      <c r="L48" s="128">
        <f>IF(G48="","",VLOOKUP($F48,abm!$B$2:$G$1701,2,FALSE))</f>
        <v>58</v>
      </c>
      <c r="M48" s="9">
        <f>IF(H48="","",VLOOKUP($F48,abm!$B$2:$G$1701,3,FALSE))</f>
        <v>55</v>
      </c>
      <c r="N48" s="128">
        <f>IF(I48="","",VLOOKUP($F48,abm!$B$2:$G$1701,4,FALSE))</f>
        <v>53</v>
      </c>
      <c r="O48" s="9">
        <f>IF(J48="","",VLOOKUP($F48,abm!$B$2:$G$1701,5,FALSE))</f>
        <v>34</v>
      </c>
      <c r="P48" s="128">
        <f>IF(K48="","",VLOOKUP($F48,abm!$B$2:$G$1701,6,FALSE))</f>
        <v>58</v>
      </c>
      <c r="Q48" s="124">
        <f t="shared" si="0"/>
        <v>-0.21479110448011174</v>
      </c>
      <c r="R48" s="130">
        <f t="shared" si="1"/>
        <v>226.35366948445926</v>
      </c>
      <c r="S48" s="124">
        <f t="shared" si="2"/>
        <v>-0.28492991100416332</v>
      </c>
      <c r="T48" s="131">
        <f t="shared" si="3"/>
        <v>183.54252192521915</v>
      </c>
    </row>
    <row r="49" spans="1:20" x14ac:dyDescent="0.3">
      <c r="A49">
        <v>1</v>
      </c>
      <c r="B49" s="11" t="s">
        <v>67</v>
      </c>
      <c r="C49" s="8">
        <v>41.155803000000013</v>
      </c>
      <c r="D49" s="2">
        <v>0.465198</v>
      </c>
      <c r="E49" s="11" t="s">
        <v>50</v>
      </c>
      <c r="F49" s="11">
        <v>13579</v>
      </c>
      <c r="G49" s="125">
        <f>IFERROR(VLOOKUP($F49,INRIX!$A$2:$F$464,2,FALSE),"")</f>
        <v>66.660818713450297</v>
      </c>
      <c r="H49" s="4">
        <f>IFERROR(VLOOKUP($F49,INRIX!$A$2:$F$464,3,FALSE),"")</f>
        <v>70.008531058384406</v>
      </c>
      <c r="I49" s="125">
        <f>IFERROR(VLOOKUP($F49,INRIX!$A$2:$F$464,4,FALSE),"")</f>
        <v>63.505010515897602</v>
      </c>
      <c r="J49" s="4">
        <f>IFERROR(VLOOKUP($F49,INRIX!$A$2:$F$464,5,FALSE),"")</f>
        <v>45.304653802497199</v>
      </c>
      <c r="K49" s="125">
        <f>IFERROR(VLOOKUP($F49,INRIX!$A$2:$F$464,6,FALSE),"")</f>
        <v>66.857937059465897</v>
      </c>
      <c r="L49" s="128">
        <f>IF(G49="","",VLOOKUP($F49,abm!$B$2:$G$1701,2,FALSE))</f>
        <v>58</v>
      </c>
      <c r="M49" s="9">
        <f>IF(H49="","",VLOOKUP($F49,abm!$B$2:$G$1701,3,FALSE))</f>
        <v>53</v>
      </c>
      <c r="N49" s="128">
        <f>IF(I49="","",VLOOKUP($F49,abm!$B$2:$G$1701,4,FALSE))</f>
        <v>52</v>
      </c>
      <c r="O49" s="9">
        <f>IF(J49="","",VLOOKUP($F49,abm!$B$2:$G$1701,5,FALSE))</f>
        <v>31</v>
      </c>
      <c r="P49" s="128">
        <f>IF(K49="","",VLOOKUP($F49,abm!$B$2:$G$1701,6,FALSE))</f>
        <v>58</v>
      </c>
      <c r="Q49" s="124">
        <f t="shared" si="0"/>
        <v>-0.24294940632592266</v>
      </c>
      <c r="R49" s="130">
        <f t="shared" si="1"/>
        <v>289.29012876402697</v>
      </c>
      <c r="S49" s="124">
        <f t="shared" si="2"/>
        <v>-0.31574358486122511</v>
      </c>
      <c r="T49" s="131">
        <f t="shared" si="3"/>
        <v>204.6231204092976</v>
      </c>
    </row>
    <row r="50" spans="1:20" x14ac:dyDescent="0.3">
      <c r="A50">
        <v>1</v>
      </c>
      <c r="B50" s="11" t="s">
        <v>67</v>
      </c>
      <c r="C50" s="8">
        <v>41.732926000000013</v>
      </c>
      <c r="D50" s="2">
        <v>6.7015000000000005E-2</v>
      </c>
      <c r="E50" s="11" t="s">
        <v>51</v>
      </c>
      <c r="F50" s="11">
        <v>29816</v>
      </c>
      <c r="G50" s="125">
        <f>IFERROR(VLOOKUP($F50,INRIX!$A$2:$F$464,2,FALSE),"")</f>
        <v>66.908825093035603</v>
      </c>
      <c r="H50" s="4">
        <f>IFERROR(VLOOKUP($F50,INRIX!$A$2:$F$464,3,FALSE),"")</f>
        <v>70.432418021860798</v>
      </c>
      <c r="I50" s="125">
        <f>IFERROR(VLOOKUP($F50,INRIX!$A$2:$F$464,4,FALSE),"")</f>
        <v>64.1740690337746</v>
      </c>
      <c r="J50" s="4">
        <f>IFERROR(VLOOKUP($F50,INRIX!$A$2:$F$464,5,FALSE),"")</f>
        <v>45.647900113507397</v>
      </c>
      <c r="K50" s="125">
        <f>IFERROR(VLOOKUP($F50,INRIX!$A$2:$F$464,6,FALSE),"")</f>
        <v>67.042886925444293</v>
      </c>
      <c r="L50" s="128">
        <f>IF(G50="","",VLOOKUP($F50,abm!$B$2:$G$1701,2,FALSE))</f>
        <v>58</v>
      </c>
      <c r="M50" s="9">
        <f>IF(H50="","",VLOOKUP($F50,abm!$B$2:$G$1701,3,FALSE))</f>
        <v>52</v>
      </c>
      <c r="N50" s="128">
        <f>IF(I50="","",VLOOKUP($F50,abm!$B$2:$G$1701,4,FALSE))</f>
        <v>51</v>
      </c>
      <c r="O50" s="9">
        <f>IF(J50="","",VLOOKUP($F50,abm!$B$2:$G$1701,5,FALSE))</f>
        <v>31</v>
      </c>
      <c r="P50" s="128">
        <f>IF(K50="","",VLOOKUP($F50,abm!$B$2:$G$1701,6,FALSE))</f>
        <v>58</v>
      </c>
      <c r="Q50" s="124">
        <f t="shared" si="0"/>
        <v>-0.26170360949612359</v>
      </c>
      <c r="R50" s="130">
        <f t="shared" si="1"/>
        <v>339.7540341326187</v>
      </c>
      <c r="S50" s="124">
        <f t="shared" si="2"/>
        <v>-0.32088880489757787</v>
      </c>
      <c r="T50" s="131">
        <f t="shared" si="3"/>
        <v>214.56097773529001</v>
      </c>
    </row>
    <row r="51" spans="1:20" x14ac:dyDescent="0.3">
      <c r="A51">
        <v>1</v>
      </c>
      <c r="B51" s="11" t="s">
        <v>67</v>
      </c>
      <c r="C51" s="8">
        <v>42.31320800000001</v>
      </c>
      <c r="D51" s="2">
        <v>0.58028199999999996</v>
      </c>
      <c r="E51" s="11" t="s">
        <v>51</v>
      </c>
      <c r="F51" s="11">
        <v>16275</v>
      </c>
      <c r="G51" s="125">
        <f>IFERROR(VLOOKUP($F51,INRIX!$A$2:$F$464,2,FALSE),"")</f>
        <v>66.908825093035603</v>
      </c>
      <c r="H51" s="4">
        <f>IFERROR(VLOOKUP($F51,INRIX!$A$2:$F$464,3,FALSE),"")</f>
        <v>70.432418021860798</v>
      </c>
      <c r="I51" s="125">
        <f>IFERROR(VLOOKUP($F51,INRIX!$A$2:$F$464,4,FALSE),"")</f>
        <v>64.1740690337746</v>
      </c>
      <c r="J51" s="4">
        <f>IFERROR(VLOOKUP($F51,INRIX!$A$2:$F$464,5,FALSE),"")</f>
        <v>45.647900113507397</v>
      </c>
      <c r="K51" s="125">
        <f>IFERROR(VLOOKUP($F51,INRIX!$A$2:$F$464,6,FALSE),"")</f>
        <v>67.042886925444293</v>
      </c>
      <c r="L51" s="128">
        <f>IF(G51="","",VLOOKUP($F51,abm!$B$2:$G$1701,2,FALSE))</f>
        <v>58</v>
      </c>
      <c r="M51" s="9">
        <f>IF(H51="","",VLOOKUP($F51,abm!$B$2:$G$1701,3,FALSE))</f>
        <v>52</v>
      </c>
      <c r="N51" s="128">
        <f>IF(I51="","",VLOOKUP($F51,abm!$B$2:$G$1701,4,FALSE))</f>
        <v>51</v>
      </c>
      <c r="O51" s="9">
        <f>IF(J51="","",VLOOKUP($F51,abm!$B$2:$G$1701,5,FALSE))</f>
        <v>31</v>
      </c>
      <c r="P51" s="128">
        <f>IF(K51="","",VLOOKUP($F51,abm!$B$2:$G$1701,6,FALSE))</f>
        <v>58</v>
      </c>
      <c r="Q51" s="124">
        <f t="shared" si="0"/>
        <v>-0.26170360949612359</v>
      </c>
      <c r="R51" s="130">
        <f t="shared" si="1"/>
        <v>339.7540341326187</v>
      </c>
      <c r="S51" s="124">
        <f t="shared" si="2"/>
        <v>-0.32088880489757787</v>
      </c>
      <c r="T51" s="131">
        <f t="shared" si="3"/>
        <v>214.56097773529001</v>
      </c>
    </row>
    <row r="52" spans="1:20" x14ac:dyDescent="0.3">
      <c r="A52">
        <v>1</v>
      </c>
      <c r="B52" s="11" t="s">
        <v>67</v>
      </c>
      <c r="C52" s="8">
        <v>43.705964000000009</v>
      </c>
      <c r="D52" s="2">
        <v>0.88926099999999997</v>
      </c>
      <c r="E52" s="11" t="s">
        <v>52</v>
      </c>
      <c r="F52" s="11">
        <v>16291</v>
      </c>
      <c r="G52" s="125">
        <f>IFERROR(VLOOKUP($F52,INRIX!$A$2:$F$464,2,FALSE),"")</f>
        <v>66.713450292397695</v>
      </c>
      <c r="H52" s="4">
        <f>IFERROR(VLOOKUP($F52,INRIX!$A$2:$F$464,3,FALSE),"")</f>
        <v>69.685417222074094</v>
      </c>
      <c r="I52" s="125">
        <f>IFERROR(VLOOKUP($F52,INRIX!$A$2:$F$464,4,FALSE),"")</f>
        <v>63.615984164295398</v>
      </c>
      <c r="J52" s="4">
        <f>IFERROR(VLOOKUP($F52,INRIX!$A$2:$F$464,5,FALSE),"")</f>
        <v>44.776390465380302</v>
      </c>
      <c r="K52" s="125">
        <f>IFERROR(VLOOKUP($F52,INRIX!$A$2:$F$464,6,FALSE),"")</f>
        <v>66.481981534796006</v>
      </c>
      <c r="L52" s="128">
        <f>IF(G52="","",VLOOKUP($F52,abm!$B$2:$G$1701,2,FALSE))</f>
        <v>58</v>
      </c>
      <c r="M52" s="9">
        <f>IF(H52="","",VLOOKUP($F52,abm!$B$2:$G$1701,3,FALSE))</f>
        <v>53</v>
      </c>
      <c r="N52" s="128">
        <f>IF(I52="","",VLOOKUP($F52,abm!$B$2:$G$1701,4,FALSE))</f>
        <v>51</v>
      </c>
      <c r="O52" s="9">
        <f>IF(J52="","",VLOOKUP($F52,abm!$B$2:$G$1701,5,FALSE))</f>
        <v>34</v>
      </c>
      <c r="P52" s="128">
        <f>IF(K52="","",VLOOKUP($F52,abm!$B$2:$G$1701,6,FALSE))</f>
        <v>58</v>
      </c>
      <c r="Q52" s="124">
        <f t="shared" si="0"/>
        <v>-0.23943915222464496</v>
      </c>
      <c r="R52" s="130">
        <f t="shared" si="1"/>
        <v>278.40314787468674</v>
      </c>
      <c r="S52" s="124">
        <f t="shared" si="2"/>
        <v>-0.24067126343540957</v>
      </c>
      <c r="T52" s="131">
        <f t="shared" si="3"/>
        <v>116.1305914623395</v>
      </c>
    </row>
    <row r="53" spans="1:20" x14ac:dyDescent="0.3">
      <c r="A53">
        <v>1</v>
      </c>
      <c r="B53" s="11" t="s">
        <v>67</v>
      </c>
      <c r="C53" s="8">
        <v>45.797871000000008</v>
      </c>
      <c r="D53" s="2">
        <v>0.282634</v>
      </c>
      <c r="E53" s="11" t="s">
        <v>54</v>
      </c>
      <c r="F53" s="11">
        <v>734</v>
      </c>
      <c r="G53" s="125">
        <f>IFERROR(VLOOKUP($F53,INRIX!$A$2:$F$464,2,FALSE),"")</f>
        <v>66.138490164806001</v>
      </c>
      <c r="H53" s="4">
        <f>IFERROR(VLOOKUP($F53,INRIX!$A$2:$F$464,3,FALSE),"")</f>
        <v>70.603572380698495</v>
      </c>
      <c r="I53" s="125">
        <f>IFERROR(VLOOKUP($F53,INRIX!$A$2:$F$464,4,FALSE),"")</f>
        <v>63.071879252752701</v>
      </c>
      <c r="J53" s="4">
        <f>IFERROR(VLOOKUP($F53,INRIX!$A$2:$F$464,5,FALSE),"")</f>
        <v>31.2138479001135</v>
      </c>
      <c r="K53" s="125">
        <f>IFERROR(VLOOKUP($F53,INRIX!$A$2:$F$464,6,FALSE),"")</f>
        <v>65.980839868956593</v>
      </c>
      <c r="L53" s="128">
        <f>IF(G53="","",VLOOKUP($F53,abm!$B$2:$G$1701,2,FALSE))</f>
        <v>58</v>
      </c>
      <c r="M53" s="9">
        <f>IF(H53="","",VLOOKUP($F53,abm!$B$2:$G$1701,3,FALSE))</f>
        <v>55</v>
      </c>
      <c r="N53" s="128">
        <f>IF(I53="","",VLOOKUP($F53,abm!$B$2:$G$1701,4,FALSE))</f>
        <v>55</v>
      </c>
      <c r="O53" s="9">
        <f>IF(J53="","",VLOOKUP($F53,abm!$B$2:$G$1701,5,FALSE))</f>
        <v>41</v>
      </c>
      <c r="P53" s="128">
        <f>IF(K53="","",VLOOKUP($F53,abm!$B$2:$G$1701,6,FALSE))</f>
        <v>58</v>
      </c>
      <c r="Q53" s="124">
        <f t="shared" si="0"/>
        <v>-0.22100259030184966</v>
      </c>
      <c r="R53" s="130">
        <f t="shared" si="1"/>
        <v>243.47147103969689</v>
      </c>
      <c r="S53" s="124">
        <f t="shared" si="2"/>
        <v>0.31351956769965916</v>
      </c>
      <c r="T53" s="131">
        <f t="shared" si="3"/>
        <v>95.768772922112959</v>
      </c>
    </row>
    <row r="54" spans="1:20" x14ac:dyDescent="0.3">
      <c r="A54">
        <v>1</v>
      </c>
      <c r="B54" s="11" t="s">
        <v>67</v>
      </c>
      <c r="C54" s="8">
        <v>47.62237300000001</v>
      </c>
      <c r="D54" s="2">
        <v>0.47924099999999997</v>
      </c>
      <c r="E54" s="11" t="s">
        <v>55</v>
      </c>
      <c r="F54" s="11">
        <v>13275</v>
      </c>
      <c r="G54" s="125">
        <f>IFERROR(VLOOKUP($F54,INRIX!$A$2:$F$464,2,FALSE),"")</f>
        <v>66.5536948431685</v>
      </c>
      <c r="H54" s="4">
        <f>IFERROR(VLOOKUP($F54,INRIX!$A$2:$F$464,3,FALSE),"")</f>
        <v>70.6840842442015</v>
      </c>
      <c r="I54" s="125">
        <f>IFERROR(VLOOKUP($F54,INRIX!$A$2:$F$464,4,FALSE),"")</f>
        <v>58.572064827415602</v>
      </c>
      <c r="J54" s="4">
        <f>IFERROR(VLOOKUP($F54,INRIX!$A$2:$F$464,5,FALSE),"")</f>
        <v>25.902383654937601</v>
      </c>
      <c r="K54" s="125">
        <f>IFERROR(VLOOKUP($F54,INRIX!$A$2:$F$464,6,FALSE),"")</f>
        <v>65.7400972897846</v>
      </c>
      <c r="L54" s="128">
        <f>IF(G54="","",VLOOKUP($F54,abm!$B$2:$G$1701,2,FALSE))</f>
        <v>58</v>
      </c>
      <c r="M54" s="9">
        <f>IF(H54="","",VLOOKUP($F54,abm!$B$2:$G$1701,3,FALSE))</f>
        <v>57</v>
      </c>
      <c r="N54" s="128">
        <f>IF(I54="","",VLOOKUP($F54,abm!$B$2:$G$1701,4,FALSE))</f>
        <v>56</v>
      </c>
      <c r="O54" s="9">
        <f>IF(J54="","",VLOOKUP($F54,abm!$B$2:$G$1701,5,FALSE))</f>
        <v>46</v>
      </c>
      <c r="P54" s="128">
        <f>IF(K54="","",VLOOKUP($F54,abm!$B$2:$G$1701,6,FALSE))</f>
        <v>58</v>
      </c>
      <c r="Q54" s="124">
        <f t="shared" si="0"/>
        <v>-0.1935949852151343</v>
      </c>
      <c r="R54" s="130">
        <f t="shared" si="1"/>
        <v>187.25416160240374</v>
      </c>
      <c r="S54" s="124">
        <f t="shared" si="2"/>
        <v>0.77589833479403825</v>
      </c>
      <c r="T54" s="131">
        <f t="shared" si="3"/>
        <v>403.91418275331927</v>
      </c>
    </row>
    <row r="55" spans="1:20" x14ac:dyDescent="0.3">
      <c r="A55">
        <v>1</v>
      </c>
      <c r="B55" s="11" t="s">
        <v>67</v>
      </c>
      <c r="C55" s="8">
        <v>48.854521000000005</v>
      </c>
      <c r="D55" s="2">
        <v>0.627216</v>
      </c>
      <c r="E55" s="11" t="s">
        <v>56</v>
      </c>
      <c r="F55" s="11">
        <v>8768</v>
      </c>
      <c r="G55" s="125">
        <f>IFERROR(VLOOKUP($F55,INRIX!$A$2:$F$464,2,FALSE),"")</f>
        <v>66.089845826687906</v>
      </c>
      <c r="H55" s="4">
        <f>IFERROR(VLOOKUP($F55,INRIX!$A$2:$F$464,3,FALSE),"")</f>
        <v>70.224206878165802</v>
      </c>
      <c r="I55" s="125">
        <f>IFERROR(VLOOKUP($F55,INRIX!$A$2:$F$464,4,FALSE),"")</f>
        <v>62.252628974390703</v>
      </c>
      <c r="J55" s="4">
        <f>IFERROR(VLOOKUP($F55,INRIX!$A$2:$F$464,5,FALSE),"")</f>
        <v>47.311010215663998</v>
      </c>
      <c r="K55" s="125">
        <f>IFERROR(VLOOKUP($F55,INRIX!$A$2:$F$464,6,FALSE),"")</f>
        <v>65.010523180780297</v>
      </c>
      <c r="L55" s="128">
        <f>IF(G55="","",VLOOKUP($F55,abm!$B$2:$G$1701,2,FALSE))</f>
        <v>58</v>
      </c>
      <c r="M55" s="9">
        <f>IF(H55="","",VLOOKUP($F55,abm!$B$2:$G$1701,3,FALSE))</f>
        <v>54</v>
      </c>
      <c r="N55" s="128">
        <f>IF(I55="","",VLOOKUP($F55,abm!$B$2:$G$1701,4,FALSE))</f>
        <v>44</v>
      </c>
      <c r="O55" s="9">
        <f>IF(J55="","",VLOOKUP($F55,abm!$B$2:$G$1701,5,FALSE))</f>
        <v>33</v>
      </c>
      <c r="P55" s="128">
        <f>IF(K55="","",VLOOKUP($F55,abm!$B$2:$G$1701,6,FALSE))</f>
        <v>58</v>
      </c>
      <c r="Q55" s="124">
        <f t="shared" si="0"/>
        <v>-0.23103439112261803</v>
      </c>
      <c r="R55" s="130">
        <f t="shared" si="1"/>
        <v>263.2248888255225</v>
      </c>
      <c r="S55" s="124">
        <f t="shared" si="2"/>
        <v>-0.30248794414721303</v>
      </c>
      <c r="T55" s="131">
        <f t="shared" si="3"/>
        <v>204.80501339283933</v>
      </c>
    </row>
    <row r="56" spans="1:20" x14ac:dyDescent="0.3">
      <c r="A56">
        <v>1</v>
      </c>
      <c r="B56" s="11" t="s">
        <v>67</v>
      </c>
      <c r="C56" s="8">
        <v>50.172170000000008</v>
      </c>
      <c r="D56" s="2">
        <v>0.35223700000000002</v>
      </c>
      <c r="E56" s="11" t="s">
        <v>58</v>
      </c>
      <c r="F56" s="11">
        <v>12584</v>
      </c>
      <c r="G56" s="125">
        <f>IFERROR(VLOOKUP($F56,INRIX!$A$2:$F$464,2,FALSE),"")</f>
        <v>65.897660818713405</v>
      </c>
      <c r="H56" s="4">
        <f>IFERROR(VLOOKUP($F56,INRIX!$A$2:$F$464,3,FALSE),"")</f>
        <v>70.016795521194396</v>
      </c>
      <c r="I56" s="125">
        <f>IFERROR(VLOOKUP($F56,INRIX!$A$2:$F$464,4,FALSE),"")</f>
        <v>66.991216132624004</v>
      </c>
      <c r="J56" s="4">
        <f>IFERROR(VLOOKUP($F56,INRIX!$A$2:$F$464,5,FALSE),"")</f>
        <v>63.599772985244002</v>
      </c>
      <c r="K56" s="125">
        <f>IFERROR(VLOOKUP($F56,INRIX!$A$2:$F$464,6,FALSE),"")</f>
        <v>64.936563089447006</v>
      </c>
      <c r="L56" s="128">
        <f>IF(G56="","",VLOOKUP($F56,abm!$B$2:$G$1701,2,FALSE))</f>
        <v>58</v>
      </c>
      <c r="M56" s="9">
        <f>IF(H56="","",VLOOKUP($F56,abm!$B$2:$G$1701,3,FALSE))</f>
        <v>55</v>
      </c>
      <c r="N56" s="128">
        <f>IF(I56="","",VLOOKUP($F56,abm!$B$2:$G$1701,4,FALSE))</f>
        <v>48</v>
      </c>
      <c r="O56" s="9">
        <f>IF(J56="","",VLOOKUP($F56,abm!$B$2:$G$1701,5,FALSE))</f>
        <v>38</v>
      </c>
      <c r="P56" s="128">
        <f>IF(K56="","",VLOOKUP($F56,abm!$B$2:$G$1701,6,FALSE))</f>
        <v>58</v>
      </c>
      <c r="Q56" s="124">
        <f t="shared" si="0"/>
        <v>-0.21447419021981295</v>
      </c>
      <c r="R56" s="130">
        <f t="shared" si="1"/>
        <v>225.50414772536408</v>
      </c>
      <c r="S56" s="124">
        <f t="shared" si="2"/>
        <v>-0.40251359059384517</v>
      </c>
      <c r="T56" s="131">
        <f t="shared" si="3"/>
        <v>655.34837689602864</v>
      </c>
    </row>
    <row r="57" spans="1:20" x14ac:dyDescent="0.3">
      <c r="A57">
        <v>1</v>
      </c>
      <c r="B57" s="11" t="s">
        <v>67</v>
      </c>
      <c r="C57" s="8">
        <v>50.763286000000008</v>
      </c>
      <c r="D57" s="2">
        <v>0.36576599999999998</v>
      </c>
      <c r="E57" s="11" t="s">
        <v>188</v>
      </c>
      <c r="F57" s="11">
        <v>12591</v>
      </c>
      <c r="G57" s="125">
        <f>IFERROR(VLOOKUP($F57,INRIX!$A$2:$F$464,2,FALSE),"")</f>
        <v>66.128920786815499</v>
      </c>
      <c r="H57" s="4">
        <f>IFERROR(VLOOKUP($F57,INRIX!$A$2:$F$464,3,FALSE),"")</f>
        <v>70.289522793921606</v>
      </c>
      <c r="I57" s="125">
        <f>IFERROR(VLOOKUP($F57,INRIX!$A$2:$F$464,4,FALSE),"")</f>
        <v>67.386119015217105</v>
      </c>
      <c r="J57" s="4">
        <f>IFERROR(VLOOKUP($F57,INRIX!$A$2:$F$464,5,FALSE),"")</f>
        <v>65.055391600454001</v>
      </c>
      <c r="K57" s="125">
        <f>IFERROR(VLOOKUP($F57,INRIX!$A$2:$F$464,6,FALSE),"")</f>
        <v>65.075945597140901</v>
      </c>
      <c r="L57" s="128">
        <f>IF(G57="","",VLOOKUP($F57,abm!$B$2:$G$1701,2,FALSE))</f>
        <v>58</v>
      </c>
      <c r="M57" s="9">
        <f>IF(H57="","",VLOOKUP($F57,abm!$B$2:$G$1701,3,FALSE))</f>
        <v>53</v>
      </c>
      <c r="N57" s="128">
        <f>IF(I57="","",VLOOKUP($F57,abm!$B$2:$G$1701,4,FALSE))</f>
        <v>44</v>
      </c>
      <c r="O57" s="9">
        <f>IF(J57="","",VLOOKUP($F57,abm!$B$2:$G$1701,5,FALSE))</f>
        <v>33</v>
      </c>
      <c r="P57" s="128">
        <f>IF(K57="","",VLOOKUP($F57,abm!$B$2:$G$1701,6,FALSE))</f>
        <v>58</v>
      </c>
      <c r="Q57" s="124">
        <f t="shared" si="0"/>
        <v>-0.24597581697363213</v>
      </c>
      <c r="R57" s="130">
        <f t="shared" si="1"/>
        <v>298.92759844153477</v>
      </c>
      <c r="S57" s="124">
        <f t="shared" si="2"/>
        <v>-0.49273996838457734</v>
      </c>
      <c r="T57" s="131">
        <f t="shared" si="3"/>
        <v>1027.548130658457</v>
      </c>
    </row>
    <row r="58" spans="1:20" x14ac:dyDescent="0.3">
      <c r="A58">
        <v>1</v>
      </c>
      <c r="B58" s="11" t="s">
        <v>67</v>
      </c>
      <c r="C58" s="8">
        <v>50.888629000000009</v>
      </c>
      <c r="D58" s="2">
        <v>0.12534300000000001</v>
      </c>
      <c r="E58" s="11" t="s">
        <v>188</v>
      </c>
      <c r="F58" s="11">
        <v>16125</v>
      </c>
      <c r="G58" s="125">
        <f>IFERROR(VLOOKUP($F58,INRIX!$A$2:$F$464,2,FALSE),"")</f>
        <v>65.819776714513594</v>
      </c>
      <c r="H58" s="4">
        <f>IFERROR(VLOOKUP($F58,INRIX!$A$2:$F$464,3,FALSE),"")</f>
        <v>70.204478805651803</v>
      </c>
      <c r="I58" s="125">
        <f>IFERROR(VLOOKUP($F58,INRIX!$A$2:$F$464,4,FALSE),"")</f>
        <v>67.554249659779799</v>
      </c>
      <c r="J58" s="4">
        <f>IFERROR(VLOOKUP($F58,INRIX!$A$2:$F$464,5,FALSE),"")</f>
        <v>66.424744608399607</v>
      </c>
      <c r="K58" s="125">
        <f>IFERROR(VLOOKUP($F58,INRIX!$A$2:$F$464,6,FALSE),"")</f>
        <v>64.881862404447503</v>
      </c>
      <c r="L58" s="128">
        <f>IF(G58="","",VLOOKUP($F58,abm!$B$2:$G$1701,2,FALSE))</f>
        <v>58</v>
      </c>
      <c r="M58" s="9">
        <f>IF(H58="","",VLOOKUP($F58,abm!$B$2:$G$1701,3,FALSE))</f>
        <v>55</v>
      </c>
      <c r="N58" s="128">
        <f>IF(I58="","",VLOOKUP($F58,abm!$B$2:$G$1701,4,FALSE))</f>
        <v>49</v>
      </c>
      <c r="O58" s="9">
        <f>IF(J58="","",VLOOKUP($F58,abm!$B$2:$G$1701,5,FALSE))</f>
        <v>40</v>
      </c>
      <c r="P58" s="128">
        <f>IF(K58="","",VLOOKUP($F58,abm!$B$2:$G$1701,6,FALSE))</f>
        <v>58</v>
      </c>
      <c r="Q58" s="124">
        <f t="shared" si="0"/>
        <v>-0.2165741995997521</v>
      </c>
      <c r="R58" s="130">
        <f t="shared" si="1"/>
        <v>231.17617575151488</v>
      </c>
      <c r="S58" s="124">
        <f t="shared" si="2"/>
        <v>-0.3978147716514987</v>
      </c>
      <c r="T58" s="131">
        <f t="shared" si="3"/>
        <v>698.26712761914405</v>
      </c>
    </row>
    <row r="59" spans="1:20" x14ac:dyDescent="0.3">
      <c r="A59">
        <v>1</v>
      </c>
      <c r="B59" s="11" t="s">
        <v>67</v>
      </c>
      <c r="C59" s="8">
        <v>51.300270000000012</v>
      </c>
      <c r="D59" s="2">
        <v>0.20556199999999999</v>
      </c>
      <c r="E59" s="11" t="s">
        <v>60</v>
      </c>
      <c r="F59" s="11">
        <v>29109</v>
      </c>
      <c r="G59" s="125">
        <f>IFERROR(VLOOKUP($F59,INRIX!$A$2:$F$464,2,FALSE),"")</f>
        <v>65.945507708665602</v>
      </c>
      <c r="H59" s="4">
        <f>IFERROR(VLOOKUP($F59,INRIX!$A$2:$F$464,3,FALSE),"")</f>
        <v>70.509730738469699</v>
      </c>
      <c r="I59" s="125">
        <f>IFERROR(VLOOKUP($F59,INRIX!$A$2:$F$464,4,FALSE),"")</f>
        <v>68.683904490906798</v>
      </c>
      <c r="J59" s="4">
        <f>IFERROR(VLOOKUP($F59,INRIX!$A$2:$F$464,5,FALSE),"")</f>
        <v>67.341657207718498</v>
      </c>
      <c r="K59" s="125">
        <f>IFERROR(VLOOKUP($F59,INRIX!$A$2:$F$464,6,FALSE),"")</f>
        <v>64.584930010920303</v>
      </c>
      <c r="L59" s="128">
        <f>IF(G59="","",VLOOKUP($F59,abm!$B$2:$G$1701,2,FALSE))</f>
        <v>56</v>
      </c>
      <c r="M59" s="9">
        <f>IF(H59="","",VLOOKUP($F59,abm!$B$2:$G$1701,3,FALSE))</f>
        <v>56</v>
      </c>
      <c r="N59" s="128">
        <f>IF(I59="","",VLOOKUP($F59,abm!$B$2:$G$1701,4,FALSE))</f>
        <v>55</v>
      </c>
      <c r="O59" s="9">
        <f>IF(J59="","",VLOOKUP($F59,abm!$B$2:$G$1701,5,FALSE))</f>
        <v>50</v>
      </c>
      <c r="P59" s="128">
        <f>IF(K59="","",VLOOKUP($F59,abm!$B$2:$G$1701,6,FALSE))</f>
        <v>56</v>
      </c>
      <c r="Q59" s="124">
        <f t="shared" si="0"/>
        <v>-0.20578338034346333</v>
      </c>
      <c r="R59" s="130">
        <f t="shared" si="1"/>
        <v>210.53228610289244</v>
      </c>
      <c r="S59" s="124">
        <f t="shared" si="2"/>
        <v>-0.25751752966558783</v>
      </c>
      <c r="T59" s="131">
        <f t="shared" si="3"/>
        <v>300.73307471001493</v>
      </c>
    </row>
    <row r="60" spans="1:20" x14ac:dyDescent="0.3">
      <c r="A60">
        <v>1</v>
      </c>
      <c r="B60" s="11" t="s">
        <v>67</v>
      </c>
      <c r="C60" s="8">
        <v>52.256288000000012</v>
      </c>
      <c r="D60" s="2">
        <v>7.9198000000000005E-2</v>
      </c>
      <c r="E60" s="11" t="s">
        <v>61</v>
      </c>
      <c r="F60" s="11">
        <v>26561</v>
      </c>
      <c r="G60" s="125">
        <f>IFERROR(VLOOKUP($F60,INRIX!$A$2:$F$464,2,FALSE),"")</f>
        <v>65.673577884104205</v>
      </c>
      <c r="H60" s="4">
        <f>IFERROR(VLOOKUP($F60,INRIX!$A$2:$F$464,3,FALSE),"")</f>
        <v>70.019461476939497</v>
      </c>
      <c r="I60" s="125">
        <f>IFERROR(VLOOKUP($F60,INRIX!$A$2:$F$464,4,FALSE),"")</f>
        <v>68.384758134356105</v>
      </c>
      <c r="J60" s="4">
        <f>IFERROR(VLOOKUP($F60,INRIX!$A$2:$F$464,5,FALSE),"")</f>
        <v>67.341203178206598</v>
      </c>
      <c r="K60" s="125">
        <f>IFERROR(VLOOKUP($F60,INRIX!$A$2:$F$464,6,FALSE),"")</f>
        <v>64.849300109202801</v>
      </c>
      <c r="L60" s="128">
        <f>IF(G60="","",VLOOKUP($F60,abm!$B$2:$G$1701,2,FALSE))</f>
        <v>57</v>
      </c>
      <c r="M60" s="9">
        <f>IF(H60="","",VLOOKUP($F60,abm!$B$2:$G$1701,3,FALSE))</f>
        <v>52</v>
      </c>
      <c r="N60" s="128">
        <f>IF(I60="","",VLOOKUP($F60,abm!$B$2:$G$1701,4,FALSE))</f>
        <v>51</v>
      </c>
      <c r="O60" s="9">
        <f>IF(J60="","",VLOOKUP($F60,abm!$B$2:$G$1701,5,FALSE))</f>
        <v>43</v>
      </c>
      <c r="P60" s="128">
        <f>IF(K60="","",VLOOKUP($F60,abm!$B$2:$G$1701,6,FALSE))</f>
        <v>57</v>
      </c>
      <c r="Q60" s="124">
        <f t="shared" si="0"/>
        <v>-0.25734932969848823</v>
      </c>
      <c r="R60" s="130">
        <f t="shared" si="1"/>
        <v>324.7009919189066</v>
      </c>
      <c r="S60" s="124">
        <f t="shared" si="2"/>
        <v>-0.36146077036657487</v>
      </c>
      <c r="T60" s="131">
        <f t="shared" si="3"/>
        <v>592.49417216273503</v>
      </c>
    </row>
    <row r="61" spans="1:20" x14ac:dyDescent="0.3">
      <c r="A61">
        <v>1</v>
      </c>
      <c r="B61" s="11" t="s">
        <v>67</v>
      </c>
      <c r="C61" s="8">
        <v>53.994381000000018</v>
      </c>
      <c r="D61" s="2">
        <v>0.14331199999999999</v>
      </c>
      <c r="E61" s="11" t="s">
        <v>63</v>
      </c>
      <c r="F61" s="11">
        <v>12267</v>
      </c>
      <c r="G61" s="125">
        <f>IFERROR(VLOOKUP($F61,INRIX!$A$2:$F$464,2,FALSE),"")</f>
        <v>66.503455608718795</v>
      </c>
      <c r="H61" s="4">
        <f>IFERROR(VLOOKUP($F61,INRIX!$A$2:$F$464,3,FALSE),"")</f>
        <v>68.563583044521494</v>
      </c>
      <c r="I61" s="125">
        <f>IFERROR(VLOOKUP($F61,INRIX!$A$2:$F$464,4,FALSE),"")</f>
        <v>69.982308548806103</v>
      </c>
      <c r="J61" s="4">
        <f>IFERROR(VLOOKUP($F61,INRIX!$A$2:$F$464,5,FALSE),"")</f>
        <v>69.930533484676502</v>
      </c>
      <c r="K61" s="125">
        <f>IFERROR(VLOOKUP($F61,INRIX!$A$2:$F$464,6,FALSE),"")</f>
        <v>65.994341308448298</v>
      </c>
      <c r="L61" s="128">
        <f>IF(G61="","",VLOOKUP($F61,abm!$B$2:$G$1701,2,FALSE))</f>
        <v>58</v>
      </c>
      <c r="M61" s="9">
        <f>IF(H61="","",VLOOKUP($F61,abm!$B$2:$G$1701,3,FALSE))</f>
        <v>57</v>
      </c>
      <c r="N61" s="128">
        <f>IF(I61="","",VLOOKUP($F61,abm!$B$2:$G$1701,4,FALSE))</f>
        <v>57</v>
      </c>
      <c r="O61" s="9">
        <f>IF(J61="","",VLOOKUP($F61,abm!$B$2:$G$1701,5,FALSE))</f>
        <v>57</v>
      </c>
      <c r="P61" s="128">
        <f>IF(K61="","",VLOOKUP($F61,abm!$B$2:$G$1701,6,FALSE))</f>
        <v>58</v>
      </c>
      <c r="Q61" s="124">
        <f t="shared" si="0"/>
        <v>-0.16865488253454797</v>
      </c>
      <c r="R61" s="130">
        <f t="shared" si="1"/>
        <v>133.71645282754497</v>
      </c>
      <c r="S61" s="124">
        <f t="shared" si="2"/>
        <v>-0.18490540312422898</v>
      </c>
      <c r="T61" s="131">
        <f t="shared" si="3"/>
        <v>167.19869619834026</v>
      </c>
    </row>
    <row r="62" spans="1:20" x14ac:dyDescent="0.3">
      <c r="A62">
        <v>1</v>
      </c>
      <c r="B62" s="11" t="s">
        <v>67</v>
      </c>
      <c r="C62" s="8">
        <v>54.235499000000019</v>
      </c>
      <c r="D62" s="2">
        <v>5.5678999999999999E-2</v>
      </c>
      <c r="E62" s="11" t="s">
        <v>190</v>
      </c>
      <c r="F62" s="11">
        <v>24696</v>
      </c>
      <c r="G62" s="125">
        <f>IFERROR(VLOOKUP($F62,INRIX!$A$2:$F$464,2,FALSE),"")</f>
        <v>66.8455608718767</v>
      </c>
      <c r="H62" s="4">
        <f>IFERROR(VLOOKUP($F62,INRIX!$A$2:$F$464,3,FALSE),"")</f>
        <v>71.249266862170103</v>
      </c>
      <c r="I62" s="125">
        <f>IFERROR(VLOOKUP($F62,INRIX!$A$2:$F$464,4,FALSE),"")</f>
        <v>70.368551280465198</v>
      </c>
      <c r="J62" s="4">
        <f>IFERROR(VLOOKUP($F62,INRIX!$A$2:$F$464,5,FALSE),"")</f>
        <v>70.459250851305299</v>
      </c>
      <c r="K62" s="125">
        <f>IFERROR(VLOOKUP($F62,INRIX!$A$2:$F$464,6,FALSE),"")</f>
        <v>66.384393924352196</v>
      </c>
      <c r="L62" s="128">
        <f>IF(G62="","",VLOOKUP($F62,abm!$B$2:$G$1701,2,FALSE))</f>
        <v>58</v>
      </c>
      <c r="M62" s="9">
        <f>IF(H62="","",VLOOKUP($F62,abm!$B$2:$G$1701,3,FALSE))</f>
        <v>57</v>
      </c>
      <c r="N62" s="128">
        <f>IF(I62="","",VLOOKUP($F62,abm!$B$2:$G$1701,4,FALSE))</f>
        <v>58</v>
      </c>
      <c r="O62" s="9">
        <f>IF(J62="","",VLOOKUP($F62,abm!$B$2:$G$1701,5,FALSE))</f>
        <v>57</v>
      </c>
      <c r="P62" s="128">
        <f>IF(K62="","",VLOOKUP($F62,abm!$B$2:$G$1701,6,FALSE))</f>
        <v>58</v>
      </c>
      <c r="Q62" s="124">
        <f t="shared" si="0"/>
        <v>-0.19999176819229525</v>
      </c>
      <c r="R62" s="130">
        <f t="shared" si="1"/>
        <v>203.041606109339</v>
      </c>
      <c r="S62" s="124">
        <f t="shared" si="2"/>
        <v>-0.19102177057927039</v>
      </c>
      <c r="T62" s="131">
        <f t="shared" si="3"/>
        <v>181.15143347836241</v>
      </c>
    </row>
    <row r="63" spans="1:20" x14ac:dyDescent="0.3">
      <c r="A63">
        <v>1</v>
      </c>
      <c r="B63" s="11" t="s">
        <v>67</v>
      </c>
      <c r="C63" s="8">
        <v>54.585615000000018</v>
      </c>
      <c r="D63" s="2">
        <v>0.35011599999999998</v>
      </c>
      <c r="E63" s="11" t="s">
        <v>190</v>
      </c>
      <c r="F63" s="11">
        <v>28486</v>
      </c>
      <c r="G63" s="125">
        <f>IFERROR(VLOOKUP($F63,INRIX!$A$2:$F$464,2,FALSE),"")</f>
        <v>66.8455608718767</v>
      </c>
      <c r="H63" s="4">
        <f>IFERROR(VLOOKUP($F63,INRIX!$A$2:$F$464,3,FALSE),"")</f>
        <v>71.249266862170103</v>
      </c>
      <c r="I63" s="125">
        <f>IFERROR(VLOOKUP($F63,INRIX!$A$2:$F$464,4,FALSE),"")</f>
        <v>70.368551280465198</v>
      </c>
      <c r="J63" s="4">
        <f>IFERROR(VLOOKUP($F63,INRIX!$A$2:$F$464,5,FALSE),"")</f>
        <v>70.459250851305299</v>
      </c>
      <c r="K63" s="125">
        <f>IFERROR(VLOOKUP($F63,INRIX!$A$2:$F$464,6,FALSE),"")</f>
        <v>66.384393924352196</v>
      </c>
      <c r="L63" s="128">
        <f>IF(G63="","",VLOOKUP($F63,abm!$B$2:$G$1701,2,FALSE))</f>
        <v>58</v>
      </c>
      <c r="M63" s="9">
        <f>IF(H63="","",VLOOKUP($F63,abm!$B$2:$G$1701,3,FALSE))</f>
        <v>57</v>
      </c>
      <c r="N63" s="128">
        <f>IF(I63="","",VLOOKUP($F63,abm!$B$2:$G$1701,4,FALSE))</f>
        <v>58</v>
      </c>
      <c r="O63" s="9">
        <f>IF(J63="","",VLOOKUP($F63,abm!$B$2:$G$1701,5,FALSE))</f>
        <v>57</v>
      </c>
      <c r="P63" s="128">
        <f>IF(K63="","",VLOOKUP($F63,abm!$B$2:$G$1701,6,FALSE))</f>
        <v>58</v>
      </c>
      <c r="Q63" s="124">
        <f t="shared" si="0"/>
        <v>-0.19999176819229525</v>
      </c>
      <c r="R63" s="130">
        <f t="shared" si="1"/>
        <v>203.041606109339</v>
      </c>
      <c r="S63" s="124">
        <f t="shared" si="2"/>
        <v>-0.19102177057927039</v>
      </c>
      <c r="T63" s="131">
        <f t="shared" si="3"/>
        <v>181.15143347836241</v>
      </c>
    </row>
    <row r="64" spans="1:20" x14ac:dyDescent="0.3">
      <c r="A64">
        <v>1</v>
      </c>
      <c r="B64" s="11" t="s">
        <v>67</v>
      </c>
      <c r="C64" s="8">
        <v>61.69925600000002</v>
      </c>
      <c r="D64" s="2">
        <v>7.1136410000000003</v>
      </c>
      <c r="E64" s="11" t="s">
        <v>190</v>
      </c>
      <c r="F64" s="11">
        <v>27597</v>
      </c>
      <c r="G64" s="125">
        <f>IFERROR(VLOOKUP($F64,INRIX!$A$2:$F$464,2,FALSE),"")</f>
        <v>66.905901116427401</v>
      </c>
      <c r="H64" s="4">
        <f>IFERROR(VLOOKUP($F64,INRIX!$A$2:$F$464,3,FALSE),"")</f>
        <v>72.351906158357806</v>
      </c>
      <c r="I64" s="125">
        <f>IFERROR(VLOOKUP($F64,INRIX!$A$2:$F$464,4,FALSE),"")</f>
        <v>70.675615489298494</v>
      </c>
      <c r="J64" s="4">
        <f>IFERROR(VLOOKUP($F64,INRIX!$A$2:$F$464,5,FALSE),"")</f>
        <v>70.952553916004504</v>
      </c>
      <c r="K64" s="125">
        <f>IFERROR(VLOOKUP($F64,INRIX!$A$2:$F$464,6,FALSE),"")</f>
        <v>66.118931797875504</v>
      </c>
      <c r="L64" s="128">
        <f>IF(G64="","",VLOOKUP($F64,abm!$B$2:$G$1701,2,FALSE))</f>
        <v>62</v>
      </c>
      <c r="M64" s="9">
        <f>IF(H64="","",VLOOKUP($F64,abm!$B$2:$G$1701,3,FALSE))</f>
        <v>61</v>
      </c>
      <c r="N64" s="128">
        <f>IF(I64="","",VLOOKUP($F64,abm!$B$2:$G$1701,4,FALSE))</f>
        <v>61</v>
      </c>
      <c r="O64" s="9">
        <f>IF(J64="","",VLOOKUP($F64,abm!$B$2:$G$1701,5,FALSE))</f>
        <v>61</v>
      </c>
      <c r="P64" s="128">
        <f>IF(K64="","",VLOOKUP($F64,abm!$B$2:$G$1701,6,FALSE))</f>
        <v>62</v>
      </c>
      <c r="Q64" s="124">
        <f t="shared" si="0"/>
        <v>-0.15689850843061004</v>
      </c>
      <c r="R64" s="130">
        <f t="shared" si="1"/>
        <v>128.8657734281619</v>
      </c>
      <c r="S64" s="124">
        <f t="shared" si="2"/>
        <v>-0.1402705521747194</v>
      </c>
      <c r="T64" s="131">
        <f t="shared" si="3"/>
        <v>99.053329450976591</v>
      </c>
    </row>
    <row r="65" spans="1:20" x14ac:dyDescent="0.3">
      <c r="A65">
        <v>1</v>
      </c>
      <c r="B65" s="11" t="s">
        <v>67</v>
      </c>
      <c r="C65" s="8">
        <v>70.987122000000028</v>
      </c>
      <c r="D65" s="2">
        <v>8.6213130000000007</v>
      </c>
      <c r="E65" s="11" t="s">
        <v>64</v>
      </c>
      <c r="F65" s="11">
        <v>27519</v>
      </c>
      <c r="G65" s="125">
        <f>IFERROR(VLOOKUP($F65,INRIX!$A$2:$F$464,2,FALSE),"")</f>
        <v>60.67889420521</v>
      </c>
      <c r="H65" s="4">
        <f>IFERROR(VLOOKUP($F65,INRIX!$A$2:$F$464,3,FALSE),"")</f>
        <v>68.442015462543296</v>
      </c>
      <c r="I65" s="125">
        <f>IFERROR(VLOOKUP($F65,INRIX!$A$2:$F$464,4,FALSE),"")</f>
        <v>68.837560311765401</v>
      </c>
      <c r="J65" s="4">
        <f>IFERROR(VLOOKUP($F65,INRIX!$A$2:$F$464,5,FALSE),"")</f>
        <v>67.978887627695798</v>
      </c>
      <c r="K65" s="125">
        <f>IFERROR(VLOOKUP($F65,INRIX!$A$2:$F$464,6,FALSE),"")</f>
        <v>61.256130249180998</v>
      </c>
      <c r="L65" s="128">
        <f>IF(G65="","",VLOOKUP($F65,abm!$B$2:$G$1701,2,FALSE))</f>
        <v>62</v>
      </c>
      <c r="M65" s="9">
        <f>IF(H65="","",VLOOKUP($F65,abm!$B$2:$G$1701,3,FALSE))</f>
        <v>61</v>
      </c>
      <c r="N65" s="128">
        <f>IF(I65="","",VLOOKUP($F65,abm!$B$2:$G$1701,4,FALSE))</f>
        <v>61</v>
      </c>
      <c r="O65" s="9">
        <f>IF(J65="","",VLOOKUP($F65,abm!$B$2:$G$1701,5,FALSE))</f>
        <v>61</v>
      </c>
      <c r="P65" s="128">
        <f>IF(K65="","",VLOOKUP($F65,abm!$B$2:$G$1701,6,FALSE))</f>
        <v>62</v>
      </c>
      <c r="Q65" s="124">
        <f t="shared" si="0"/>
        <v>-0.10873460420837744</v>
      </c>
      <c r="R65" s="130">
        <f t="shared" si="1"/>
        <v>55.3835941447335</v>
      </c>
      <c r="S65" s="124">
        <f t="shared" si="2"/>
        <v>-0.10266257467932549</v>
      </c>
      <c r="T65" s="131">
        <f t="shared" si="3"/>
        <v>48.70487252000548</v>
      </c>
    </row>
    <row r="66" spans="1:20" x14ac:dyDescent="0.3">
      <c r="A66">
        <v>1</v>
      </c>
      <c r="B66" s="11" t="s">
        <v>67</v>
      </c>
      <c r="C66" s="8">
        <v>71.483469000000028</v>
      </c>
      <c r="D66" s="2">
        <v>0.49634699999999998</v>
      </c>
      <c r="E66" s="11" t="s">
        <v>65</v>
      </c>
      <c r="F66" s="11">
        <v>27518</v>
      </c>
      <c r="G66" s="125">
        <f>IFERROR(VLOOKUP($F66,INRIX!$A$2:$F$464,2,FALSE),"")</f>
        <v>67.212918660287102</v>
      </c>
      <c r="H66" s="4">
        <f>IFERROR(VLOOKUP($F66,INRIX!$A$2:$F$464,3,FALSE),"")</f>
        <v>72.438283124500103</v>
      </c>
      <c r="I66" s="125">
        <f>IFERROR(VLOOKUP($F66,INRIX!$A$2:$F$464,4,FALSE),"")</f>
        <v>71.027588766547098</v>
      </c>
      <c r="J66" s="4">
        <f>IFERROR(VLOOKUP($F66,INRIX!$A$2:$F$464,5,FALSE),"")</f>
        <v>71.343473325766197</v>
      </c>
      <c r="K66" s="125">
        <f>IFERROR(VLOOKUP($F66,INRIX!$A$2:$F$464,6,FALSE),"")</f>
        <v>67.342896852973297</v>
      </c>
      <c r="L66" s="128">
        <f>IF(G66="","",VLOOKUP($F66,abm!$B$2:$G$1701,2,FALSE))</f>
        <v>62</v>
      </c>
      <c r="M66" s="9">
        <f>IF(H66="","",VLOOKUP($F66,abm!$B$2:$G$1701,3,FALSE))</f>
        <v>61</v>
      </c>
      <c r="N66" s="128">
        <f>IF(I66="","",VLOOKUP($F66,abm!$B$2:$G$1701,4,FALSE))</f>
        <v>61</v>
      </c>
      <c r="O66" s="9">
        <f>IF(J66="","",VLOOKUP($F66,abm!$B$2:$G$1701,5,FALSE))</f>
        <v>61</v>
      </c>
      <c r="P66" s="128">
        <f>IF(K66="","",VLOOKUP($F66,abm!$B$2:$G$1701,6,FALSE))</f>
        <v>62</v>
      </c>
      <c r="Q66" s="124">
        <f t="shared" ref="Q66:Q121" si="4">IFERROR(M66/H66-1,"")</f>
        <v>-0.15790384077492636</v>
      </c>
      <c r="R66" s="130">
        <f t="shared" ref="R66:R121" si="5">IFERROR(POWER((M66-H66),2),"")</f>
        <v>130.83432083622384</v>
      </c>
      <c r="S66" s="124">
        <f t="shared" ref="S66:S121" si="6">IFERROR(O66/J66-1,"")</f>
        <v>-0.14498135349446994</v>
      </c>
      <c r="T66" s="131">
        <f t="shared" ref="T66:T121" si="7">IFERROR(POWER((O66-J66),2),"")</f>
        <v>106.98744044083685</v>
      </c>
    </row>
    <row r="67" spans="1:20" x14ac:dyDescent="0.3">
      <c r="A67">
        <v>1</v>
      </c>
      <c r="B67" s="11" t="s">
        <v>67</v>
      </c>
      <c r="C67" s="8">
        <v>71.765891000000025</v>
      </c>
      <c r="D67" s="2">
        <v>0.28242200000000001</v>
      </c>
      <c r="E67" s="11" t="s">
        <v>65</v>
      </c>
      <c r="F67" s="11">
        <v>12761</v>
      </c>
      <c r="G67" s="125">
        <f>IFERROR(VLOOKUP($F67,INRIX!$A$2:$F$464,2,FALSE),"")</f>
        <v>65.937267410951605</v>
      </c>
      <c r="H67" s="4">
        <f>IFERROR(VLOOKUP($F67,INRIX!$A$2:$F$464,3,FALSE),"")</f>
        <v>71.676352972540698</v>
      </c>
      <c r="I67" s="125">
        <f>IFERROR(VLOOKUP($F67,INRIX!$A$2:$F$464,4,FALSE),"")</f>
        <v>70.052579487813901</v>
      </c>
      <c r="J67" s="4">
        <f>IFERROR(VLOOKUP($F67,INRIX!$A$2:$F$464,5,FALSE),"")</f>
        <v>70.622474460839996</v>
      </c>
      <c r="K67" s="125">
        <f>IFERROR(VLOOKUP($F67,INRIX!$A$2:$F$464,6,FALSE),"")</f>
        <v>66.342996128263707</v>
      </c>
      <c r="L67" s="128">
        <f>IF(G67="","",VLOOKUP($F67,abm!$B$2:$G$1701,2,FALSE))</f>
        <v>62</v>
      </c>
      <c r="M67" s="9">
        <f>IF(H67="","",VLOOKUP($F67,abm!$B$2:$G$1701,3,FALSE))</f>
        <v>61</v>
      </c>
      <c r="N67" s="128">
        <f>IF(I67="","",VLOOKUP($F67,abm!$B$2:$G$1701,4,FALSE))</f>
        <v>61</v>
      </c>
      <c r="O67" s="9">
        <f>IF(J67="","",VLOOKUP($F67,abm!$B$2:$G$1701,5,FALSE))</f>
        <v>61</v>
      </c>
      <c r="P67" s="128">
        <f>IF(K67="","",VLOOKUP($F67,abm!$B$2:$G$1701,6,FALSE))</f>
        <v>62</v>
      </c>
      <c r="Q67" s="124">
        <f t="shared" si="4"/>
        <v>-0.1489522350088156</v>
      </c>
      <c r="R67" s="130">
        <f t="shared" si="5"/>
        <v>113.9845127942786</v>
      </c>
      <c r="S67" s="124">
        <f t="shared" si="6"/>
        <v>-0.13625229835547092</v>
      </c>
      <c r="T67" s="131">
        <f t="shared" si="7"/>
        <v>92.592014749517972</v>
      </c>
    </row>
    <row r="68" spans="1:20" x14ac:dyDescent="0.3">
      <c r="A68">
        <v>1</v>
      </c>
      <c r="B68" s="11" t="s">
        <v>68</v>
      </c>
      <c r="C68" s="8">
        <v>0.14857899999999999</v>
      </c>
      <c r="D68" s="2">
        <v>0.14857899999999999</v>
      </c>
      <c r="E68" s="11" t="s">
        <v>67</v>
      </c>
      <c r="F68" s="11">
        <v>16127</v>
      </c>
      <c r="G68" s="125">
        <f>IFERROR(VLOOKUP($F68,INRIX!$A$2:$F$464,2,FALSE),"")</f>
        <v>62.158160552897399</v>
      </c>
      <c r="H68" s="4">
        <f>IFERROR(VLOOKUP($F68,INRIX!$A$2:$F$464,3,FALSE),"")</f>
        <v>54.798720341242301</v>
      </c>
      <c r="I68" s="125">
        <f>IFERROR(VLOOKUP($F68,INRIX!$A$2:$F$464,4,FALSE),"")</f>
        <v>62.414573796857603</v>
      </c>
      <c r="J68" s="4">
        <f>IFERROR(VLOOKUP($F68,INRIX!$A$2:$F$464,5,FALSE),"")</f>
        <v>49.2127128263337</v>
      </c>
      <c r="K68" s="125">
        <f>IFERROR(VLOOKUP($F68,INRIX!$A$2:$F$464,6,FALSE),"")</f>
        <v>61.626029981137698</v>
      </c>
      <c r="L68" s="128">
        <f>IF(G68="","",VLOOKUP($F68,abm!$B$2:$G$1701,2,FALSE))</f>
        <v>57</v>
      </c>
      <c r="M68" s="9">
        <f>IF(H68="","",VLOOKUP($F68,abm!$B$2:$G$1701,3,FALSE))</f>
        <v>54</v>
      </c>
      <c r="N68" s="128">
        <f>IF(I68="","",VLOOKUP($F68,abm!$B$2:$G$1701,4,FALSE))</f>
        <v>56</v>
      </c>
      <c r="O68" s="9">
        <f>IF(J68="","",VLOOKUP($F68,abm!$B$2:$G$1701,5,FALSE))</f>
        <v>51</v>
      </c>
      <c r="P68" s="128">
        <f>IF(K68="","",VLOOKUP($F68,abm!$B$2:$G$1701,6,FALSE))</f>
        <v>57</v>
      </c>
      <c r="Q68" s="124">
        <f t="shared" si="4"/>
        <v>-1.4575529068352577E-2</v>
      </c>
      <c r="R68" s="130">
        <f t="shared" si="5"/>
        <v>0.6379541835142184</v>
      </c>
      <c r="S68" s="124">
        <f t="shared" si="6"/>
        <v>3.6317590943897748E-2</v>
      </c>
      <c r="T68" s="131">
        <f t="shared" si="7"/>
        <v>3.194395441152071</v>
      </c>
    </row>
    <row r="69" spans="1:20" x14ac:dyDescent="0.3">
      <c r="A69">
        <v>1</v>
      </c>
      <c r="B69" s="11" t="s">
        <v>68</v>
      </c>
      <c r="C69" s="8">
        <v>1.3751199999999999</v>
      </c>
      <c r="D69" s="2">
        <v>0.16141900000000001</v>
      </c>
      <c r="E69" s="11" t="s">
        <v>81</v>
      </c>
      <c r="F69" s="11">
        <v>9027</v>
      </c>
      <c r="G69" s="125">
        <f>IFERROR(VLOOKUP($F69,INRIX!$A$2:$F$464,2,FALSE),"")</f>
        <v>62.628389154704898</v>
      </c>
      <c r="H69" s="4">
        <f>IFERROR(VLOOKUP($F69,INRIX!$A$2:$F$464,3,FALSE),"")</f>
        <v>52.7275393228472</v>
      </c>
      <c r="I69" s="125">
        <f>IFERROR(VLOOKUP($F69,INRIX!$A$2:$F$464,4,FALSE),"")</f>
        <v>62.902264010887002</v>
      </c>
      <c r="J69" s="4">
        <f>IFERROR(VLOOKUP($F69,INRIX!$A$2:$F$464,5,FALSE),"")</f>
        <v>61.6958002270148</v>
      </c>
      <c r="K69" s="125">
        <f>IFERROR(VLOOKUP($F69,INRIX!$A$2:$F$464,6,FALSE),"")</f>
        <v>61.013699990072503</v>
      </c>
      <c r="L69" s="128">
        <f>IF(G69="","",VLOOKUP($F69,abm!$B$2:$G$1701,2,FALSE))</f>
        <v>57</v>
      </c>
      <c r="M69" s="9">
        <f>IF(H69="","",VLOOKUP($F69,abm!$B$2:$G$1701,3,FALSE))</f>
        <v>43</v>
      </c>
      <c r="N69" s="128">
        <f>IF(I69="","",VLOOKUP($F69,abm!$B$2:$G$1701,4,FALSE))</f>
        <v>56</v>
      </c>
      <c r="O69" s="9">
        <f>IF(J69="","",VLOOKUP($F69,abm!$B$2:$G$1701,5,FALSE))</f>
        <v>51</v>
      </c>
      <c r="P69" s="128">
        <f>IF(K69="","",VLOOKUP($F69,abm!$B$2:$G$1701,6,FALSE))</f>
        <v>57</v>
      </c>
      <c r="Q69" s="124">
        <f t="shared" si="4"/>
        <v>-0.18448688195529339</v>
      </c>
      <c r="R69" s="130">
        <f t="shared" si="5"/>
        <v>94.625021277538565</v>
      </c>
      <c r="S69" s="124">
        <f t="shared" si="6"/>
        <v>-0.17336350590572969</v>
      </c>
      <c r="T69" s="131">
        <f t="shared" si="7"/>
        <v>114.40014249620985</v>
      </c>
    </row>
    <row r="70" spans="1:20" x14ac:dyDescent="0.3">
      <c r="A70">
        <v>1</v>
      </c>
      <c r="B70" s="11" t="s">
        <v>68</v>
      </c>
      <c r="C70" s="8">
        <v>1.8689159999999998</v>
      </c>
      <c r="D70" s="2">
        <v>0.30917800000000001</v>
      </c>
      <c r="E70" s="11" t="s">
        <v>81</v>
      </c>
      <c r="F70" s="11">
        <v>8921</v>
      </c>
      <c r="G70" s="125">
        <f>IFERROR(VLOOKUP($F70,INRIX!$A$2:$F$464,2,FALSE),"")</f>
        <v>63.8809144072302</v>
      </c>
      <c r="H70" s="4">
        <f>IFERROR(VLOOKUP($F70,INRIX!$A$2:$F$464,3,FALSE),"")</f>
        <v>64.449480138629696</v>
      </c>
      <c r="I70" s="125">
        <f>IFERROR(VLOOKUP($F70,INRIX!$A$2:$F$464,4,FALSE),"")</f>
        <v>65.455400222689605</v>
      </c>
      <c r="J70" s="4">
        <f>IFERROR(VLOOKUP($F70,INRIX!$A$2:$F$464,5,FALSE),"")</f>
        <v>65.0306469920545</v>
      </c>
      <c r="K70" s="125">
        <f>IFERROR(VLOOKUP($F70,INRIX!$A$2:$F$464,6,FALSE),"")</f>
        <v>62.9028094907178</v>
      </c>
      <c r="L70" s="128">
        <f>IF(G70="","",VLOOKUP($F70,abm!$B$2:$G$1701,2,FALSE))</f>
        <v>57</v>
      </c>
      <c r="M70" s="9">
        <f>IF(H70="","",VLOOKUP($F70,abm!$B$2:$G$1701,3,FALSE))</f>
        <v>40</v>
      </c>
      <c r="N70" s="128">
        <f>IF(I70="","",VLOOKUP($F70,abm!$B$2:$G$1701,4,FALSE))</f>
        <v>52</v>
      </c>
      <c r="O70" s="9">
        <f>IF(J70="","",VLOOKUP($F70,abm!$B$2:$G$1701,5,FALSE))</f>
        <v>46</v>
      </c>
      <c r="P70" s="128">
        <f>IF(K70="","",VLOOKUP($F70,abm!$B$2:$G$1701,6,FALSE))</f>
        <v>57</v>
      </c>
      <c r="Q70" s="124">
        <f t="shared" si="4"/>
        <v>-0.37935884177869694</v>
      </c>
      <c r="R70" s="130">
        <f t="shared" si="5"/>
        <v>597.77707904924796</v>
      </c>
      <c r="S70" s="124">
        <f t="shared" si="6"/>
        <v>-0.29264120645116265</v>
      </c>
      <c r="T70" s="131">
        <f t="shared" si="7"/>
        <v>362.16552493619298</v>
      </c>
    </row>
    <row r="71" spans="1:20" x14ac:dyDescent="0.3">
      <c r="A71">
        <v>1</v>
      </c>
      <c r="B71" s="11" t="s">
        <v>68</v>
      </c>
      <c r="C71" s="8">
        <v>2.0582949999999998</v>
      </c>
      <c r="D71" s="2">
        <v>0.18937899999999999</v>
      </c>
      <c r="E71" s="11" t="s">
        <v>81</v>
      </c>
      <c r="F71" s="11">
        <v>22756</v>
      </c>
      <c r="G71" s="125">
        <f>IFERROR(VLOOKUP($F71,INRIX!$A$2:$F$464,2,FALSE),"")</f>
        <v>63.8809144072302</v>
      </c>
      <c r="H71" s="4">
        <f>IFERROR(VLOOKUP($F71,INRIX!$A$2:$F$464,3,FALSE),"")</f>
        <v>64.449480138629696</v>
      </c>
      <c r="I71" s="125">
        <f>IFERROR(VLOOKUP($F71,INRIX!$A$2:$F$464,4,FALSE),"")</f>
        <v>65.455400222689605</v>
      </c>
      <c r="J71" s="4">
        <f>IFERROR(VLOOKUP($F71,INRIX!$A$2:$F$464,5,FALSE),"")</f>
        <v>65.0306469920545</v>
      </c>
      <c r="K71" s="125">
        <f>IFERROR(VLOOKUP($F71,INRIX!$A$2:$F$464,6,FALSE),"")</f>
        <v>62.9028094907178</v>
      </c>
      <c r="L71" s="128">
        <f>IF(G71="","",VLOOKUP($F71,abm!$B$2:$G$1701,2,FALSE))</f>
        <v>57</v>
      </c>
      <c r="M71" s="9">
        <f>IF(H71="","",VLOOKUP($F71,abm!$B$2:$G$1701,3,FALSE))</f>
        <v>48</v>
      </c>
      <c r="N71" s="128">
        <f>IF(I71="","",VLOOKUP($F71,abm!$B$2:$G$1701,4,FALSE))</f>
        <v>55</v>
      </c>
      <c r="O71" s="9">
        <f>IF(J71="","",VLOOKUP($F71,abm!$B$2:$G$1701,5,FALSE))</f>
        <v>52</v>
      </c>
      <c r="P71" s="128">
        <f>IF(K71="","",VLOOKUP($F71,abm!$B$2:$G$1701,6,FALSE))</f>
        <v>57</v>
      </c>
      <c r="Q71" s="124">
        <f t="shared" si="4"/>
        <v>-0.25523061013443638</v>
      </c>
      <c r="R71" s="130">
        <f t="shared" si="5"/>
        <v>270.58539683117283</v>
      </c>
      <c r="S71" s="124">
        <f t="shared" si="6"/>
        <v>-0.20037701598827085</v>
      </c>
      <c r="T71" s="131">
        <f t="shared" si="7"/>
        <v>169.79776103153898</v>
      </c>
    </row>
    <row r="72" spans="1:20" x14ac:dyDescent="0.3">
      <c r="A72">
        <v>1</v>
      </c>
      <c r="B72" s="11" t="s">
        <v>68</v>
      </c>
      <c r="C72" s="8">
        <v>6.8800559999999997</v>
      </c>
      <c r="D72" s="2">
        <v>0.57610499999999998</v>
      </c>
      <c r="E72" s="11" t="s">
        <v>84</v>
      </c>
      <c r="F72" s="11">
        <v>20457</v>
      </c>
      <c r="G72" s="125">
        <f>IFERROR(VLOOKUP($F72,INRIX!$A$2:$F$464,2,FALSE),"")</f>
        <v>64.905103668261603</v>
      </c>
      <c r="H72" s="4">
        <f>IFERROR(VLOOKUP($F72,INRIX!$A$2:$F$464,3,FALSE),"")</f>
        <v>38.6691548920288</v>
      </c>
      <c r="I72" s="125">
        <f>IFERROR(VLOOKUP($F72,INRIX!$A$2:$F$464,4,FALSE),"")</f>
        <v>65.160831374489703</v>
      </c>
      <c r="J72" s="4">
        <f>IFERROR(VLOOKUP($F72,INRIX!$A$2:$F$464,5,FALSE),"")</f>
        <v>67.447219069239495</v>
      </c>
      <c r="K72" s="125">
        <f>IFERROR(VLOOKUP($F72,INRIX!$A$2:$F$464,6,FALSE),"")</f>
        <v>64.917402958403699</v>
      </c>
      <c r="L72" s="128">
        <f>IF(G72="","",VLOOKUP($F72,abm!$B$2:$G$1701,2,FALSE))</f>
        <v>57</v>
      </c>
      <c r="M72" s="9">
        <f>IF(H72="","",VLOOKUP($F72,abm!$B$2:$G$1701,3,FALSE))</f>
        <v>34</v>
      </c>
      <c r="N72" s="128">
        <f>IF(I72="","",VLOOKUP($F72,abm!$B$2:$G$1701,4,FALSE))</f>
        <v>54</v>
      </c>
      <c r="O72" s="9">
        <f>IF(J72="","",VLOOKUP($F72,abm!$B$2:$G$1701,5,FALSE))</f>
        <v>52</v>
      </c>
      <c r="P72" s="128">
        <f>IF(K72="","",VLOOKUP($F72,abm!$B$2:$G$1701,6,FALSE))</f>
        <v>57</v>
      </c>
      <c r="Q72" s="124">
        <f t="shared" si="4"/>
        <v>-0.12074623572886234</v>
      </c>
      <c r="R72" s="130">
        <f t="shared" si="5"/>
        <v>21.801007405756476</v>
      </c>
      <c r="S72" s="124">
        <f t="shared" si="6"/>
        <v>-0.22902677504585911</v>
      </c>
      <c r="T72" s="131">
        <f t="shared" si="7"/>
        <v>238.61657697307629</v>
      </c>
    </row>
    <row r="73" spans="1:20" x14ac:dyDescent="0.3">
      <c r="A73">
        <v>1</v>
      </c>
      <c r="B73" s="11" t="s">
        <v>68</v>
      </c>
      <c r="C73" s="8">
        <v>8.5381539999999987</v>
      </c>
      <c r="D73" s="2">
        <v>0.314081</v>
      </c>
      <c r="E73" s="11" t="s">
        <v>192</v>
      </c>
      <c r="F73" s="11">
        <v>9336</v>
      </c>
      <c r="G73" s="125">
        <f>IFERROR(VLOOKUP($F73,INRIX!$A$2:$F$464,2,FALSE),"")</f>
        <v>66.570972886762405</v>
      </c>
      <c r="H73" s="4">
        <f>IFERROR(VLOOKUP($F73,INRIX!$A$2:$F$464,3,FALSE),"")</f>
        <v>63.933351106371603</v>
      </c>
      <c r="I73" s="125">
        <f>IFERROR(VLOOKUP($F73,INRIX!$A$2:$F$464,4,FALSE),"")</f>
        <v>67.052950637139702</v>
      </c>
      <c r="J73" s="4">
        <f>IFERROR(VLOOKUP($F73,INRIX!$A$2:$F$464,5,FALSE),"")</f>
        <v>67.283541430192997</v>
      </c>
      <c r="K73" s="125">
        <f>IFERROR(VLOOKUP($F73,INRIX!$A$2:$F$464,6,FALSE),"")</f>
        <v>64.473741685694407</v>
      </c>
      <c r="L73" s="128">
        <f>IF(G73="","",VLOOKUP($F73,abm!$B$2:$G$1701,2,FALSE))</f>
        <v>58</v>
      </c>
      <c r="M73" s="9">
        <f>IF(H73="","",VLOOKUP($F73,abm!$B$2:$G$1701,3,FALSE))</f>
        <v>41</v>
      </c>
      <c r="N73" s="128">
        <f>IF(I73="","",VLOOKUP($F73,abm!$B$2:$G$1701,4,FALSE))</f>
        <v>55</v>
      </c>
      <c r="O73" s="9">
        <f>IF(J73="","",VLOOKUP($F73,abm!$B$2:$G$1701,5,FALSE))</f>
        <v>54</v>
      </c>
      <c r="P73" s="128">
        <f>IF(K73="","",VLOOKUP($F73,abm!$B$2:$G$1701,6,FALSE))</f>
        <v>58</v>
      </c>
      <c r="Q73" s="124">
        <f t="shared" si="4"/>
        <v>-0.35870716471932385</v>
      </c>
      <c r="R73" s="130">
        <f t="shared" si="5"/>
        <v>525.93859296811559</v>
      </c>
      <c r="S73" s="124">
        <f t="shared" si="6"/>
        <v>-0.19742631181170411</v>
      </c>
      <c r="T73" s="131">
        <f t="shared" si="7"/>
        <v>176.45247292765382</v>
      </c>
    </row>
    <row r="74" spans="1:20" x14ac:dyDescent="0.3">
      <c r="A74">
        <v>1</v>
      </c>
      <c r="B74" s="11" t="s">
        <v>68</v>
      </c>
      <c r="C74" s="8">
        <v>8.8967749999999981</v>
      </c>
      <c r="D74" s="2">
        <v>0.35862100000000002</v>
      </c>
      <c r="E74" s="11" t="s">
        <v>37</v>
      </c>
      <c r="F74" s="11">
        <v>9337</v>
      </c>
      <c r="G74" s="125">
        <f>IFERROR(VLOOKUP($F74,INRIX!$A$2:$F$464,2,FALSE),"")</f>
        <v>66.7796384901648</v>
      </c>
      <c r="H74" s="4">
        <f>IFERROR(VLOOKUP($F74,INRIX!$A$2:$F$464,3,FALSE),"")</f>
        <v>66.460943748333804</v>
      </c>
      <c r="I74" s="125">
        <f>IFERROR(VLOOKUP($F74,INRIX!$A$2:$F$464,4,FALSE),"")</f>
        <v>67.552641346034903</v>
      </c>
      <c r="J74" s="4">
        <f>IFERROR(VLOOKUP($F74,INRIX!$A$2:$F$464,5,FALSE),"")</f>
        <v>66.644267877412005</v>
      </c>
      <c r="K74" s="125">
        <f>IFERROR(VLOOKUP($F74,INRIX!$A$2:$F$464,6,FALSE),"")</f>
        <v>64.640821999404395</v>
      </c>
      <c r="L74" s="128">
        <f>IF(G74="","",VLOOKUP($F74,abm!$B$2:$G$1701,2,FALSE))</f>
        <v>58</v>
      </c>
      <c r="M74" s="9">
        <f>IF(H74="","",VLOOKUP($F74,abm!$B$2:$G$1701,3,FALSE))</f>
        <v>50</v>
      </c>
      <c r="N74" s="128">
        <f>IF(I74="","",VLOOKUP($F74,abm!$B$2:$G$1701,4,FALSE))</f>
        <v>57</v>
      </c>
      <c r="O74" s="9">
        <f>IF(J74="","",VLOOKUP($F74,abm!$B$2:$G$1701,5,FALSE))</f>
        <v>55</v>
      </c>
      <c r="P74" s="128">
        <f>IF(K74="","",VLOOKUP($F74,abm!$B$2:$G$1701,6,FALSE))</f>
        <v>58</v>
      </c>
      <c r="Q74" s="124">
        <f t="shared" si="4"/>
        <v>-0.24767845323813187</v>
      </c>
      <c r="R74" s="130">
        <f t="shared" si="5"/>
        <v>270.96266908580975</v>
      </c>
      <c r="S74" s="124">
        <f t="shared" si="6"/>
        <v>-0.17472272182254167</v>
      </c>
      <c r="T74" s="131">
        <f t="shared" si="7"/>
        <v>135.58897440092909</v>
      </c>
    </row>
    <row r="75" spans="1:20" x14ac:dyDescent="0.3">
      <c r="A75">
        <v>1</v>
      </c>
      <c r="B75" s="11" t="s">
        <v>68</v>
      </c>
      <c r="C75" s="8">
        <v>9.1121559999999988</v>
      </c>
      <c r="D75" s="2">
        <v>0.16997999999999999</v>
      </c>
      <c r="E75" s="11" t="s">
        <v>37</v>
      </c>
      <c r="F75" s="11">
        <v>8817</v>
      </c>
      <c r="G75" s="125">
        <f>IFERROR(VLOOKUP($F75,INRIX!$A$2:$F$464,2,FALSE),"")</f>
        <v>66.7796384901648</v>
      </c>
      <c r="H75" s="4">
        <f>IFERROR(VLOOKUP($F75,INRIX!$A$2:$F$464,3,FALSE),"")</f>
        <v>66.460943748333804</v>
      </c>
      <c r="I75" s="125">
        <f>IFERROR(VLOOKUP($F75,INRIX!$A$2:$F$464,4,FALSE),"")</f>
        <v>67.552641346034903</v>
      </c>
      <c r="J75" s="4">
        <f>IFERROR(VLOOKUP($F75,INRIX!$A$2:$F$464,5,FALSE),"")</f>
        <v>66.644267877412005</v>
      </c>
      <c r="K75" s="125">
        <f>IFERROR(VLOOKUP($F75,INRIX!$A$2:$F$464,6,FALSE),"")</f>
        <v>64.640821999404395</v>
      </c>
      <c r="L75" s="128">
        <f>IF(G75="","",VLOOKUP($F75,abm!$B$2:$G$1701,2,FALSE))</f>
        <v>58</v>
      </c>
      <c r="M75" s="9">
        <f>IF(H75="","",VLOOKUP($F75,abm!$B$2:$G$1701,3,FALSE))</f>
        <v>49</v>
      </c>
      <c r="N75" s="128">
        <f>IF(I75="","",VLOOKUP($F75,abm!$B$2:$G$1701,4,FALSE))</f>
        <v>56</v>
      </c>
      <c r="O75" s="9">
        <f>IF(J75="","",VLOOKUP($F75,abm!$B$2:$G$1701,5,FALSE))</f>
        <v>52</v>
      </c>
      <c r="P75" s="128">
        <f>IF(K75="","",VLOOKUP($F75,abm!$B$2:$G$1701,6,FALSE))</f>
        <v>58</v>
      </c>
      <c r="Q75" s="124">
        <f t="shared" si="4"/>
        <v>-0.26272488417336914</v>
      </c>
      <c r="R75" s="130">
        <f t="shared" si="5"/>
        <v>304.88455658247733</v>
      </c>
      <c r="S75" s="124">
        <f t="shared" si="6"/>
        <v>-0.21973784608676661</v>
      </c>
      <c r="T75" s="131">
        <f t="shared" si="7"/>
        <v>214.45458166540112</v>
      </c>
    </row>
    <row r="76" spans="1:20" x14ac:dyDescent="0.3">
      <c r="A76">
        <v>1</v>
      </c>
      <c r="B76" s="11" t="s">
        <v>68</v>
      </c>
      <c r="C76" s="8">
        <v>10.455226999999997</v>
      </c>
      <c r="D76" s="2">
        <v>0.75105200000000005</v>
      </c>
      <c r="E76" s="11" t="s">
        <v>39</v>
      </c>
      <c r="F76" s="11">
        <v>22743</v>
      </c>
      <c r="G76" s="125">
        <f>IFERROR(VLOOKUP($F76,INRIX!$A$2:$F$464,2,FALSE),"")</f>
        <v>66.276714513556598</v>
      </c>
      <c r="H76" s="4">
        <f>IFERROR(VLOOKUP($F76,INRIX!$A$2:$F$464,3,FALSE),"")</f>
        <v>67.154625433217802</v>
      </c>
      <c r="I76" s="125">
        <f>IFERROR(VLOOKUP($F76,INRIX!$A$2:$F$464,4,FALSE),"")</f>
        <v>67.036743783248795</v>
      </c>
      <c r="J76" s="4">
        <f>IFERROR(VLOOKUP($F76,INRIX!$A$2:$F$464,5,FALSE),"")</f>
        <v>62.533030646992103</v>
      </c>
      <c r="K76" s="125">
        <f>IFERROR(VLOOKUP($F76,INRIX!$A$2:$F$464,6,FALSE),"")</f>
        <v>64.838677653132095</v>
      </c>
      <c r="L76" s="128">
        <f>IF(G76="","",VLOOKUP($F76,abm!$B$2:$G$1701,2,FALSE))</f>
        <v>58</v>
      </c>
      <c r="M76" s="9">
        <f>IF(H76="","",VLOOKUP($F76,abm!$B$2:$G$1701,3,FALSE))</f>
        <v>56</v>
      </c>
      <c r="N76" s="128">
        <f>IF(I76="","",VLOOKUP($F76,abm!$B$2:$G$1701,4,FALSE))</f>
        <v>58</v>
      </c>
      <c r="O76" s="9">
        <f>IF(J76="","",VLOOKUP($F76,abm!$B$2:$G$1701,5,FALSE))</f>
        <v>56</v>
      </c>
      <c r="P76" s="128">
        <f>IF(K76="","",VLOOKUP($F76,abm!$B$2:$G$1701,6,FALSE))</f>
        <v>58</v>
      </c>
      <c r="Q76" s="124">
        <f t="shared" si="4"/>
        <v>-0.16610360583889439</v>
      </c>
      <c r="R76" s="130">
        <f t="shared" si="5"/>
        <v>124.42566855538945</v>
      </c>
      <c r="S76" s="124">
        <f t="shared" si="6"/>
        <v>-0.10447327723282751</v>
      </c>
      <c r="T76" s="131">
        <f t="shared" si="7"/>
        <v>42.680489434538053</v>
      </c>
    </row>
    <row r="77" spans="1:20" x14ac:dyDescent="0.3">
      <c r="A77">
        <v>1</v>
      </c>
      <c r="B77" s="11" t="s">
        <v>68</v>
      </c>
      <c r="C77" s="8">
        <v>11.164400999999996</v>
      </c>
      <c r="D77" s="2">
        <v>0.41645900000000002</v>
      </c>
      <c r="E77" s="11" t="s">
        <v>38</v>
      </c>
      <c r="F77" s="11">
        <v>15188</v>
      </c>
      <c r="G77" s="125">
        <f>IFERROR(VLOOKUP($F77,INRIX!$A$2:$F$464,2,FALSE),"")</f>
        <v>65.147527910685795</v>
      </c>
      <c r="H77" s="4">
        <f>IFERROR(VLOOKUP($F77,INRIX!$A$2:$F$464,3,FALSE),"")</f>
        <v>60.677152759264203</v>
      </c>
      <c r="I77" s="125">
        <f>IFERROR(VLOOKUP($F77,INRIX!$A$2:$F$464,4,FALSE),"")</f>
        <v>63.980576518619301</v>
      </c>
      <c r="J77" s="4">
        <f>IFERROR(VLOOKUP($F77,INRIX!$A$2:$F$464,5,FALSE),"")</f>
        <v>54.990692395005702</v>
      </c>
      <c r="K77" s="125">
        <f>IFERROR(VLOOKUP($F77,INRIX!$A$2:$F$464,6,FALSE),"")</f>
        <v>64.5318177305669</v>
      </c>
      <c r="L77" s="128">
        <f>IF(G77="","",VLOOKUP($F77,abm!$B$2:$G$1701,2,FALSE))</f>
        <v>57</v>
      </c>
      <c r="M77" s="9">
        <f>IF(H77="","",VLOOKUP($F77,abm!$B$2:$G$1701,3,FALSE))</f>
        <v>54</v>
      </c>
      <c r="N77" s="128">
        <f>IF(I77="","",VLOOKUP($F77,abm!$B$2:$G$1701,4,FALSE))</f>
        <v>57</v>
      </c>
      <c r="O77" s="9">
        <f>IF(J77="","",VLOOKUP($F77,abm!$B$2:$G$1701,5,FALSE))</f>
        <v>53</v>
      </c>
      <c r="P77" s="128">
        <f>IF(K77="","",VLOOKUP($F77,abm!$B$2:$G$1701,6,FALSE))</f>
        <v>57</v>
      </c>
      <c r="Q77" s="124">
        <f t="shared" si="4"/>
        <v>-0.11004393673110735</v>
      </c>
      <c r="R77" s="130">
        <f t="shared" si="5"/>
        <v>44.584368970549562</v>
      </c>
      <c r="S77" s="124">
        <f t="shared" si="6"/>
        <v>-3.6200533368561438E-2</v>
      </c>
      <c r="T77" s="131">
        <f t="shared" si="7"/>
        <v>3.9628562115335382</v>
      </c>
    </row>
    <row r="78" spans="1:20" x14ac:dyDescent="0.3">
      <c r="A78">
        <v>1</v>
      </c>
      <c r="B78" s="11" t="s">
        <v>68</v>
      </c>
      <c r="C78" s="8">
        <v>12.470465999999996</v>
      </c>
      <c r="D78" s="2">
        <v>0.59235099999999996</v>
      </c>
      <c r="E78" s="11" t="s">
        <v>76</v>
      </c>
      <c r="F78" s="11">
        <v>574</v>
      </c>
      <c r="G78" s="125">
        <f>IFERROR(VLOOKUP($F78,INRIX!$A$2:$F$464,2,FALSE),"")</f>
        <v>66.8314726209463</v>
      </c>
      <c r="H78" s="4">
        <f>IFERROR(VLOOKUP($F78,INRIX!$A$2:$F$464,3,FALSE),"")</f>
        <v>66.617968541722206</v>
      </c>
      <c r="I78" s="125">
        <f>IFERROR(VLOOKUP($F78,INRIX!$A$2:$F$464,4,FALSE),"")</f>
        <v>66.817270815291394</v>
      </c>
      <c r="J78" s="4">
        <f>IFERROR(VLOOKUP($F78,INRIX!$A$2:$F$464,5,FALSE),"")</f>
        <v>56.3623155505108</v>
      </c>
      <c r="K78" s="125">
        <f>IFERROR(VLOOKUP($F78,INRIX!$A$2:$F$464,6,FALSE),"")</f>
        <v>67.158741189317993</v>
      </c>
      <c r="L78" s="128">
        <f>IF(G78="","",VLOOKUP($F78,abm!$B$2:$G$1701,2,FALSE))</f>
        <v>58</v>
      </c>
      <c r="M78" s="9">
        <f>IF(H78="","",VLOOKUP($F78,abm!$B$2:$G$1701,3,FALSE))</f>
        <v>52</v>
      </c>
      <c r="N78" s="128">
        <f>IF(I78="","",VLOOKUP($F78,abm!$B$2:$G$1701,4,FALSE))</f>
        <v>56</v>
      </c>
      <c r="O78" s="9">
        <f>IF(J78="","",VLOOKUP($F78,abm!$B$2:$G$1701,5,FALSE))</f>
        <v>46</v>
      </c>
      <c r="P78" s="128">
        <f>IF(K78="","",VLOOKUP($F78,abm!$B$2:$G$1701,6,FALSE))</f>
        <v>58</v>
      </c>
      <c r="Q78" s="124">
        <f t="shared" si="4"/>
        <v>-0.21942981543436157</v>
      </c>
      <c r="R78" s="130">
        <f t="shared" si="5"/>
        <v>213.68500428678004</v>
      </c>
      <c r="S78" s="124">
        <f t="shared" si="6"/>
        <v>-0.18385184230453233</v>
      </c>
      <c r="T78" s="131">
        <f t="shared" si="7"/>
        <v>107.37758356835795</v>
      </c>
    </row>
    <row r="79" spans="1:20" x14ac:dyDescent="0.3">
      <c r="A79">
        <v>1</v>
      </c>
      <c r="B79" s="11" t="s">
        <v>68</v>
      </c>
      <c r="C79" s="8">
        <v>14.194195999999994</v>
      </c>
      <c r="D79" s="2">
        <v>9.6250000000000002E-2</v>
      </c>
      <c r="E79" s="11" t="s">
        <v>74</v>
      </c>
      <c r="F79" s="11">
        <v>575</v>
      </c>
      <c r="G79" s="125">
        <f>IFERROR(VLOOKUP($F79,INRIX!$A$2:$F$464,2,FALSE),"")</f>
        <v>67.210526315789494</v>
      </c>
      <c r="H79" s="4">
        <f>IFERROR(VLOOKUP($F79,INRIX!$A$2:$F$464,3,FALSE),"")</f>
        <v>69.599040255931797</v>
      </c>
      <c r="I79" s="125">
        <f>IFERROR(VLOOKUP($F79,INRIX!$A$2:$F$464,4,FALSE),"")</f>
        <v>68.183471483360094</v>
      </c>
      <c r="J79" s="4">
        <f>IFERROR(VLOOKUP($F79,INRIX!$A$2:$F$464,5,FALSE),"")</f>
        <v>48.310102156640198</v>
      </c>
      <c r="K79" s="125">
        <f>IFERROR(VLOOKUP($F79,INRIX!$A$2:$F$464,6,FALSE),"")</f>
        <v>68.084483272113602</v>
      </c>
      <c r="L79" s="128">
        <f>IF(G79="","",VLOOKUP($F79,abm!$B$2:$G$1701,2,FALSE))</f>
        <v>58</v>
      </c>
      <c r="M79" s="9">
        <f>IF(H79="","",VLOOKUP($F79,abm!$B$2:$G$1701,3,FALSE))</f>
        <v>56</v>
      </c>
      <c r="N79" s="128">
        <f>IF(I79="","",VLOOKUP($F79,abm!$B$2:$G$1701,4,FALSE))</f>
        <v>57</v>
      </c>
      <c r="O79" s="9">
        <f>IF(J79="","",VLOOKUP($F79,abm!$B$2:$G$1701,5,FALSE))</f>
        <v>45</v>
      </c>
      <c r="P79" s="128">
        <f>IF(K79="","",VLOOKUP($F79,abm!$B$2:$G$1701,6,FALSE))</f>
        <v>58</v>
      </c>
      <c r="Q79" s="124">
        <f t="shared" si="4"/>
        <v>-0.19539120375690489</v>
      </c>
      <c r="R79" s="130">
        <f t="shared" si="5"/>
        <v>184.93389588245356</v>
      </c>
      <c r="S79" s="124">
        <f t="shared" si="6"/>
        <v>-6.8517804949108863E-2</v>
      </c>
      <c r="T79" s="131">
        <f t="shared" si="7"/>
        <v>10.956776287394092</v>
      </c>
    </row>
    <row r="80" spans="1:20" x14ac:dyDescent="0.3">
      <c r="A80">
        <v>1</v>
      </c>
      <c r="B80" s="11" t="s">
        <v>68</v>
      </c>
      <c r="C80" s="8">
        <v>14.980090999999994</v>
      </c>
      <c r="D80" s="2">
        <v>0.44896900000000001</v>
      </c>
      <c r="E80" s="11" t="s">
        <v>93</v>
      </c>
      <c r="F80" s="11">
        <v>14402</v>
      </c>
      <c r="G80" s="125">
        <f>IFERROR(VLOOKUP($F80,INRIX!$A$2:$F$464,2,FALSE),"")</f>
        <v>65.956406166932496</v>
      </c>
      <c r="H80" s="4">
        <f>IFERROR(VLOOKUP($F80,INRIX!$A$2:$F$464,3,FALSE),"")</f>
        <v>68.218608371100999</v>
      </c>
      <c r="I80" s="125">
        <f>IFERROR(VLOOKUP($F80,INRIX!$A$2:$F$464,4,FALSE),"")</f>
        <v>67.287517011010806</v>
      </c>
      <c r="J80" s="4">
        <f>IFERROR(VLOOKUP($F80,INRIX!$A$2:$F$464,5,FALSE),"")</f>
        <v>48.2410896708286</v>
      </c>
      <c r="K80" s="125">
        <f>IFERROR(VLOOKUP($F80,INRIX!$A$2:$F$464,6,FALSE),"")</f>
        <v>66.649558224957801</v>
      </c>
      <c r="L80" s="128">
        <f>IF(G80="","",VLOOKUP($F80,abm!$B$2:$G$1701,2,FALSE))</f>
        <v>58</v>
      </c>
      <c r="M80" s="9">
        <f>IF(H80="","",VLOOKUP($F80,abm!$B$2:$G$1701,3,FALSE))</f>
        <v>57</v>
      </c>
      <c r="N80" s="128">
        <f>IF(I80="","",VLOOKUP($F80,abm!$B$2:$G$1701,4,FALSE))</f>
        <v>57</v>
      </c>
      <c r="O80" s="9">
        <f>IF(J80="","",VLOOKUP($F80,abm!$B$2:$G$1701,5,FALSE))</f>
        <v>46</v>
      </c>
      <c r="P80" s="128">
        <f>IF(K80="","",VLOOKUP($F80,abm!$B$2:$G$1701,6,FALSE))</f>
        <v>58</v>
      </c>
      <c r="Q80" s="124">
        <f t="shared" si="4"/>
        <v>-0.16445085349840505</v>
      </c>
      <c r="R80" s="130">
        <f t="shared" si="5"/>
        <v>125.8571737841374</v>
      </c>
      <c r="S80" s="124">
        <f t="shared" si="6"/>
        <v>-4.6456033354980164E-2</v>
      </c>
      <c r="T80" s="131">
        <f t="shared" si="7"/>
        <v>5.0224829126946444</v>
      </c>
    </row>
    <row r="81" spans="1:20" x14ac:dyDescent="0.3">
      <c r="A81">
        <v>1</v>
      </c>
      <c r="B81" s="11" t="s">
        <v>68</v>
      </c>
      <c r="C81" s="8">
        <v>15.748513999999995</v>
      </c>
      <c r="D81" s="2">
        <v>8.7650000000000006E-2</v>
      </c>
      <c r="E81" s="11" t="s">
        <v>92</v>
      </c>
      <c r="F81" s="11">
        <v>28810</v>
      </c>
      <c r="G81" s="125">
        <f>IFERROR(VLOOKUP($F81,INRIX!$A$2:$F$464,2,FALSE),"")</f>
        <v>65.846624136097802</v>
      </c>
      <c r="H81" s="4">
        <f>IFERROR(VLOOKUP($F81,INRIX!$A$2:$F$464,3,FALSE),"")</f>
        <v>68.326046387630001</v>
      </c>
      <c r="I81" s="125">
        <f>IFERROR(VLOOKUP($F81,INRIX!$A$2:$F$464,4,FALSE),"")</f>
        <v>66.997773104045507</v>
      </c>
      <c r="J81" s="4">
        <f>IFERROR(VLOOKUP($F81,INRIX!$A$2:$F$464,5,FALSE),"")</f>
        <v>54.294211123723002</v>
      </c>
      <c r="K81" s="125">
        <f>IFERROR(VLOOKUP($F81,INRIX!$A$2:$F$464,6,FALSE),"")</f>
        <v>66.656408219994006</v>
      </c>
      <c r="L81" s="128">
        <f>IF(G81="","",VLOOKUP($F81,abm!$B$2:$G$1701,2,FALSE))</f>
        <v>58</v>
      </c>
      <c r="M81" s="9">
        <f>IF(H81="","",VLOOKUP($F81,abm!$B$2:$G$1701,3,FALSE))</f>
        <v>56</v>
      </c>
      <c r="N81" s="128">
        <f>IF(I81="","",VLOOKUP($F81,abm!$B$2:$G$1701,4,FALSE))</f>
        <v>56</v>
      </c>
      <c r="O81" s="9">
        <f>IF(J81="","",VLOOKUP($F81,abm!$B$2:$G$1701,5,FALSE))</f>
        <v>40</v>
      </c>
      <c r="P81" s="128">
        <f>IF(K81="","",VLOOKUP($F81,abm!$B$2:$G$1701,6,FALSE))</f>
        <v>58</v>
      </c>
      <c r="Q81" s="124">
        <f t="shared" si="4"/>
        <v>-0.18040040422800685</v>
      </c>
      <c r="R81" s="130">
        <f t="shared" si="5"/>
        <v>151.93141955000658</v>
      </c>
      <c r="S81" s="124">
        <f t="shared" si="6"/>
        <v>-0.26327320773019525</v>
      </c>
      <c r="T81" s="131">
        <f t="shared" si="7"/>
        <v>204.32447164956642</v>
      </c>
    </row>
    <row r="82" spans="1:20" x14ac:dyDescent="0.3">
      <c r="A82">
        <v>1</v>
      </c>
      <c r="B82" s="11" t="s">
        <v>68</v>
      </c>
      <c r="C82" s="8">
        <v>17.620406999999997</v>
      </c>
      <c r="D82" s="2">
        <v>0.31414799999999998</v>
      </c>
      <c r="E82" s="11" t="s">
        <v>80</v>
      </c>
      <c r="F82" s="11">
        <v>8813</v>
      </c>
      <c r="G82" s="125">
        <f>IFERROR(VLOOKUP($F82,INRIX!$A$2:$F$464,2,FALSE),"")</f>
        <v>65.774056353003701</v>
      </c>
      <c r="H82" s="4">
        <f>IFERROR(VLOOKUP($F82,INRIX!$A$2:$F$464,3,FALSE),"")</f>
        <v>68.008531058384406</v>
      </c>
      <c r="I82" s="125">
        <f>IFERROR(VLOOKUP($F82,INRIX!$A$2:$F$464,4,FALSE),"")</f>
        <v>67.007422986514896</v>
      </c>
      <c r="J82" s="4">
        <f>IFERROR(VLOOKUP($F82,INRIX!$A$2:$F$464,5,FALSE),"")</f>
        <v>61.6072644721907</v>
      </c>
      <c r="K82" s="125">
        <f>IFERROR(VLOOKUP($F82,INRIX!$A$2:$F$464,6,FALSE),"")</f>
        <v>66.879579072768806</v>
      </c>
      <c r="L82" s="128">
        <f>IF(G82="","",VLOOKUP($F82,abm!$B$2:$G$1701,2,FALSE))</f>
        <v>58</v>
      </c>
      <c r="M82" s="9">
        <f>IF(H82="","",VLOOKUP($F82,abm!$B$2:$G$1701,3,FALSE))</f>
        <v>56</v>
      </c>
      <c r="N82" s="128">
        <f>IF(I82="","",VLOOKUP($F82,abm!$B$2:$G$1701,4,FALSE))</f>
        <v>55</v>
      </c>
      <c r="O82" s="9">
        <f>IF(J82="","",VLOOKUP($F82,abm!$B$2:$G$1701,5,FALSE))</f>
        <v>41</v>
      </c>
      <c r="P82" s="128">
        <f>IF(K82="","",VLOOKUP($F82,abm!$B$2:$G$1701,6,FALSE))</f>
        <v>58</v>
      </c>
      <c r="Q82" s="124">
        <f t="shared" si="4"/>
        <v>-0.17657389259114042</v>
      </c>
      <c r="R82" s="130">
        <f t="shared" si="5"/>
        <v>144.20481818018291</v>
      </c>
      <c r="S82" s="124">
        <f t="shared" si="6"/>
        <v>-0.33449406735942233</v>
      </c>
      <c r="T82" s="131">
        <f t="shared" si="7"/>
        <v>424.65934902681306</v>
      </c>
    </row>
    <row r="83" spans="1:20" x14ac:dyDescent="0.3">
      <c r="A83">
        <v>1</v>
      </c>
      <c r="B83" s="11" t="s">
        <v>68</v>
      </c>
      <c r="C83" s="8">
        <v>17.941525999999996</v>
      </c>
      <c r="D83" s="2">
        <v>0.32111899999999999</v>
      </c>
      <c r="E83" s="11" t="s">
        <v>79</v>
      </c>
      <c r="F83" s="11">
        <v>10859</v>
      </c>
      <c r="G83" s="125">
        <f>IFERROR(VLOOKUP($F83,INRIX!$A$2:$F$464,2,FALSE),"")</f>
        <v>65.282828282828305</v>
      </c>
      <c r="H83" s="4">
        <f>IFERROR(VLOOKUP($F83,INRIX!$A$2:$F$464,3,FALSE),"")</f>
        <v>68.346041055718501</v>
      </c>
      <c r="I83" s="125">
        <f>IFERROR(VLOOKUP($F83,INRIX!$A$2:$F$464,4,FALSE),"")</f>
        <v>67.533589013980006</v>
      </c>
      <c r="J83" s="4">
        <f>IFERROR(VLOOKUP($F83,INRIX!$A$2:$F$464,5,FALSE),"")</f>
        <v>63.0301929625426</v>
      </c>
      <c r="K83" s="125">
        <f>IFERROR(VLOOKUP($F83,INRIX!$A$2:$F$464,6,FALSE),"")</f>
        <v>66.934279757768294</v>
      </c>
      <c r="L83" s="128">
        <f>IF(G83="","",VLOOKUP($F83,abm!$B$2:$G$1701,2,FALSE))</f>
        <v>58</v>
      </c>
      <c r="M83" s="9">
        <f>IF(H83="","",VLOOKUP($F83,abm!$B$2:$G$1701,3,FALSE))</f>
        <v>57</v>
      </c>
      <c r="N83" s="128">
        <f>IF(I83="","",VLOOKUP($F83,abm!$B$2:$G$1701,4,FALSE))</f>
        <v>57</v>
      </c>
      <c r="O83" s="9">
        <f>IF(J83="","",VLOOKUP($F83,abm!$B$2:$G$1701,5,FALSE))</f>
        <v>45</v>
      </c>
      <c r="P83" s="128">
        <f>IF(K83="","",VLOOKUP($F83,abm!$B$2:$G$1701,6,FALSE))</f>
        <v>58</v>
      </c>
      <c r="Q83" s="124">
        <f t="shared" si="4"/>
        <v>-0.16600875311078722</v>
      </c>
      <c r="R83" s="130">
        <f t="shared" si="5"/>
        <v>128.7326476380498</v>
      </c>
      <c r="S83" s="124">
        <f t="shared" si="6"/>
        <v>-0.28605644557137133</v>
      </c>
      <c r="T83" s="131">
        <f t="shared" si="7"/>
        <v>325.0878582665207</v>
      </c>
    </row>
    <row r="84" spans="1:20" x14ac:dyDescent="0.3">
      <c r="A84">
        <v>1</v>
      </c>
      <c r="B84" s="11" t="s">
        <v>68</v>
      </c>
      <c r="C84" s="8">
        <v>18.130560999999997</v>
      </c>
      <c r="D84" s="2">
        <v>0.18903500000000001</v>
      </c>
      <c r="E84" s="11" t="s">
        <v>79</v>
      </c>
      <c r="F84" s="11">
        <v>8812</v>
      </c>
      <c r="G84" s="125">
        <f>IFERROR(VLOOKUP($F84,INRIX!$A$2:$F$464,2,FALSE),"")</f>
        <v>65.282828282828305</v>
      </c>
      <c r="H84" s="4">
        <f>IFERROR(VLOOKUP($F84,INRIX!$A$2:$F$464,3,FALSE),"")</f>
        <v>68.346041055718501</v>
      </c>
      <c r="I84" s="125">
        <f>IFERROR(VLOOKUP($F84,INRIX!$A$2:$F$464,4,FALSE),"")</f>
        <v>67.533589013980006</v>
      </c>
      <c r="J84" s="4">
        <f>IFERROR(VLOOKUP($F84,INRIX!$A$2:$F$464,5,FALSE),"")</f>
        <v>63.0301929625426</v>
      </c>
      <c r="K84" s="125">
        <f>IFERROR(VLOOKUP($F84,INRIX!$A$2:$F$464,6,FALSE),"")</f>
        <v>66.934279757768294</v>
      </c>
      <c r="L84" s="128">
        <f>IF(G84="","",VLOOKUP($F84,abm!$B$2:$G$1701,2,FALSE))</f>
        <v>58</v>
      </c>
      <c r="M84" s="9">
        <f>IF(H84="","",VLOOKUP($F84,abm!$B$2:$G$1701,3,FALSE))</f>
        <v>57</v>
      </c>
      <c r="N84" s="128">
        <f>IF(I84="","",VLOOKUP($F84,abm!$B$2:$G$1701,4,FALSE))</f>
        <v>57</v>
      </c>
      <c r="O84" s="9">
        <f>IF(J84="","",VLOOKUP($F84,abm!$B$2:$G$1701,5,FALSE))</f>
        <v>45</v>
      </c>
      <c r="P84" s="128">
        <f>IF(K84="","",VLOOKUP($F84,abm!$B$2:$G$1701,6,FALSE))</f>
        <v>58</v>
      </c>
      <c r="Q84" s="124">
        <f t="shared" si="4"/>
        <v>-0.16600875311078722</v>
      </c>
      <c r="R84" s="130">
        <f t="shared" si="5"/>
        <v>128.7326476380498</v>
      </c>
      <c r="S84" s="124">
        <f t="shared" si="6"/>
        <v>-0.28605644557137133</v>
      </c>
      <c r="T84" s="131">
        <f t="shared" si="7"/>
        <v>325.0878582665207</v>
      </c>
    </row>
    <row r="85" spans="1:20" x14ac:dyDescent="0.3">
      <c r="A85">
        <v>1</v>
      </c>
      <c r="B85" s="11" t="s">
        <v>68</v>
      </c>
      <c r="C85" s="8">
        <v>18.587136999999995</v>
      </c>
      <c r="D85" s="2">
        <v>0.45657599999999998</v>
      </c>
      <c r="E85" s="11" t="s">
        <v>79</v>
      </c>
      <c r="F85" s="11">
        <v>14639</v>
      </c>
      <c r="G85" s="125">
        <f>IFERROR(VLOOKUP($F85,INRIX!$A$2:$F$464,2,FALSE),"")</f>
        <v>63.5988835725678</v>
      </c>
      <c r="H85" s="4">
        <f>IFERROR(VLOOKUP($F85,INRIX!$A$2:$F$464,3,FALSE),"")</f>
        <v>66.553452412690007</v>
      </c>
      <c r="I85" s="125">
        <f>IFERROR(VLOOKUP($F85,INRIX!$A$2:$F$464,4,FALSE),"")</f>
        <v>65.584436471607106</v>
      </c>
      <c r="J85" s="4">
        <f>IFERROR(VLOOKUP($F85,INRIX!$A$2:$F$464,5,FALSE),"")</f>
        <v>59.5439273552781</v>
      </c>
      <c r="K85" s="125">
        <f>IFERROR(VLOOKUP($F85,INRIX!$A$2:$F$464,6,FALSE),"")</f>
        <v>65.242827360269999</v>
      </c>
      <c r="L85" s="128">
        <f>IF(G85="","",VLOOKUP($F85,abm!$B$2:$G$1701,2,FALSE))</f>
        <v>58</v>
      </c>
      <c r="M85" s="9">
        <f>IF(H85="","",VLOOKUP($F85,abm!$B$2:$G$1701,3,FALSE))</f>
        <v>57</v>
      </c>
      <c r="N85" s="128">
        <f>IF(I85="","",VLOOKUP($F85,abm!$B$2:$G$1701,4,FALSE))</f>
        <v>56</v>
      </c>
      <c r="O85" s="9">
        <f>IF(J85="","",VLOOKUP($F85,abm!$B$2:$G$1701,5,FALSE))</f>
        <v>44</v>
      </c>
      <c r="P85" s="128">
        <f>IF(K85="","",VLOOKUP($F85,abm!$B$2:$G$1701,6,FALSE))</f>
        <v>58</v>
      </c>
      <c r="Q85" s="124">
        <f t="shared" si="4"/>
        <v>-0.14354555723796547</v>
      </c>
      <c r="R85" s="130">
        <f t="shared" si="5"/>
        <v>91.268453001532507</v>
      </c>
      <c r="S85" s="124">
        <f t="shared" si="6"/>
        <v>-0.26104975008673581</v>
      </c>
      <c r="T85" s="131">
        <f t="shared" si="7"/>
        <v>241.61367762616283</v>
      </c>
    </row>
    <row r="86" spans="1:20" x14ac:dyDescent="0.3">
      <c r="A86">
        <v>1</v>
      </c>
      <c r="B86" s="11" t="s">
        <v>68</v>
      </c>
      <c r="C86" s="8">
        <v>18.984753999999995</v>
      </c>
      <c r="D86" s="2">
        <v>0.397617</v>
      </c>
      <c r="E86" s="11" t="s">
        <v>94</v>
      </c>
      <c r="F86" s="11">
        <v>14650</v>
      </c>
      <c r="G86" s="125">
        <f>IFERROR(VLOOKUP($F86,INRIX!$A$2:$F$464,2,FALSE),"")</f>
        <v>63.5988835725678</v>
      </c>
      <c r="H86" s="4">
        <f>IFERROR(VLOOKUP($F86,INRIX!$A$2:$F$464,3,FALSE),"")</f>
        <v>66.553452412690007</v>
      </c>
      <c r="I86" s="125">
        <f>IFERROR(VLOOKUP($F86,INRIX!$A$2:$F$464,4,FALSE),"")</f>
        <v>65.584436471607106</v>
      </c>
      <c r="J86" s="4">
        <f>IFERROR(VLOOKUP($F86,INRIX!$A$2:$F$464,5,FALSE),"")</f>
        <v>59.5439273552781</v>
      </c>
      <c r="K86" s="125">
        <f>IFERROR(VLOOKUP($F86,INRIX!$A$2:$F$464,6,FALSE),"")</f>
        <v>65.242827360269999</v>
      </c>
      <c r="L86" s="128">
        <f>IF(G86="","",VLOOKUP($F86,abm!$B$2:$G$1701,2,FALSE))</f>
        <v>58</v>
      </c>
      <c r="M86" s="9">
        <f>IF(H86="","",VLOOKUP($F86,abm!$B$2:$G$1701,3,FALSE))</f>
        <v>57</v>
      </c>
      <c r="N86" s="128">
        <f>IF(I86="","",VLOOKUP($F86,abm!$B$2:$G$1701,4,FALSE))</f>
        <v>57</v>
      </c>
      <c r="O86" s="9">
        <f>IF(J86="","",VLOOKUP($F86,abm!$B$2:$G$1701,5,FALSE))</f>
        <v>48</v>
      </c>
      <c r="P86" s="128">
        <f>IF(K86="","",VLOOKUP($F86,abm!$B$2:$G$1701,6,FALSE))</f>
        <v>58</v>
      </c>
      <c r="Q86" s="124">
        <f t="shared" si="4"/>
        <v>-0.14354555723796547</v>
      </c>
      <c r="R86" s="130">
        <f t="shared" si="5"/>
        <v>91.268453001532507</v>
      </c>
      <c r="S86" s="124">
        <f t="shared" si="6"/>
        <v>-0.19387245464007541</v>
      </c>
      <c r="T86" s="131">
        <f t="shared" si="7"/>
        <v>133.26225878393802</v>
      </c>
    </row>
    <row r="87" spans="1:20" x14ac:dyDescent="0.3">
      <c r="A87">
        <v>1</v>
      </c>
      <c r="B87" s="11" t="s">
        <v>68</v>
      </c>
      <c r="C87" s="8">
        <v>20.108816999999995</v>
      </c>
      <c r="D87" s="2">
        <v>0.52996200000000004</v>
      </c>
      <c r="E87" s="11" t="s">
        <v>70</v>
      </c>
      <c r="F87" s="11">
        <v>14647</v>
      </c>
      <c r="G87" s="125">
        <f>IFERROR(VLOOKUP($F87,INRIX!$A$2:$F$464,2,FALSE),"")</f>
        <v>63.641414141414103</v>
      </c>
      <c r="H87" s="4">
        <f>IFERROR(VLOOKUP($F87,INRIX!$A$2:$F$464,3,FALSE),"")</f>
        <v>66.777126099706706</v>
      </c>
      <c r="I87" s="125">
        <f>IFERROR(VLOOKUP($F87,INRIX!$A$2:$F$464,4,FALSE),"")</f>
        <v>65.8286527279475</v>
      </c>
      <c r="J87" s="4">
        <f>IFERROR(VLOOKUP($F87,INRIX!$A$2:$F$464,5,FALSE),"")</f>
        <v>56.054937570942101</v>
      </c>
      <c r="K87" s="125">
        <f>IFERROR(VLOOKUP($F87,INRIX!$A$2:$F$464,6,FALSE),"")</f>
        <v>65.677950958006505</v>
      </c>
      <c r="L87" s="128">
        <f>IF(G87="","",VLOOKUP($F87,abm!$B$2:$G$1701,2,FALSE))</f>
        <v>58</v>
      </c>
      <c r="M87" s="9">
        <f>IF(H87="","",VLOOKUP($F87,abm!$B$2:$G$1701,3,FALSE))</f>
        <v>56</v>
      </c>
      <c r="N87" s="128">
        <f>IF(I87="","",VLOOKUP($F87,abm!$B$2:$G$1701,4,FALSE))</f>
        <v>56</v>
      </c>
      <c r="O87" s="9">
        <f>IF(J87="","",VLOOKUP($F87,abm!$B$2:$G$1701,5,FALSE))</f>
        <v>45</v>
      </c>
      <c r="P87" s="128">
        <f>IF(K87="","",VLOOKUP($F87,abm!$B$2:$G$1701,6,FALSE))</f>
        <v>58</v>
      </c>
      <c r="Q87" s="124">
        <f t="shared" si="4"/>
        <v>-0.16138948662772779</v>
      </c>
      <c r="R87" s="130">
        <f t="shared" si="5"/>
        <v>116.14644696897948</v>
      </c>
      <c r="S87" s="124">
        <f t="shared" si="6"/>
        <v>-0.19721612493013974</v>
      </c>
      <c r="T87" s="131">
        <f t="shared" si="7"/>
        <v>122.21164469742725</v>
      </c>
    </row>
    <row r="88" spans="1:20" x14ac:dyDescent="0.3">
      <c r="A88">
        <v>1</v>
      </c>
      <c r="B88" s="11" t="s">
        <v>68</v>
      </c>
      <c r="C88" s="8">
        <v>20.595467999999993</v>
      </c>
      <c r="D88" s="2">
        <v>0.486651</v>
      </c>
      <c r="E88" s="11" t="s">
        <v>90</v>
      </c>
      <c r="F88" s="11">
        <v>13672</v>
      </c>
      <c r="G88" s="125">
        <f>IFERROR(VLOOKUP($F88,INRIX!$A$2:$F$464,2,FALSE),"")</f>
        <v>63.820308346624103</v>
      </c>
      <c r="H88" s="4">
        <f>IFERROR(VLOOKUP($F88,INRIX!$A$2:$F$464,3,FALSE),"")</f>
        <v>66.640895761130395</v>
      </c>
      <c r="I88" s="125">
        <f>IFERROR(VLOOKUP($F88,INRIX!$A$2:$F$464,4,FALSE),"")</f>
        <v>66.162315971792694</v>
      </c>
      <c r="J88" s="4">
        <f>IFERROR(VLOOKUP($F88,INRIX!$A$2:$F$464,5,FALSE),"")</f>
        <v>55.721679909194101</v>
      </c>
      <c r="K88" s="125">
        <f>IFERROR(VLOOKUP($F88,INRIX!$A$2:$F$464,6,FALSE),"")</f>
        <v>65.725503822098702</v>
      </c>
      <c r="L88" s="128">
        <f>IF(G88="","",VLOOKUP($F88,abm!$B$2:$G$1701,2,FALSE))</f>
        <v>58</v>
      </c>
      <c r="M88" s="9">
        <f>IF(H88="","",VLOOKUP($F88,abm!$B$2:$G$1701,3,FALSE))</f>
        <v>57</v>
      </c>
      <c r="N88" s="128">
        <f>IF(I88="","",VLOOKUP($F88,abm!$B$2:$G$1701,4,FALSE))</f>
        <v>57</v>
      </c>
      <c r="O88" s="9">
        <f>IF(J88="","",VLOOKUP($F88,abm!$B$2:$G$1701,5,FALSE))</f>
        <v>44</v>
      </c>
      <c r="P88" s="128">
        <f>IF(K88="","",VLOOKUP($F88,abm!$B$2:$G$1701,6,FALSE))</f>
        <v>58</v>
      </c>
      <c r="Q88" s="124">
        <f t="shared" si="4"/>
        <v>-0.14466936032323918</v>
      </c>
      <c r="R88" s="130">
        <f t="shared" si="5"/>
        <v>92.946871076982006</v>
      </c>
      <c r="S88" s="124">
        <f t="shared" si="6"/>
        <v>-0.21036120821009241</v>
      </c>
      <c r="T88" s="131">
        <f t="shared" si="7"/>
        <v>137.39777989360462</v>
      </c>
    </row>
    <row r="89" spans="1:20" x14ac:dyDescent="0.3">
      <c r="A89">
        <v>1</v>
      </c>
      <c r="B89" s="11" t="s">
        <v>68</v>
      </c>
      <c r="C89" s="8">
        <v>23.543207999999993</v>
      </c>
      <c r="D89" s="2">
        <v>0.37734899999999999</v>
      </c>
      <c r="E89" s="11" t="s">
        <v>73</v>
      </c>
      <c r="F89" s="11">
        <v>13639</v>
      </c>
      <c r="G89" s="125">
        <f>IFERROR(VLOOKUP($F89,INRIX!$A$2:$F$464,2,FALSE),"")</f>
        <v>64.936735778840998</v>
      </c>
      <c r="H89" s="4">
        <f>IFERROR(VLOOKUP($F89,INRIX!$A$2:$F$464,3,FALSE),"")</f>
        <v>68.624633431085002</v>
      </c>
      <c r="I89" s="125">
        <f>IFERROR(VLOOKUP($F89,INRIX!$A$2:$F$464,4,FALSE),"")</f>
        <v>65.650995917357406</v>
      </c>
      <c r="J89" s="4">
        <f>IFERROR(VLOOKUP($F89,INRIX!$A$2:$F$464,5,FALSE),"")</f>
        <v>44.9693530079455</v>
      </c>
      <c r="K89" s="125">
        <f>IFERROR(VLOOKUP($F89,INRIX!$A$2:$F$464,6,FALSE),"")</f>
        <v>66.964757271915005</v>
      </c>
      <c r="L89" s="128">
        <f>IF(G89="","",VLOOKUP($F89,abm!$B$2:$G$1701,2,FALSE))</f>
        <v>58</v>
      </c>
      <c r="M89" s="9">
        <f>IF(H89="","",VLOOKUP($F89,abm!$B$2:$G$1701,3,FALSE))</f>
        <v>55</v>
      </c>
      <c r="N89" s="128">
        <f>IF(I89="","",VLOOKUP($F89,abm!$B$2:$G$1701,4,FALSE))</f>
        <v>54</v>
      </c>
      <c r="O89" s="9">
        <f>IF(J89="","",VLOOKUP($F89,abm!$B$2:$G$1701,5,FALSE))</f>
        <v>37</v>
      </c>
      <c r="P89" s="128">
        <f>IF(K89="","",VLOOKUP($F89,abm!$B$2:$G$1701,6,FALSE))</f>
        <v>58</v>
      </c>
      <c r="Q89" s="124">
        <f t="shared" si="4"/>
        <v>-0.19853852399470062</v>
      </c>
      <c r="R89" s="130">
        <f t="shared" si="5"/>
        <v>185.63063613143908</v>
      </c>
      <c r="S89" s="124">
        <f t="shared" si="6"/>
        <v>-0.17721742642233296</v>
      </c>
      <c r="T89" s="131">
        <f t="shared" si="7"/>
        <v>63.510587365249989</v>
      </c>
    </row>
    <row r="90" spans="1:20" x14ac:dyDescent="0.3">
      <c r="A90">
        <v>1</v>
      </c>
      <c r="B90" s="11" t="s">
        <v>68</v>
      </c>
      <c r="C90" s="8">
        <v>23.704218999999991</v>
      </c>
      <c r="D90" s="2">
        <v>0.16101099999999999</v>
      </c>
      <c r="E90" s="11" t="s">
        <v>73</v>
      </c>
      <c r="F90" s="11">
        <v>13640</v>
      </c>
      <c r="G90" s="125">
        <f>IFERROR(VLOOKUP($F90,INRIX!$A$2:$F$464,2,FALSE),"")</f>
        <v>64.936735778840998</v>
      </c>
      <c r="H90" s="4">
        <f>IFERROR(VLOOKUP($F90,INRIX!$A$2:$F$464,3,FALSE),"")</f>
        <v>68.624633431085002</v>
      </c>
      <c r="I90" s="125">
        <f>IFERROR(VLOOKUP($F90,INRIX!$A$2:$F$464,4,FALSE),"")</f>
        <v>65.650995917357406</v>
      </c>
      <c r="J90" s="4">
        <f>IFERROR(VLOOKUP($F90,INRIX!$A$2:$F$464,5,FALSE),"")</f>
        <v>44.9693530079455</v>
      </c>
      <c r="K90" s="125">
        <f>IFERROR(VLOOKUP($F90,INRIX!$A$2:$F$464,6,FALSE),"")</f>
        <v>66.964757271915005</v>
      </c>
      <c r="L90" s="128">
        <f>IF(G90="","",VLOOKUP($F90,abm!$B$2:$G$1701,2,FALSE))</f>
        <v>58</v>
      </c>
      <c r="M90" s="9">
        <f>IF(H90="","",VLOOKUP($F90,abm!$B$2:$G$1701,3,FALSE))</f>
        <v>57</v>
      </c>
      <c r="N90" s="128">
        <f>IF(I90="","",VLOOKUP($F90,abm!$B$2:$G$1701,4,FALSE))</f>
        <v>56</v>
      </c>
      <c r="O90" s="9">
        <f>IF(J90="","",VLOOKUP($F90,abm!$B$2:$G$1701,5,FALSE))</f>
        <v>45</v>
      </c>
      <c r="P90" s="128">
        <f>IF(K90="","",VLOOKUP($F90,abm!$B$2:$G$1701,6,FALSE))</f>
        <v>58</v>
      </c>
      <c r="Q90" s="124">
        <f t="shared" si="4"/>
        <v>-0.16939447032178057</v>
      </c>
      <c r="R90" s="130">
        <f t="shared" si="5"/>
        <v>135.13210240709907</v>
      </c>
      <c r="S90" s="124">
        <f t="shared" si="6"/>
        <v>6.8150840527070322E-4</v>
      </c>
      <c r="T90" s="131">
        <f t="shared" si="7"/>
        <v>9.3923812198857593E-4</v>
      </c>
    </row>
    <row r="91" spans="1:20" x14ac:dyDescent="0.3">
      <c r="A91">
        <v>1</v>
      </c>
      <c r="B91" s="11" t="s">
        <v>68</v>
      </c>
      <c r="C91" s="8">
        <v>23.890754999999992</v>
      </c>
      <c r="D91" s="2">
        <v>0.18653600000000001</v>
      </c>
      <c r="E91" s="11" t="s">
        <v>73</v>
      </c>
      <c r="F91" s="11">
        <v>13642</v>
      </c>
      <c r="G91" s="125">
        <f>IFERROR(VLOOKUP($F91,INRIX!$A$2:$F$464,2,FALSE),"")</f>
        <v>65.242690058479496</v>
      </c>
      <c r="H91" s="4">
        <f>IFERROR(VLOOKUP($F91,INRIX!$A$2:$F$464,3,FALSE),"")</f>
        <v>69.247400693148506</v>
      </c>
      <c r="I91" s="125">
        <f>IFERROR(VLOOKUP($F91,INRIX!$A$2:$F$464,4,FALSE),"")</f>
        <v>67.431646665841896</v>
      </c>
      <c r="J91" s="4">
        <f>IFERROR(VLOOKUP($F91,INRIX!$A$2:$F$464,5,FALSE),"")</f>
        <v>55.079682179341702</v>
      </c>
      <c r="K91" s="125">
        <f>IFERROR(VLOOKUP($F91,INRIX!$A$2:$F$464,6,FALSE),"")</f>
        <v>67.144048446341699</v>
      </c>
      <c r="L91" s="128">
        <f>IF(G91="","",VLOOKUP($F91,abm!$B$2:$G$1701,2,FALSE))</f>
        <v>58</v>
      </c>
      <c r="M91" s="9">
        <f>IF(H91="","",VLOOKUP($F91,abm!$B$2:$G$1701,3,FALSE))</f>
        <v>56</v>
      </c>
      <c r="N91" s="128">
        <f>IF(I91="","",VLOOKUP($F91,abm!$B$2:$G$1701,4,FALSE))</f>
        <v>56</v>
      </c>
      <c r="O91" s="9">
        <f>IF(J91="","",VLOOKUP($F91,abm!$B$2:$G$1701,5,FALSE))</f>
        <v>43</v>
      </c>
      <c r="P91" s="128">
        <f>IF(K91="","",VLOOKUP($F91,abm!$B$2:$G$1701,6,FALSE))</f>
        <v>58</v>
      </c>
      <c r="Q91" s="124">
        <f t="shared" si="4"/>
        <v>-0.19130538562524313</v>
      </c>
      <c r="R91" s="130">
        <f t="shared" si="5"/>
        <v>175.49362512483154</v>
      </c>
      <c r="S91" s="124">
        <f t="shared" si="6"/>
        <v>-0.21931285187902427</v>
      </c>
      <c r="T91" s="131">
        <f t="shared" si="7"/>
        <v>145.9187215539055</v>
      </c>
    </row>
    <row r="92" spans="1:20" x14ac:dyDescent="0.3">
      <c r="A92">
        <v>1</v>
      </c>
      <c r="B92" s="11" t="s">
        <v>68</v>
      </c>
      <c r="C92" s="8">
        <v>25.08688699999999</v>
      </c>
      <c r="D92" s="2">
        <v>1.196132</v>
      </c>
      <c r="E92" s="11" t="s">
        <v>73</v>
      </c>
      <c r="F92" s="11">
        <v>31206</v>
      </c>
      <c r="G92" s="125">
        <f>IFERROR(VLOOKUP($F92,INRIX!$A$2:$F$464,2,FALSE),"")</f>
        <v>65.242690058479496</v>
      </c>
      <c r="H92" s="4">
        <f>IFERROR(VLOOKUP($F92,INRIX!$A$2:$F$464,3,FALSE),"")</f>
        <v>69.247400693148506</v>
      </c>
      <c r="I92" s="125">
        <f>IFERROR(VLOOKUP($F92,INRIX!$A$2:$F$464,4,FALSE),"")</f>
        <v>67.431646665841896</v>
      </c>
      <c r="J92" s="4">
        <f>IFERROR(VLOOKUP($F92,INRIX!$A$2:$F$464,5,FALSE),"")</f>
        <v>55.079682179341702</v>
      </c>
      <c r="K92" s="125">
        <f>IFERROR(VLOOKUP($F92,INRIX!$A$2:$F$464,6,FALSE),"")</f>
        <v>67.144048446341699</v>
      </c>
      <c r="L92" s="128">
        <f>IF(G92="","",VLOOKUP($F92,abm!$B$2:$G$1701,2,FALSE))</f>
        <v>58</v>
      </c>
      <c r="M92" s="9">
        <f>IF(H92="","",VLOOKUP($F92,abm!$B$2:$G$1701,3,FALSE))</f>
        <v>56</v>
      </c>
      <c r="N92" s="128">
        <f>IF(I92="","",VLOOKUP($F92,abm!$B$2:$G$1701,4,FALSE))</f>
        <v>57</v>
      </c>
      <c r="O92" s="9">
        <f>IF(J92="","",VLOOKUP($F92,abm!$B$2:$G$1701,5,FALSE))</f>
        <v>43</v>
      </c>
      <c r="P92" s="128">
        <f>IF(K92="","",VLOOKUP($F92,abm!$B$2:$G$1701,6,FALSE))</f>
        <v>58</v>
      </c>
      <c r="Q92" s="124">
        <f t="shared" si="4"/>
        <v>-0.19130538562524313</v>
      </c>
      <c r="R92" s="130">
        <f t="shared" si="5"/>
        <v>175.49362512483154</v>
      </c>
      <c r="S92" s="124">
        <f t="shared" si="6"/>
        <v>-0.21931285187902427</v>
      </c>
      <c r="T92" s="131">
        <f t="shared" si="7"/>
        <v>145.9187215539055</v>
      </c>
    </row>
    <row r="93" spans="1:20" x14ac:dyDescent="0.3">
      <c r="A93">
        <v>1</v>
      </c>
      <c r="B93" s="11" t="s">
        <v>68</v>
      </c>
      <c r="C93" s="8">
        <v>25.38996599999999</v>
      </c>
      <c r="D93" s="2">
        <v>0.30307899999999999</v>
      </c>
      <c r="E93" s="11" t="s">
        <v>73</v>
      </c>
      <c r="F93" s="11">
        <v>554</v>
      </c>
      <c r="G93" s="125">
        <f>IFERROR(VLOOKUP($F93,INRIX!$A$2:$F$464,2,FALSE),"")</f>
        <v>65.242690058479496</v>
      </c>
      <c r="H93" s="4">
        <f>IFERROR(VLOOKUP($F93,INRIX!$A$2:$F$464,3,FALSE),"")</f>
        <v>69.247400693148506</v>
      </c>
      <c r="I93" s="125">
        <f>IFERROR(VLOOKUP($F93,INRIX!$A$2:$F$464,4,FALSE),"")</f>
        <v>67.431646665841896</v>
      </c>
      <c r="J93" s="4">
        <f>IFERROR(VLOOKUP($F93,INRIX!$A$2:$F$464,5,FALSE),"")</f>
        <v>55.079682179341702</v>
      </c>
      <c r="K93" s="125">
        <f>IFERROR(VLOOKUP($F93,INRIX!$A$2:$F$464,6,FALSE),"")</f>
        <v>67.144048446341699</v>
      </c>
      <c r="L93" s="128">
        <f>IF(G93="","",VLOOKUP($F93,abm!$B$2:$G$1701,2,FALSE))</f>
        <v>58</v>
      </c>
      <c r="M93" s="9">
        <f>IF(H93="","",VLOOKUP($F93,abm!$B$2:$G$1701,3,FALSE))</f>
        <v>56</v>
      </c>
      <c r="N93" s="128">
        <f>IF(I93="","",VLOOKUP($F93,abm!$B$2:$G$1701,4,FALSE))</f>
        <v>57</v>
      </c>
      <c r="O93" s="9">
        <f>IF(J93="","",VLOOKUP($F93,abm!$B$2:$G$1701,5,FALSE))</f>
        <v>42</v>
      </c>
      <c r="P93" s="128">
        <f>IF(K93="","",VLOOKUP($F93,abm!$B$2:$G$1701,6,FALSE))</f>
        <v>58</v>
      </c>
      <c r="Q93" s="124">
        <f t="shared" si="4"/>
        <v>-0.19130538562524313</v>
      </c>
      <c r="R93" s="130">
        <f t="shared" si="5"/>
        <v>175.49362512483154</v>
      </c>
      <c r="S93" s="124">
        <f t="shared" si="6"/>
        <v>-0.23746836695160511</v>
      </c>
      <c r="T93" s="131">
        <f t="shared" si="7"/>
        <v>171.0780859125889</v>
      </c>
    </row>
    <row r="94" spans="1:20" x14ac:dyDescent="0.3">
      <c r="A94">
        <v>1</v>
      </c>
      <c r="B94" s="11" t="s">
        <v>68</v>
      </c>
      <c r="C94" s="8">
        <v>25.933696999999992</v>
      </c>
      <c r="D94" s="2">
        <v>0.54373099999999996</v>
      </c>
      <c r="E94" s="11" t="s">
        <v>74</v>
      </c>
      <c r="F94" s="11">
        <v>8809</v>
      </c>
      <c r="G94" s="125">
        <f>IFERROR(VLOOKUP($F94,INRIX!$A$2:$F$464,2,FALSE),"")</f>
        <v>65.233652312599702</v>
      </c>
      <c r="H94" s="4">
        <f>IFERROR(VLOOKUP($F94,INRIX!$A$2:$F$464,3,FALSE),"")</f>
        <v>70.249000266595601</v>
      </c>
      <c r="I94" s="125">
        <f>IFERROR(VLOOKUP($F94,INRIX!$A$2:$F$464,4,FALSE),"")</f>
        <v>68.161326240257296</v>
      </c>
      <c r="J94" s="4">
        <f>IFERROR(VLOOKUP($F94,INRIX!$A$2:$F$464,5,FALSE),"")</f>
        <v>57.685130533484703</v>
      </c>
      <c r="K94" s="125">
        <f>IFERROR(VLOOKUP($F94,INRIX!$A$2:$F$464,6,FALSE),"")</f>
        <v>67.136205698401696</v>
      </c>
      <c r="L94" s="128">
        <f>IF(G94="","",VLOOKUP($F94,abm!$B$2:$G$1701,2,FALSE))</f>
        <v>58</v>
      </c>
      <c r="M94" s="9">
        <f>IF(H94="","",VLOOKUP($F94,abm!$B$2:$G$1701,3,FALSE))</f>
        <v>56</v>
      </c>
      <c r="N94" s="128">
        <f>IF(I94="","",VLOOKUP($F94,abm!$B$2:$G$1701,4,FALSE))</f>
        <v>57</v>
      </c>
      <c r="O94" s="9">
        <f>IF(J94="","",VLOOKUP($F94,abm!$B$2:$G$1701,5,FALSE))</f>
        <v>43</v>
      </c>
      <c r="P94" s="128">
        <f>IF(K94="","",VLOOKUP($F94,abm!$B$2:$G$1701,6,FALSE))</f>
        <v>58</v>
      </c>
      <c r="Q94" s="124">
        <f t="shared" si="4"/>
        <v>-0.20283563057866327</v>
      </c>
      <c r="R94" s="130">
        <f t="shared" si="5"/>
        <v>203.03400859744153</v>
      </c>
      <c r="S94" s="124">
        <f t="shared" si="6"/>
        <v>-0.25457393261787575</v>
      </c>
      <c r="T94" s="131">
        <f t="shared" si="7"/>
        <v>215.65305878548472</v>
      </c>
    </row>
    <row r="95" spans="1:20" x14ac:dyDescent="0.3">
      <c r="A95">
        <v>1</v>
      </c>
      <c r="B95" s="11" t="s">
        <v>68</v>
      </c>
      <c r="C95" s="8">
        <v>26.356072999999991</v>
      </c>
      <c r="D95" s="2">
        <v>0.42237599999999997</v>
      </c>
      <c r="E95" s="11" t="s">
        <v>74</v>
      </c>
      <c r="F95" s="11">
        <v>8807</v>
      </c>
      <c r="G95" s="125">
        <f>IFERROR(VLOOKUP($F95,INRIX!$A$2:$F$464,2,FALSE),"")</f>
        <v>64.685273790536996</v>
      </c>
      <c r="H95" s="4">
        <f>IFERROR(VLOOKUP($F95,INRIX!$A$2:$F$464,3,FALSE),"")</f>
        <v>69.353505731804901</v>
      </c>
      <c r="I95" s="125">
        <f>IFERROR(VLOOKUP($F95,INRIX!$A$2:$F$464,4,FALSE),"")</f>
        <v>67.161202523815405</v>
      </c>
      <c r="J95" s="4">
        <f>IFERROR(VLOOKUP($F95,INRIX!$A$2:$F$464,5,FALSE),"")</f>
        <v>59.3328036322361</v>
      </c>
      <c r="K95" s="125">
        <f>IFERROR(VLOOKUP($F95,INRIX!$A$2:$F$464,6,FALSE),"")</f>
        <v>66.473940236275197</v>
      </c>
      <c r="L95" s="128">
        <f>IF(G95="","",VLOOKUP($F95,abm!$B$2:$G$1701,2,FALSE))</f>
        <v>58</v>
      </c>
      <c r="M95" s="9">
        <f>IF(H95="","",VLOOKUP($F95,abm!$B$2:$G$1701,3,FALSE))</f>
        <v>53</v>
      </c>
      <c r="N95" s="128">
        <f>IF(I95="","",VLOOKUP($F95,abm!$B$2:$G$1701,4,FALSE))</f>
        <v>53</v>
      </c>
      <c r="O95" s="9">
        <f>IF(J95="","",VLOOKUP($F95,abm!$B$2:$G$1701,5,FALSE))</f>
        <v>37</v>
      </c>
      <c r="P95" s="128">
        <f>IF(K95="","",VLOOKUP($F95,abm!$B$2:$G$1701,6,FALSE))</f>
        <v>58</v>
      </c>
      <c r="Q95" s="124">
        <f t="shared" si="4"/>
        <v>-0.23579926579407695</v>
      </c>
      <c r="R95" s="130">
        <f t="shared" si="5"/>
        <v>267.43714972017574</v>
      </c>
      <c r="S95" s="124">
        <f t="shared" si="6"/>
        <v>-0.37639892715439571</v>
      </c>
      <c r="T95" s="131">
        <f t="shared" si="7"/>
        <v>498.75411807601796</v>
      </c>
    </row>
    <row r="96" spans="1:20" x14ac:dyDescent="0.3">
      <c r="A96">
        <v>1</v>
      </c>
      <c r="B96" s="11" t="s">
        <v>68</v>
      </c>
      <c r="C96" s="8">
        <v>26.625742999999993</v>
      </c>
      <c r="D96" s="2">
        <v>0.26967000000000002</v>
      </c>
      <c r="E96" s="11" t="s">
        <v>78</v>
      </c>
      <c r="F96" s="11">
        <v>26870</v>
      </c>
      <c r="G96" s="125">
        <f>IFERROR(VLOOKUP($F96,INRIX!$A$2:$F$464,2,FALSE),"")</f>
        <v>63.591174906964397</v>
      </c>
      <c r="H96" s="4">
        <f>IFERROR(VLOOKUP($F96,INRIX!$A$2:$F$464,3,FALSE),"")</f>
        <v>68.957611303652399</v>
      </c>
      <c r="I96" s="125">
        <f>IFERROR(VLOOKUP($F96,INRIX!$A$2:$F$464,4,FALSE),"")</f>
        <v>67.010639614004702</v>
      </c>
      <c r="J96" s="4">
        <f>IFERROR(VLOOKUP($F96,INRIX!$A$2:$F$464,5,FALSE),"")</f>
        <v>62.417707150964802</v>
      </c>
      <c r="K96" s="125">
        <f>IFERROR(VLOOKUP($F96,INRIX!$A$2:$F$464,6,FALSE),"")</f>
        <v>65.281445448227899</v>
      </c>
      <c r="L96" s="128">
        <f>IF(G96="","",VLOOKUP($F96,abm!$B$2:$G$1701,2,FALSE))</f>
        <v>58</v>
      </c>
      <c r="M96" s="9">
        <f>IF(H96="","",VLOOKUP($F96,abm!$B$2:$G$1701,3,FALSE))</f>
        <v>40</v>
      </c>
      <c r="N96" s="128">
        <f>IF(I96="","",VLOOKUP($F96,abm!$B$2:$G$1701,4,FALSE))</f>
        <v>30</v>
      </c>
      <c r="O96" s="9">
        <f>IF(J96="","",VLOOKUP($F96,abm!$B$2:$G$1701,5,FALSE))</f>
        <v>20</v>
      </c>
      <c r="P96" s="128">
        <f>IF(K96="","",VLOOKUP($F96,abm!$B$2:$G$1701,6,FALSE))</f>
        <v>58</v>
      </c>
      <c r="Q96" s="124">
        <f t="shared" si="4"/>
        <v>-0.41993350344081071</v>
      </c>
      <c r="R96" s="130">
        <f t="shared" si="5"/>
        <v>838.54325241341724</v>
      </c>
      <c r="S96" s="124">
        <f t="shared" si="6"/>
        <v>-0.67957810511001993</v>
      </c>
      <c r="T96" s="131">
        <f t="shared" si="7"/>
        <v>1799.2618799450104</v>
      </c>
    </row>
    <row r="97" spans="1:20" x14ac:dyDescent="0.3">
      <c r="A97">
        <v>1</v>
      </c>
      <c r="B97" s="11" t="s">
        <v>68</v>
      </c>
      <c r="C97" s="8">
        <v>27.00614899999999</v>
      </c>
      <c r="D97" s="2">
        <v>0.14408000000000001</v>
      </c>
      <c r="E97" s="11" t="s">
        <v>78</v>
      </c>
      <c r="F97" s="11">
        <v>12949</v>
      </c>
      <c r="G97" s="125">
        <f>IFERROR(VLOOKUP($F97,INRIX!$A$2:$F$464,2,FALSE),"")</f>
        <v>63.591174906964397</v>
      </c>
      <c r="H97" s="4">
        <f>IFERROR(VLOOKUP($F97,INRIX!$A$2:$F$464,3,FALSE),"")</f>
        <v>68.957611303652399</v>
      </c>
      <c r="I97" s="125">
        <f>IFERROR(VLOOKUP($F97,INRIX!$A$2:$F$464,4,FALSE),"")</f>
        <v>67.010639614004702</v>
      </c>
      <c r="J97" s="4">
        <f>IFERROR(VLOOKUP($F97,INRIX!$A$2:$F$464,5,FALSE),"")</f>
        <v>62.417707150964802</v>
      </c>
      <c r="K97" s="125">
        <f>IFERROR(VLOOKUP($F97,INRIX!$A$2:$F$464,6,FALSE),"")</f>
        <v>65.281445448227899</v>
      </c>
      <c r="L97" s="128">
        <f>IF(G97="","",VLOOKUP($F97,abm!$B$2:$G$1701,2,FALSE))</f>
        <v>58</v>
      </c>
      <c r="M97" s="9">
        <f>IF(H97="","",VLOOKUP($F97,abm!$B$2:$G$1701,3,FALSE))</f>
        <v>49</v>
      </c>
      <c r="N97" s="128">
        <f>IF(I97="","",VLOOKUP($F97,abm!$B$2:$G$1701,4,FALSE))</f>
        <v>41</v>
      </c>
      <c r="O97" s="9">
        <f>IF(J97="","",VLOOKUP($F97,abm!$B$2:$G$1701,5,FALSE))</f>
        <v>37</v>
      </c>
      <c r="P97" s="128">
        <f>IF(K97="","",VLOOKUP($F97,abm!$B$2:$G$1701,6,FALSE))</f>
        <v>58</v>
      </c>
      <c r="Q97" s="124">
        <f t="shared" si="4"/>
        <v>-0.28941854171499304</v>
      </c>
      <c r="R97" s="130">
        <f t="shared" si="5"/>
        <v>398.30624894767402</v>
      </c>
      <c r="S97" s="124">
        <f t="shared" si="6"/>
        <v>-0.40721949445353689</v>
      </c>
      <c r="T97" s="131">
        <f t="shared" si="7"/>
        <v>646.05983681220721</v>
      </c>
    </row>
    <row r="98" spans="1:20" x14ac:dyDescent="0.3">
      <c r="A98">
        <v>1</v>
      </c>
      <c r="B98" s="11" t="s">
        <v>68</v>
      </c>
      <c r="C98" s="8">
        <v>28.812120999999987</v>
      </c>
      <c r="D98" s="2">
        <v>0.33827499999999999</v>
      </c>
      <c r="E98" s="11" t="s">
        <v>72</v>
      </c>
      <c r="F98" s="11">
        <v>12957</v>
      </c>
      <c r="G98" s="125">
        <f>IFERROR(VLOOKUP($F98,INRIX!$A$2:$F$464,2,FALSE),"")</f>
        <v>63.887559808612401</v>
      </c>
      <c r="H98" s="4">
        <f>IFERROR(VLOOKUP($F98,INRIX!$A$2:$F$464,3,FALSE),"")</f>
        <v>69.468141828845603</v>
      </c>
      <c r="I98" s="125">
        <f>IFERROR(VLOOKUP($F98,INRIX!$A$2:$F$464,4,FALSE),"")</f>
        <v>67.013237659284897</v>
      </c>
      <c r="J98" s="4">
        <f>IFERROR(VLOOKUP($F98,INRIX!$A$2:$F$464,5,FALSE),"")</f>
        <v>61.512599318955701</v>
      </c>
      <c r="K98" s="125">
        <f>IFERROR(VLOOKUP($F98,INRIX!$A$2:$F$464,6,FALSE),"")</f>
        <v>65.592971309441097</v>
      </c>
      <c r="L98" s="128">
        <f>IF(G98="","",VLOOKUP($F98,abm!$B$2:$G$1701,2,FALSE))</f>
        <v>58</v>
      </c>
      <c r="M98" s="9">
        <f>IF(H98="","",VLOOKUP($F98,abm!$B$2:$G$1701,3,FALSE))</f>
        <v>57</v>
      </c>
      <c r="N98" s="128">
        <f>IF(I98="","",VLOOKUP($F98,abm!$B$2:$G$1701,4,FALSE))</f>
        <v>57</v>
      </c>
      <c r="O98" s="9">
        <f>IF(J98="","",VLOOKUP($F98,abm!$B$2:$G$1701,5,FALSE))</f>
        <v>50</v>
      </c>
      <c r="P98" s="128">
        <f>IF(K98="","",VLOOKUP($F98,abm!$B$2:$G$1701,6,FALSE))</f>
        <v>58</v>
      </c>
      <c r="Q98" s="124">
        <f t="shared" si="4"/>
        <v>-0.1794799961623329</v>
      </c>
      <c r="R98" s="130">
        <f t="shared" si="5"/>
        <v>155.45456066420937</v>
      </c>
      <c r="S98" s="124">
        <f t="shared" si="6"/>
        <v>-0.18715839431951919</v>
      </c>
      <c r="T98" s="131">
        <f t="shared" si="7"/>
        <v>132.53994307881928</v>
      </c>
    </row>
    <row r="99" spans="1:20" x14ac:dyDescent="0.3">
      <c r="A99">
        <v>1</v>
      </c>
      <c r="B99" s="11" t="s">
        <v>68</v>
      </c>
      <c r="C99" s="8">
        <v>28.941664999999986</v>
      </c>
      <c r="D99" s="2">
        <v>0.12954399999999999</v>
      </c>
      <c r="E99" s="11" t="s">
        <v>72</v>
      </c>
      <c r="F99" s="11">
        <v>25750</v>
      </c>
      <c r="G99" s="125">
        <f>IFERROR(VLOOKUP($F99,INRIX!$A$2:$F$464,2,FALSE),"")</f>
        <v>63.9340776182881</v>
      </c>
      <c r="H99" s="4">
        <f>IFERROR(VLOOKUP($F99,INRIX!$A$2:$F$464,3,FALSE),"")</f>
        <v>68.374300186616907</v>
      </c>
      <c r="I99" s="125">
        <f>IFERROR(VLOOKUP($F99,INRIX!$A$2:$F$464,4,FALSE),"")</f>
        <v>66.050228875417503</v>
      </c>
      <c r="J99" s="4">
        <f>IFERROR(VLOOKUP($F99,INRIX!$A$2:$F$464,5,FALSE),"")</f>
        <v>58.280136208853598</v>
      </c>
      <c r="K99" s="125">
        <f>IFERROR(VLOOKUP($F99,INRIX!$A$2:$F$464,6,FALSE),"")</f>
        <v>64.961779013203596</v>
      </c>
      <c r="L99" s="128">
        <f>IF(G99="","",VLOOKUP($F99,abm!$B$2:$G$1701,2,FALSE))</f>
        <v>58</v>
      </c>
      <c r="M99" s="9">
        <f>IF(H99="","",VLOOKUP($F99,abm!$B$2:$G$1701,3,FALSE))</f>
        <v>57</v>
      </c>
      <c r="N99" s="128">
        <f>IF(I99="","",VLOOKUP($F99,abm!$B$2:$G$1701,4,FALSE))</f>
        <v>57</v>
      </c>
      <c r="O99" s="9">
        <f>IF(J99="","",VLOOKUP($F99,abm!$B$2:$G$1701,5,FALSE))</f>
        <v>50</v>
      </c>
      <c r="P99" s="128">
        <f>IF(K99="","",VLOOKUP($F99,abm!$B$2:$G$1701,6,FALSE))</f>
        <v>58</v>
      </c>
      <c r="Q99" s="124">
        <f t="shared" si="4"/>
        <v>-0.16635344209114455</v>
      </c>
      <c r="R99" s="130">
        <f t="shared" si="5"/>
        <v>129.37470473527341</v>
      </c>
      <c r="S99" s="124">
        <f t="shared" si="6"/>
        <v>-0.14207475732693509</v>
      </c>
      <c r="T99" s="131">
        <f t="shared" si="7"/>
        <v>68.560655637168438</v>
      </c>
    </row>
    <row r="100" spans="1:20" x14ac:dyDescent="0.3">
      <c r="A100">
        <v>1</v>
      </c>
      <c r="B100" s="11" t="s">
        <v>68</v>
      </c>
      <c r="C100" s="8">
        <v>29.477423999999985</v>
      </c>
      <c r="D100" s="2">
        <v>0.53575899999999999</v>
      </c>
      <c r="E100" s="11" t="s">
        <v>72</v>
      </c>
      <c r="F100" s="11">
        <v>556</v>
      </c>
      <c r="G100" s="125">
        <f>IFERROR(VLOOKUP($F100,INRIX!$A$2:$F$464,2,FALSE),"")</f>
        <v>63.9340776182881</v>
      </c>
      <c r="H100" s="4">
        <f>IFERROR(VLOOKUP($F100,INRIX!$A$2:$F$464,3,FALSE),"")</f>
        <v>68.374300186616907</v>
      </c>
      <c r="I100" s="125">
        <f>IFERROR(VLOOKUP($F100,INRIX!$A$2:$F$464,4,FALSE),"")</f>
        <v>66.050228875417503</v>
      </c>
      <c r="J100" s="4">
        <f>IFERROR(VLOOKUP($F100,INRIX!$A$2:$F$464,5,FALSE),"")</f>
        <v>58.280136208853598</v>
      </c>
      <c r="K100" s="125">
        <f>IFERROR(VLOOKUP($F100,INRIX!$A$2:$F$464,6,FALSE),"")</f>
        <v>64.961779013203596</v>
      </c>
      <c r="L100" s="128">
        <f>IF(G100="","",VLOOKUP($F100,abm!$B$2:$G$1701,2,FALSE))</f>
        <v>58</v>
      </c>
      <c r="M100" s="9">
        <f>IF(H100="","",VLOOKUP($F100,abm!$B$2:$G$1701,3,FALSE))</f>
        <v>57</v>
      </c>
      <c r="N100" s="128">
        <f>IF(I100="","",VLOOKUP($F100,abm!$B$2:$G$1701,4,FALSE))</f>
        <v>57</v>
      </c>
      <c r="O100" s="9">
        <f>IF(J100="","",VLOOKUP($F100,abm!$B$2:$G$1701,5,FALSE))</f>
        <v>50</v>
      </c>
      <c r="P100" s="128">
        <f>IF(K100="","",VLOOKUP($F100,abm!$B$2:$G$1701,6,FALSE))</f>
        <v>58</v>
      </c>
      <c r="Q100" s="124">
        <f t="shared" si="4"/>
        <v>-0.16635344209114455</v>
      </c>
      <c r="R100" s="130">
        <f t="shared" si="5"/>
        <v>129.37470473527341</v>
      </c>
      <c r="S100" s="124">
        <f t="shared" si="6"/>
        <v>-0.14207475732693509</v>
      </c>
      <c r="T100" s="131">
        <f t="shared" si="7"/>
        <v>68.560655637168438</v>
      </c>
    </row>
    <row r="101" spans="1:20" x14ac:dyDescent="0.3">
      <c r="A101">
        <v>1</v>
      </c>
      <c r="B101" s="11" t="s">
        <v>68</v>
      </c>
      <c r="C101" s="8">
        <v>31.435345999999992</v>
      </c>
      <c r="D101" s="2">
        <v>0.39086100000000001</v>
      </c>
      <c r="E101" s="11" t="s">
        <v>60</v>
      </c>
      <c r="F101" s="11">
        <v>558</v>
      </c>
      <c r="G101" s="125">
        <f>IFERROR(VLOOKUP($F101,INRIX!$A$2:$F$464,2,FALSE),"")</f>
        <v>62.747740563530002</v>
      </c>
      <c r="H101" s="4">
        <f>IFERROR(VLOOKUP($F101,INRIX!$A$2:$F$464,3,FALSE),"")</f>
        <v>64.297520661156994</v>
      </c>
      <c r="I101" s="125">
        <f>IFERROR(VLOOKUP($F101,INRIX!$A$2:$F$464,4,FALSE),"")</f>
        <v>66.108375603117693</v>
      </c>
      <c r="J101" s="4">
        <f>IFERROR(VLOOKUP($F101,INRIX!$A$2:$F$464,5,FALSE),"")</f>
        <v>56.243586833144199</v>
      </c>
      <c r="K101" s="125">
        <f>IFERROR(VLOOKUP($F101,INRIX!$A$2:$F$464,6,FALSE),"")</f>
        <v>64.914027598530694</v>
      </c>
      <c r="L101" s="128">
        <f>IF(G101="","",VLOOKUP($F101,abm!$B$2:$G$1701,2,FALSE))</f>
        <v>56</v>
      </c>
      <c r="M101" s="9">
        <f>IF(H101="","",VLOOKUP($F101,abm!$B$2:$G$1701,3,FALSE))</f>
        <v>56</v>
      </c>
      <c r="N101" s="128">
        <f>IF(I101="","",VLOOKUP($F101,abm!$B$2:$G$1701,4,FALSE))</f>
        <v>55</v>
      </c>
      <c r="O101" s="9">
        <f>IF(J101="","",VLOOKUP($F101,abm!$B$2:$G$1701,5,FALSE))</f>
        <v>55</v>
      </c>
      <c r="P101" s="128">
        <f>IF(K101="","",VLOOKUP($F101,abm!$B$2:$G$1701,6,FALSE))</f>
        <v>56</v>
      </c>
      <c r="Q101" s="124">
        <f t="shared" si="4"/>
        <v>-0.1290488431876603</v>
      </c>
      <c r="R101" s="130">
        <f t="shared" si="5"/>
        <v>68.848849122327209</v>
      </c>
      <c r="S101" s="124">
        <f t="shared" si="6"/>
        <v>-2.2110731252498184E-2</v>
      </c>
      <c r="T101" s="131">
        <f t="shared" si="7"/>
        <v>1.5465082115696192</v>
      </c>
    </row>
    <row r="102" spans="1:20" x14ac:dyDescent="0.3">
      <c r="A102">
        <v>1</v>
      </c>
      <c r="B102" s="11" t="s">
        <v>68</v>
      </c>
      <c r="C102" s="8">
        <v>32.26294399999999</v>
      </c>
      <c r="D102" s="2">
        <v>0.67655799999999999</v>
      </c>
      <c r="E102" s="11" t="s">
        <v>60</v>
      </c>
      <c r="F102" s="11">
        <v>28568</v>
      </c>
      <c r="G102" s="125">
        <f>IFERROR(VLOOKUP($F102,INRIX!$A$2:$F$464,2,FALSE),"")</f>
        <v>63.627060074428499</v>
      </c>
      <c r="H102" s="4">
        <f>IFERROR(VLOOKUP($F102,INRIX!$A$2:$F$464,3,FALSE),"")</f>
        <v>66.313516395627801</v>
      </c>
      <c r="I102" s="125">
        <f>IFERROR(VLOOKUP($F102,INRIX!$A$2:$F$464,4,FALSE),"")</f>
        <v>67.023011258196206</v>
      </c>
      <c r="J102" s="4">
        <f>IFERROR(VLOOKUP($F102,INRIX!$A$2:$F$464,5,FALSE),"")</f>
        <v>62.007945516458598</v>
      </c>
      <c r="K102" s="125">
        <f>IFERROR(VLOOKUP($F102,INRIX!$A$2:$F$464,6,FALSE),"")</f>
        <v>65.965750024818803</v>
      </c>
      <c r="L102" s="128">
        <f>IF(G102="","",VLOOKUP($F102,abm!$B$2:$G$1701,2,FALSE))</f>
        <v>57</v>
      </c>
      <c r="M102" s="9">
        <f>IF(H102="","",VLOOKUP($F102,abm!$B$2:$G$1701,3,FALSE))</f>
        <v>57</v>
      </c>
      <c r="N102" s="128">
        <f>IF(I102="","",VLOOKUP($F102,abm!$B$2:$G$1701,4,FALSE))</f>
        <v>57</v>
      </c>
      <c r="O102" s="9">
        <f>IF(J102="","",VLOOKUP($F102,abm!$B$2:$G$1701,5,FALSE))</f>
        <v>55</v>
      </c>
      <c r="P102" s="128">
        <f>IF(K102="","",VLOOKUP($F102,abm!$B$2:$G$1701,6,FALSE))</f>
        <v>57</v>
      </c>
      <c r="Q102" s="124">
        <f t="shared" si="4"/>
        <v>-0.14044672793496837</v>
      </c>
      <c r="R102" s="130">
        <f t="shared" si="5"/>
        <v>86.741587651627853</v>
      </c>
      <c r="S102" s="124">
        <f t="shared" si="6"/>
        <v>-0.11301689578795182</v>
      </c>
      <c r="T102" s="131">
        <f t="shared" si="7"/>
        <v>49.111300361652162</v>
      </c>
    </row>
    <row r="103" spans="1:20" x14ac:dyDescent="0.3">
      <c r="A103">
        <v>1</v>
      </c>
      <c r="B103" s="11" t="s">
        <v>68</v>
      </c>
      <c r="C103" s="8">
        <v>34.546147999999988</v>
      </c>
      <c r="D103" s="2">
        <v>0.456038</v>
      </c>
      <c r="E103" s="11" t="s">
        <v>88</v>
      </c>
      <c r="F103" s="11">
        <v>14193</v>
      </c>
      <c r="G103" s="125">
        <f>IFERROR(VLOOKUP($F103,INRIX!$A$2:$F$464,2,FALSE),"")</f>
        <v>64.414938862307295</v>
      </c>
      <c r="H103" s="4">
        <f>IFERROR(VLOOKUP($F103,INRIX!$A$2:$F$464,3,FALSE),"")</f>
        <v>67.690215942415406</v>
      </c>
      <c r="I103" s="125">
        <f>IFERROR(VLOOKUP($F103,INRIX!$A$2:$F$464,4,FALSE),"")</f>
        <v>68.273784485958203</v>
      </c>
      <c r="J103" s="4">
        <f>IFERROR(VLOOKUP($F103,INRIX!$A$2:$F$464,5,FALSE),"")</f>
        <v>67.134619750283804</v>
      </c>
      <c r="K103" s="125">
        <f>IFERROR(VLOOKUP($F103,INRIX!$A$2:$F$464,6,FALSE),"")</f>
        <v>66.287501240941097</v>
      </c>
      <c r="L103" s="128">
        <f>IF(G103="","",VLOOKUP($F103,abm!$B$2:$G$1701,2,FALSE))</f>
        <v>58</v>
      </c>
      <c r="M103" s="9">
        <f>IF(H103="","",VLOOKUP($F103,abm!$B$2:$G$1701,3,FALSE))</f>
        <v>58</v>
      </c>
      <c r="N103" s="128">
        <f>IF(I103="","",VLOOKUP($F103,abm!$B$2:$G$1701,4,FALSE))</f>
        <v>58</v>
      </c>
      <c r="O103" s="9">
        <f>IF(J103="","",VLOOKUP($F103,abm!$B$2:$G$1701,5,FALSE))</f>
        <v>55</v>
      </c>
      <c r="P103" s="128">
        <f>IF(K103="","",VLOOKUP($F103,abm!$B$2:$G$1701,6,FALSE))</f>
        <v>58</v>
      </c>
      <c r="Q103" s="124">
        <f t="shared" si="4"/>
        <v>-0.14315534095295168</v>
      </c>
      <c r="R103" s="130">
        <f t="shared" si="5"/>
        <v>93.90028501064171</v>
      </c>
      <c r="S103" s="124">
        <f t="shared" si="6"/>
        <v>-0.18075055456365352</v>
      </c>
      <c r="T103" s="131">
        <f t="shared" si="7"/>
        <v>147.24899648397778</v>
      </c>
    </row>
    <row r="104" spans="1:20" x14ac:dyDescent="0.3">
      <c r="A104">
        <v>1</v>
      </c>
      <c r="B104" s="11" t="s">
        <v>68</v>
      </c>
      <c r="C104" s="8">
        <v>34.813404999999989</v>
      </c>
      <c r="D104" s="2">
        <v>0.26725700000000002</v>
      </c>
      <c r="E104" s="11" t="s">
        <v>88</v>
      </c>
      <c r="F104" s="11">
        <v>14213</v>
      </c>
      <c r="G104" s="125">
        <f>IFERROR(VLOOKUP($F104,INRIX!$A$2:$F$464,2,FALSE),"")</f>
        <v>64.414938862307295</v>
      </c>
      <c r="H104" s="4">
        <f>IFERROR(VLOOKUP($F104,INRIX!$A$2:$F$464,3,FALSE),"")</f>
        <v>67.690215942415406</v>
      </c>
      <c r="I104" s="125">
        <f>IFERROR(VLOOKUP($F104,INRIX!$A$2:$F$464,4,FALSE),"")</f>
        <v>68.273784485958203</v>
      </c>
      <c r="J104" s="4">
        <f>IFERROR(VLOOKUP($F104,INRIX!$A$2:$F$464,5,FALSE),"")</f>
        <v>67.134619750283804</v>
      </c>
      <c r="K104" s="125">
        <f>IFERROR(VLOOKUP($F104,INRIX!$A$2:$F$464,6,FALSE),"")</f>
        <v>66.287501240941097</v>
      </c>
      <c r="L104" s="128">
        <f>IF(G104="","",VLOOKUP($F104,abm!$B$2:$G$1701,2,FALSE))</f>
        <v>58</v>
      </c>
      <c r="M104" s="9">
        <f>IF(H104="","",VLOOKUP($F104,abm!$B$2:$G$1701,3,FALSE))</f>
        <v>58</v>
      </c>
      <c r="N104" s="128">
        <f>IF(I104="","",VLOOKUP($F104,abm!$B$2:$G$1701,4,FALSE))</f>
        <v>58</v>
      </c>
      <c r="O104" s="9">
        <f>IF(J104="","",VLOOKUP($F104,abm!$B$2:$G$1701,5,FALSE))</f>
        <v>55</v>
      </c>
      <c r="P104" s="128">
        <f>IF(K104="","",VLOOKUP($F104,abm!$B$2:$G$1701,6,FALSE))</f>
        <v>58</v>
      </c>
      <c r="Q104" s="124">
        <f t="shared" si="4"/>
        <v>-0.14315534095295168</v>
      </c>
      <c r="R104" s="130">
        <f t="shared" si="5"/>
        <v>93.90028501064171</v>
      </c>
      <c r="S104" s="124">
        <f t="shared" si="6"/>
        <v>-0.18075055456365352</v>
      </c>
      <c r="T104" s="131">
        <f t="shared" si="7"/>
        <v>147.24899648397778</v>
      </c>
    </row>
    <row r="105" spans="1:20" x14ac:dyDescent="0.3">
      <c r="A105">
        <v>1</v>
      </c>
      <c r="B105" s="11" t="s">
        <v>68</v>
      </c>
      <c r="C105" s="8">
        <v>36.043128999999986</v>
      </c>
      <c r="D105" s="2">
        <v>1.229724</v>
      </c>
      <c r="E105" s="11" t="s">
        <v>88</v>
      </c>
      <c r="F105" s="11">
        <v>27181</v>
      </c>
      <c r="G105" s="125">
        <f>IFERROR(VLOOKUP($F105,INRIX!$A$2:$F$464,2,FALSE),"")</f>
        <v>64.414938862307295</v>
      </c>
      <c r="H105" s="4">
        <f>IFERROR(VLOOKUP($F105,INRIX!$A$2:$F$464,3,FALSE),"")</f>
        <v>67.690215942415406</v>
      </c>
      <c r="I105" s="125">
        <f>IFERROR(VLOOKUP($F105,INRIX!$A$2:$F$464,4,FALSE),"")</f>
        <v>68.273784485958203</v>
      </c>
      <c r="J105" s="4">
        <f>IFERROR(VLOOKUP($F105,INRIX!$A$2:$F$464,5,FALSE),"")</f>
        <v>67.134619750283804</v>
      </c>
      <c r="K105" s="125">
        <f>IFERROR(VLOOKUP($F105,INRIX!$A$2:$F$464,6,FALSE),"")</f>
        <v>66.287501240941097</v>
      </c>
      <c r="L105" s="128">
        <f>IF(G105="","",VLOOKUP($F105,abm!$B$2:$G$1701,2,FALSE))</f>
        <v>58</v>
      </c>
      <c r="M105" s="9">
        <f>IF(H105="","",VLOOKUP($F105,abm!$B$2:$G$1701,3,FALSE))</f>
        <v>58</v>
      </c>
      <c r="N105" s="128">
        <f>IF(I105="","",VLOOKUP($F105,abm!$B$2:$G$1701,4,FALSE))</f>
        <v>58</v>
      </c>
      <c r="O105" s="9">
        <f>IF(J105="","",VLOOKUP($F105,abm!$B$2:$G$1701,5,FALSE))</f>
        <v>55</v>
      </c>
      <c r="P105" s="128">
        <f>IF(K105="","",VLOOKUP($F105,abm!$B$2:$G$1701,6,FALSE))</f>
        <v>58</v>
      </c>
      <c r="Q105" s="124">
        <f t="shared" si="4"/>
        <v>-0.14315534095295168</v>
      </c>
      <c r="R105" s="130">
        <f t="shared" si="5"/>
        <v>93.90028501064171</v>
      </c>
      <c r="S105" s="124">
        <f t="shared" si="6"/>
        <v>-0.18075055456365352</v>
      </c>
      <c r="T105" s="131">
        <f t="shared" si="7"/>
        <v>147.24899648397778</v>
      </c>
    </row>
    <row r="106" spans="1:20" x14ac:dyDescent="0.3">
      <c r="A106">
        <v>1</v>
      </c>
      <c r="B106" s="11" t="s">
        <v>68</v>
      </c>
      <c r="C106" s="8">
        <v>40.189133999999981</v>
      </c>
      <c r="D106" s="2">
        <v>3.4551099999999999</v>
      </c>
      <c r="E106" s="11" t="s">
        <v>91</v>
      </c>
      <c r="F106" s="11">
        <v>27352</v>
      </c>
      <c r="G106" s="125">
        <f>IFERROR(VLOOKUP($F106,INRIX!$A$2:$F$464,2,FALSE),"")</f>
        <v>66.335725677830894</v>
      </c>
      <c r="H106" s="4">
        <f>IFERROR(VLOOKUP($F106,INRIX!$A$2:$F$464,3,FALSE),"")</f>
        <v>69.063982937883196</v>
      </c>
      <c r="I106" s="125">
        <f>IFERROR(VLOOKUP($F106,INRIX!$A$2:$F$464,4,FALSE),"")</f>
        <v>69.663862427316602</v>
      </c>
      <c r="J106" s="4">
        <f>IFERROR(VLOOKUP($F106,INRIX!$A$2:$F$464,5,FALSE),"")</f>
        <v>68.894211123722997</v>
      </c>
      <c r="K106" s="125">
        <f>IFERROR(VLOOKUP($F106,INRIX!$A$2:$F$464,6,FALSE),"")</f>
        <v>67.557232204904196</v>
      </c>
      <c r="L106" s="128">
        <f>IF(G106="","",VLOOKUP($F106,abm!$B$2:$G$1701,2,FALSE))</f>
        <v>62</v>
      </c>
      <c r="M106" s="9">
        <f>IF(H106="","",VLOOKUP($F106,abm!$B$2:$G$1701,3,FALSE))</f>
        <v>61</v>
      </c>
      <c r="N106" s="128">
        <f>IF(I106="","",VLOOKUP($F106,abm!$B$2:$G$1701,4,FALSE))</f>
        <v>61</v>
      </c>
      <c r="O106" s="9">
        <f>IF(J106="","",VLOOKUP($F106,abm!$B$2:$G$1701,5,FALSE))</f>
        <v>59</v>
      </c>
      <c r="P106" s="128">
        <f>IF(K106="","",VLOOKUP($F106,abm!$B$2:$G$1701,6,FALSE))</f>
        <v>62</v>
      </c>
      <c r="Q106" s="124">
        <f t="shared" si="4"/>
        <v>-0.11676104671136645</v>
      </c>
      <c r="R106" s="130">
        <f t="shared" si="5"/>
        <v>65.027820822471298</v>
      </c>
      <c r="S106" s="124">
        <f t="shared" si="6"/>
        <v>-0.14361454993590939</v>
      </c>
      <c r="T106" s="131">
        <f t="shared" si="7"/>
        <v>97.895413760803876</v>
      </c>
    </row>
    <row r="107" spans="1:20" x14ac:dyDescent="0.3">
      <c r="A107">
        <v>1</v>
      </c>
      <c r="B107" s="11" t="s">
        <v>68</v>
      </c>
      <c r="C107" s="8">
        <v>42.564747999999987</v>
      </c>
      <c r="D107" s="2">
        <v>1.7017450000000001</v>
      </c>
      <c r="E107" s="11" t="s">
        <v>97</v>
      </c>
      <c r="F107" s="11">
        <v>27169</v>
      </c>
      <c r="G107" s="125">
        <f>IFERROR(VLOOKUP($F107,INRIX!$A$2:$F$464,2,FALSE),"")</f>
        <v>64.526049973418395</v>
      </c>
      <c r="H107" s="4">
        <f>IFERROR(VLOOKUP($F107,INRIX!$A$2:$F$464,3,FALSE),"")</f>
        <v>67.202879232204793</v>
      </c>
      <c r="I107" s="125">
        <f>IFERROR(VLOOKUP($F107,INRIX!$A$2:$F$464,4,FALSE),"")</f>
        <v>67.437708771495707</v>
      </c>
      <c r="J107" s="4">
        <f>IFERROR(VLOOKUP($F107,INRIX!$A$2:$F$464,5,FALSE),"")</f>
        <v>63.048354143019303</v>
      </c>
      <c r="K107" s="125">
        <f>IFERROR(VLOOKUP($F107,INRIX!$A$2:$F$464,6,FALSE),"")</f>
        <v>65.782090737615405</v>
      </c>
      <c r="L107" s="128">
        <f>IF(G107="","",VLOOKUP($F107,abm!$B$2:$G$1701,2,FALSE))</f>
        <v>62</v>
      </c>
      <c r="M107" s="9">
        <f>IF(H107="","",VLOOKUP($F107,abm!$B$2:$G$1701,3,FALSE))</f>
        <v>61</v>
      </c>
      <c r="N107" s="128">
        <f>IF(I107="","",VLOOKUP($F107,abm!$B$2:$G$1701,4,FALSE))</f>
        <v>61</v>
      </c>
      <c r="O107" s="9">
        <f>IF(J107="","",VLOOKUP($F107,abm!$B$2:$G$1701,5,FALSE))</f>
        <v>60</v>
      </c>
      <c r="P107" s="128">
        <f>IF(K107="","",VLOOKUP($F107,abm!$B$2:$G$1701,6,FALSE))</f>
        <v>62</v>
      </c>
      <c r="Q107" s="124">
        <f t="shared" si="4"/>
        <v>-9.2300795785432155E-2</v>
      </c>
      <c r="R107" s="130">
        <f t="shared" si="5"/>
        <v>38.47571076931753</v>
      </c>
      <c r="S107" s="124">
        <f t="shared" si="6"/>
        <v>-4.8349464223989003E-2</v>
      </c>
      <c r="T107" s="131">
        <f t="shared" si="7"/>
        <v>9.2924629812629487</v>
      </c>
    </row>
    <row r="108" spans="1:20" x14ac:dyDescent="0.3">
      <c r="A108">
        <v>1</v>
      </c>
      <c r="B108" s="11" t="s">
        <v>68</v>
      </c>
      <c r="C108" s="8">
        <v>45.842829999999992</v>
      </c>
      <c r="D108" s="2">
        <v>2.5323329999999999</v>
      </c>
      <c r="E108" s="11" t="s">
        <v>98</v>
      </c>
      <c r="F108" s="11">
        <v>27179</v>
      </c>
      <c r="G108" s="125">
        <f>IFERROR(VLOOKUP($F108,INRIX!$A$2:$F$464,2,FALSE),"")</f>
        <v>65.742158426369002</v>
      </c>
      <c r="H108" s="4">
        <f>IFERROR(VLOOKUP($F108,INRIX!$A$2:$F$464,3,FALSE),"")</f>
        <v>68.054118901626197</v>
      </c>
      <c r="I108" s="125">
        <f>IFERROR(VLOOKUP($F108,INRIX!$A$2:$F$464,4,FALSE),"")</f>
        <v>68.241494494618294</v>
      </c>
      <c r="J108" s="4">
        <f>IFERROR(VLOOKUP($F108,INRIX!$A$2:$F$464,5,FALSE),"")</f>
        <v>61.2</v>
      </c>
      <c r="K108" s="125">
        <f>IFERROR(VLOOKUP($F108,INRIX!$A$2:$F$464,6,FALSE),"")</f>
        <v>66.577583639432106</v>
      </c>
      <c r="L108" s="128">
        <f>IF(G108="","",VLOOKUP($F108,abm!$B$2:$G$1701,2,FALSE))</f>
        <v>62</v>
      </c>
      <c r="M108" s="9">
        <f>IF(H108="","",VLOOKUP($F108,abm!$B$2:$G$1701,3,FALSE))</f>
        <v>61</v>
      </c>
      <c r="N108" s="128">
        <f>IF(I108="","",VLOOKUP($F108,abm!$B$2:$G$1701,4,FALSE))</f>
        <v>61</v>
      </c>
      <c r="O108" s="9">
        <f>IF(J108="","",VLOOKUP($F108,abm!$B$2:$G$1701,5,FALSE))</f>
        <v>60</v>
      </c>
      <c r="P108" s="128">
        <f>IF(K108="","",VLOOKUP($F108,abm!$B$2:$G$1701,6,FALSE))</f>
        <v>62</v>
      </c>
      <c r="Q108" s="124">
        <f t="shared" si="4"/>
        <v>-0.10365454752008607</v>
      </c>
      <c r="R108" s="130">
        <f t="shared" si="5"/>
        <v>49.760593478279979</v>
      </c>
      <c r="S108" s="124">
        <f t="shared" si="6"/>
        <v>-1.9607843137254943E-2</v>
      </c>
      <c r="T108" s="131">
        <f t="shared" si="7"/>
        <v>1.4400000000000068</v>
      </c>
    </row>
    <row r="109" spans="1:20" x14ac:dyDescent="0.3">
      <c r="A109">
        <v>1</v>
      </c>
      <c r="B109" s="11" t="s">
        <v>68</v>
      </c>
      <c r="C109" s="8">
        <v>46.286038999999995</v>
      </c>
      <c r="D109" s="2">
        <v>0.44320900000000002</v>
      </c>
      <c r="E109" s="11" t="s">
        <v>95</v>
      </c>
      <c r="F109" s="11">
        <v>26667</v>
      </c>
      <c r="G109" s="125">
        <f>IFERROR(VLOOKUP($F109,INRIX!$A$2:$F$464,2,FALSE),"")</f>
        <v>66.314726209463004</v>
      </c>
      <c r="H109" s="4">
        <f>IFERROR(VLOOKUP($F109,INRIX!$A$2:$F$464,3,FALSE),"")</f>
        <v>68.355371900826398</v>
      </c>
      <c r="I109" s="125">
        <f>IFERROR(VLOOKUP($F109,INRIX!$A$2:$F$464,4,FALSE),"")</f>
        <v>67.507237411852003</v>
      </c>
      <c r="J109" s="4">
        <f>IFERROR(VLOOKUP($F109,INRIX!$A$2:$F$464,5,FALSE),"")</f>
        <v>53.074914869466497</v>
      </c>
      <c r="K109" s="125">
        <f>IFERROR(VLOOKUP($F109,INRIX!$A$2:$F$464,6,FALSE),"")</f>
        <v>66.507495284423698</v>
      </c>
      <c r="L109" s="128">
        <f>IF(G109="","",VLOOKUP($F109,abm!$B$2:$G$1701,2,FALSE))</f>
        <v>62</v>
      </c>
      <c r="M109" s="9">
        <f>IF(H109="","",VLOOKUP($F109,abm!$B$2:$G$1701,3,FALSE))</f>
        <v>62</v>
      </c>
      <c r="N109" s="128">
        <f>IF(I109="","",VLOOKUP($F109,abm!$B$2:$G$1701,4,FALSE))</f>
        <v>62</v>
      </c>
      <c r="O109" s="9">
        <f>IF(J109="","",VLOOKUP($F109,abm!$B$2:$G$1701,5,FALSE))</f>
        <v>61</v>
      </c>
      <c r="P109" s="128">
        <f>IF(K109="","",VLOOKUP($F109,abm!$B$2:$G$1701,6,FALSE))</f>
        <v>62</v>
      </c>
      <c r="Q109" s="124">
        <f t="shared" si="4"/>
        <v>-9.2975456413975865E-2</v>
      </c>
      <c r="R109" s="130">
        <f t="shared" si="5"/>
        <v>40.390751997813744</v>
      </c>
      <c r="S109" s="124">
        <f t="shared" si="6"/>
        <v>0.14931884770846304</v>
      </c>
      <c r="T109" s="131">
        <f t="shared" si="7"/>
        <v>62.806974326203232</v>
      </c>
    </row>
    <row r="110" spans="1:20" x14ac:dyDescent="0.3">
      <c r="A110">
        <v>1</v>
      </c>
      <c r="B110" s="11" t="s">
        <v>68</v>
      </c>
      <c r="C110" s="8">
        <v>48.529470999999994</v>
      </c>
      <c r="D110" s="2">
        <v>1.872716</v>
      </c>
      <c r="E110" s="11" t="s">
        <v>95</v>
      </c>
      <c r="F110" s="11">
        <v>27193</v>
      </c>
      <c r="G110" s="125">
        <f>IFERROR(VLOOKUP($F110,INRIX!$A$2:$F$464,2,FALSE),"")</f>
        <v>65.478203083466198</v>
      </c>
      <c r="H110" s="4">
        <f>IFERROR(VLOOKUP($F110,INRIX!$A$2:$F$464,3,FALSE),"")</f>
        <v>68.0522527326046</v>
      </c>
      <c r="I110" s="125">
        <f>IFERROR(VLOOKUP($F110,INRIX!$A$2:$F$464,4,FALSE),"")</f>
        <v>65.3423233947792</v>
      </c>
      <c r="J110" s="4">
        <f>IFERROR(VLOOKUP($F110,INRIX!$A$2:$F$464,5,FALSE),"")</f>
        <v>38.733711691259899</v>
      </c>
      <c r="K110" s="125">
        <f>IFERROR(VLOOKUP($F110,INRIX!$A$2:$F$464,6,FALSE),"")</f>
        <v>65.193785366822198</v>
      </c>
      <c r="L110" s="128">
        <f>IF(G110="","",VLOOKUP($F110,abm!$B$2:$G$1701,2,FALSE))</f>
        <v>62</v>
      </c>
      <c r="M110" s="9">
        <f>IF(H110="","",VLOOKUP($F110,abm!$B$2:$G$1701,3,FALSE))</f>
        <v>61</v>
      </c>
      <c r="N110" s="128">
        <f>IF(I110="","",VLOOKUP($F110,abm!$B$2:$G$1701,4,FALSE))</f>
        <v>61</v>
      </c>
      <c r="O110" s="9">
        <f>IF(J110="","",VLOOKUP($F110,abm!$B$2:$G$1701,5,FALSE))</f>
        <v>61</v>
      </c>
      <c r="P110" s="128">
        <f>IF(K110="","",VLOOKUP($F110,abm!$B$2:$G$1701,6,FALSE))</f>
        <v>62</v>
      </c>
      <c r="Q110" s="124">
        <f t="shared" si="4"/>
        <v>-0.1036299674062926</v>
      </c>
      <c r="R110" s="130">
        <f t="shared" si="5"/>
        <v>49.734268604529049</v>
      </c>
      <c r="S110" s="124">
        <f t="shared" si="6"/>
        <v>0.57485552859537603</v>
      </c>
      <c r="T110" s="131">
        <f t="shared" si="7"/>
        <v>495.78759504793612</v>
      </c>
    </row>
    <row r="111" spans="1:20" x14ac:dyDescent="0.3">
      <c r="A111">
        <v>1</v>
      </c>
      <c r="B111" s="11" t="s">
        <v>68</v>
      </c>
      <c r="C111" s="8">
        <v>48.783466999999995</v>
      </c>
      <c r="D111" s="2">
        <v>0.253996</v>
      </c>
      <c r="E111" s="11" t="s">
        <v>99</v>
      </c>
      <c r="F111" s="11">
        <v>27192</v>
      </c>
      <c r="G111" s="125">
        <f>IFERROR(VLOOKUP($F111,INRIX!$A$2:$F$464,2,FALSE),"")</f>
        <v>65.478203083466198</v>
      </c>
      <c r="H111" s="4">
        <f>IFERROR(VLOOKUP($F111,INRIX!$A$2:$F$464,3,FALSE),"")</f>
        <v>68.0522527326046</v>
      </c>
      <c r="I111" s="125">
        <f>IFERROR(VLOOKUP($F111,INRIX!$A$2:$F$464,4,FALSE),"")</f>
        <v>65.3423233947792</v>
      </c>
      <c r="J111" s="4">
        <f>IFERROR(VLOOKUP($F111,INRIX!$A$2:$F$464,5,FALSE),"")</f>
        <v>38.733711691259899</v>
      </c>
      <c r="K111" s="125">
        <f>IFERROR(VLOOKUP($F111,INRIX!$A$2:$F$464,6,FALSE),"")</f>
        <v>65.193785366822198</v>
      </c>
      <c r="L111" s="128">
        <f>IF(G111="","",VLOOKUP($F111,abm!$B$2:$G$1701,2,FALSE))</f>
        <v>62</v>
      </c>
      <c r="M111" s="9">
        <f>IF(H111="","",VLOOKUP($F111,abm!$B$2:$G$1701,3,FALSE))</f>
        <v>61</v>
      </c>
      <c r="N111" s="128">
        <f>IF(I111="","",VLOOKUP($F111,abm!$B$2:$G$1701,4,FALSE))</f>
        <v>61</v>
      </c>
      <c r="O111" s="9">
        <f>IF(J111="","",VLOOKUP($F111,abm!$B$2:$G$1701,5,FALSE))</f>
        <v>61</v>
      </c>
      <c r="P111" s="128">
        <f>IF(K111="","",VLOOKUP($F111,abm!$B$2:$G$1701,6,FALSE))</f>
        <v>62</v>
      </c>
      <c r="Q111" s="124">
        <f t="shared" si="4"/>
        <v>-0.1036299674062926</v>
      </c>
      <c r="R111" s="130">
        <f t="shared" si="5"/>
        <v>49.734268604529049</v>
      </c>
      <c r="S111" s="124">
        <f t="shared" si="6"/>
        <v>0.57485552859537603</v>
      </c>
      <c r="T111" s="131">
        <f t="shared" si="7"/>
        <v>495.78759504793612</v>
      </c>
    </row>
    <row r="112" spans="1:20" x14ac:dyDescent="0.3">
      <c r="A112">
        <v>1</v>
      </c>
      <c r="B112" s="11" t="s">
        <v>68</v>
      </c>
      <c r="C112" s="8">
        <v>53.439579000000002</v>
      </c>
      <c r="D112" s="2">
        <v>2.7243810000000002</v>
      </c>
      <c r="E112" s="11" t="s">
        <v>62</v>
      </c>
      <c r="F112" s="11">
        <v>27195</v>
      </c>
      <c r="G112" s="125">
        <f>IFERROR(VLOOKUP($F112,INRIX!$A$2:$F$464,2,FALSE),"")</f>
        <v>62.634237107921301</v>
      </c>
      <c r="H112" s="4">
        <f>IFERROR(VLOOKUP($F112,INRIX!$A$2:$F$464,3,FALSE),"")</f>
        <v>66.3332444681418</v>
      </c>
      <c r="I112" s="125">
        <f>IFERROR(VLOOKUP($F112,INRIX!$A$2:$F$464,4,FALSE),"")</f>
        <v>63.991339849065902</v>
      </c>
      <c r="J112" s="4">
        <f>IFERROR(VLOOKUP($F112,INRIX!$A$2:$F$464,5,FALSE),"")</f>
        <v>41.549375709421099</v>
      </c>
      <c r="K112" s="125">
        <f>IFERROR(VLOOKUP($F112,INRIX!$A$2:$F$464,6,FALSE),"")</f>
        <v>62.243025910850797</v>
      </c>
      <c r="L112" s="128">
        <f>IF(G112="","",VLOOKUP($F112,abm!$B$2:$G$1701,2,FALSE))</f>
        <v>62</v>
      </c>
      <c r="M112" s="9">
        <f>IF(H112="","",VLOOKUP($F112,abm!$B$2:$G$1701,3,FALSE))</f>
        <v>61</v>
      </c>
      <c r="N112" s="128">
        <f>IF(I112="","",VLOOKUP($F112,abm!$B$2:$G$1701,4,FALSE))</f>
        <v>61</v>
      </c>
      <c r="O112" s="9">
        <f>IF(J112="","",VLOOKUP($F112,abm!$B$2:$G$1701,5,FALSE))</f>
        <v>61</v>
      </c>
      <c r="P112" s="128">
        <f>IF(K112="","",VLOOKUP($F112,abm!$B$2:$G$1701,6,FALSE))</f>
        <v>62</v>
      </c>
      <c r="Q112" s="124">
        <f t="shared" si="4"/>
        <v>-8.0400778085010227E-2</v>
      </c>
      <c r="R112" s="130">
        <f t="shared" si="5"/>
        <v>28.443496556965108</v>
      </c>
      <c r="S112" s="124">
        <f t="shared" si="6"/>
        <v>0.46813276874743925</v>
      </c>
      <c r="T112" s="131">
        <f t="shared" si="7"/>
        <v>378.32678529325796</v>
      </c>
    </row>
    <row r="113" spans="1:20" x14ac:dyDescent="0.3">
      <c r="A113">
        <v>1</v>
      </c>
      <c r="B113" s="11" t="s">
        <v>5</v>
      </c>
      <c r="C113" s="8">
        <v>3.0140989999999999</v>
      </c>
      <c r="D113" s="2">
        <v>0.58474700000000002</v>
      </c>
      <c r="E113" s="11" t="s">
        <v>11</v>
      </c>
      <c r="F113" s="11">
        <v>689</v>
      </c>
      <c r="G113" s="125">
        <f>IFERROR(VLOOKUP($F113,INRIX!$A$2:$F$464,2,FALSE),"")</f>
        <v>63.503987240829296</v>
      </c>
      <c r="H113" s="4">
        <f>IFERROR(VLOOKUP($F113,INRIX!$A$2:$F$464,3,FALSE),"")</f>
        <v>63.982937883231102</v>
      </c>
      <c r="I113" s="125">
        <f>IFERROR(VLOOKUP($F113,INRIX!$A$2:$F$464,4,FALSE),"")</f>
        <v>63.446616355313601</v>
      </c>
      <c r="J113" s="4">
        <f>IFERROR(VLOOKUP($F113,INRIX!$A$2:$F$464,5,FALSE),"")</f>
        <v>63.800227014755997</v>
      </c>
      <c r="K113" s="125">
        <f>IFERROR(VLOOKUP($F113,INRIX!$A$2:$F$464,6,FALSE),"")</f>
        <v>62.667527052516597</v>
      </c>
      <c r="L113" s="128">
        <f>IF(G113="","",VLOOKUP($F113,abm!$B$2:$G$1701,2,FALSE))</f>
        <v>57</v>
      </c>
      <c r="M113" s="9">
        <f>IF(H113="","",VLOOKUP($F113,abm!$B$2:$G$1701,3,FALSE))</f>
        <v>57</v>
      </c>
      <c r="N113" s="128">
        <f>IF(I113="","",VLOOKUP($F113,abm!$B$2:$G$1701,4,FALSE))</f>
        <v>57</v>
      </c>
      <c r="O113" s="9">
        <f>IF(J113="","",VLOOKUP($F113,abm!$B$2:$G$1701,5,FALSE))</f>
        <v>57</v>
      </c>
      <c r="P113" s="128">
        <f>IF(K113="","",VLOOKUP($F113,abm!$B$2:$G$1701,6,FALSE))</f>
        <v>57</v>
      </c>
      <c r="Q113" s="124">
        <f t="shared" si="4"/>
        <v>-0.10913749999999944</v>
      </c>
      <c r="R113" s="130">
        <f t="shared" si="5"/>
        <v>48.761421481064069</v>
      </c>
      <c r="S113" s="124">
        <f t="shared" si="6"/>
        <v>-0.10658625106746422</v>
      </c>
      <c r="T113" s="131">
        <f t="shared" si="7"/>
        <v>46.24308745221726</v>
      </c>
    </row>
    <row r="114" spans="1:20" x14ac:dyDescent="0.3">
      <c r="A114">
        <v>1</v>
      </c>
      <c r="B114" s="11" t="s">
        <v>5</v>
      </c>
      <c r="C114" s="8">
        <v>3.2392919999999998</v>
      </c>
      <c r="D114" s="2">
        <v>0.225193</v>
      </c>
      <c r="E114" s="11" t="s">
        <v>11</v>
      </c>
      <c r="F114" s="11">
        <v>690</v>
      </c>
      <c r="G114" s="125">
        <f>IFERROR(VLOOKUP($F114,INRIX!$A$2:$F$464,2,FALSE),"")</f>
        <v>63.232057416267899</v>
      </c>
      <c r="H114" s="4">
        <f>IFERROR(VLOOKUP($F114,INRIX!$A$2:$F$464,3,FALSE),"")</f>
        <v>64.579045587843197</v>
      </c>
      <c r="I114" s="125">
        <f>IFERROR(VLOOKUP($F114,INRIX!$A$2:$F$464,4,FALSE),"")</f>
        <v>62.9617716194482</v>
      </c>
      <c r="J114" s="4">
        <f>IFERROR(VLOOKUP($F114,INRIX!$A$2:$F$464,5,FALSE),"")</f>
        <v>62.902383654937601</v>
      </c>
      <c r="K114" s="125">
        <f>IFERROR(VLOOKUP($F114,INRIX!$A$2:$F$464,6,FALSE),"")</f>
        <v>62.3765511764122</v>
      </c>
      <c r="L114" s="128">
        <f>IF(G114="","",VLOOKUP($F114,abm!$B$2:$G$1701,2,FALSE))</f>
        <v>57</v>
      </c>
      <c r="M114" s="9">
        <f>IF(H114="","",VLOOKUP($F114,abm!$B$2:$G$1701,3,FALSE))</f>
        <v>57</v>
      </c>
      <c r="N114" s="128">
        <f>IF(I114="","",VLOOKUP($F114,abm!$B$2:$G$1701,4,FALSE))</f>
        <v>57</v>
      </c>
      <c r="O114" s="9">
        <f>IF(J114="","",VLOOKUP($F114,abm!$B$2:$G$1701,5,FALSE))</f>
        <v>57</v>
      </c>
      <c r="P114" s="128">
        <f>IF(K114="","",VLOOKUP($F114,abm!$B$2:$G$1701,6,FALSE))</f>
        <v>57</v>
      </c>
      <c r="Q114" s="124">
        <f t="shared" si="4"/>
        <v>-0.11736075562674353</v>
      </c>
      <c r="R114" s="130">
        <f t="shared" si="5"/>
        <v>57.441932022605435</v>
      </c>
      <c r="S114" s="124">
        <f t="shared" si="6"/>
        <v>-9.3834022050995669E-2</v>
      </c>
      <c r="T114" s="131">
        <f t="shared" si="7"/>
        <v>34.838132810074555</v>
      </c>
    </row>
    <row r="115" spans="1:20" x14ac:dyDescent="0.3">
      <c r="A115">
        <v>1</v>
      </c>
      <c r="B115" s="11" t="s">
        <v>5</v>
      </c>
      <c r="C115" s="8">
        <v>3.5138929999999999</v>
      </c>
      <c r="D115" s="2">
        <v>0.27460099999999998</v>
      </c>
      <c r="E115" s="11" t="s">
        <v>101</v>
      </c>
      <c r="F115" s="11">
        <v>696</v>
      </c>
      <c r="G115" s="125">
        <f>IFERROR(VLOOKUP($F115,INRIX!$A$2:$F$464,2,FALSE),"")</f>
        <v>62.976874003189799</v>
      </c>
      <c r="H115" s="4">
        <f>IFERROR(VLOOKUP($F115,INRIX!$A$2:$F$464,3,FALSE),"")</f>
        <v>65.162623300453205</v>
      </c>
      <c r="I115" s="125">
        <f>IFERROR(VLOOKUP($F115,INRIX!$A$2:$F$464,4,FALSE),"")</f>
        <v>63.270444142026498</v>
      </c>
      <c r="J115" s="4">
        <f>IFERROR(VLOOKUP($F115,INRIX!$A$2:$F$464,5,FALSE),"")</f>
        <v>62.561861520998903</v>
      </c>
      <c r="K115" s="125">
        <f>IFERROR(VLOOKUP($F115,INRIX!$A$2:$F$464,6,FALSE),"")</f>
        <v>61.828055197061502</v>
      </c>
      <c r="L115" s="128">
        <f>IF(G115="","",VLOOKUP($F115,abm!$B$2:$G$1701,2,FALSE))</f>
        <v>58</v>
      </c>
      <c r="M115" s="9">
        <f>IF(H115="","",VLOOKUP($F115,abm!$B$2:$G$1701,3,FALSE))</f>
        <v>57</v>
      </c>
      <c r="N115" s="128">
        <f>IF(I115="","",VLOOKUP($F115,abm!$B$2:$G$1701,4,FALSE))</f>
        <v>57</v>
      </c>
      <c r="O115" s="9">
        <f>IF(J115="","",VLOOKUP($F115,abm!$B$2:$G$1701,5,FALSE))</f>
        <v>57</v>
      </c>
      <c r="P115" s="128">
        <f>IF(K115="","",VLOOKUP($F115,abm!$B$2:$G$1701,6,FALSE))</f>
        <v>58</v>
      </c>
      <c r="Q115" s="124">
        <f t="shared" si="4"/>
        <v>-0.12526541884013487</v>
      </c>
      <c r="R115" s="130">
        <f t="shared" si="5"/>
        <v>66.628419145101574</v>
      </c>
      <c r="S115" s="124">
        <f t="shared" si="6"/>
        <v>-8.8901790736071074E-2</v>
      </c>
      <c r="T115" s="131">
        <f t="shared" si="7"/>
        <v>30.934303578768233</v>
      </c>
    </row>
    <row r="116" spans="1:20" x14ac:dyDescent="0.3">
      <c r="A116">
        <v>1</v>
      </c>
      <c r="B116" s="11" t="s">
        <v>5</v>
      </c>
      <c r="C116" s="8">
        <v>3.7065049999999999</v>
      </c>
      <c r="D116" s="2">
        <v>0.19261200000000001</v>
      </c>
      <c r="E116" s="11" t="s">
        <v>101</v>
      </c>
      <c r="F116" s="11">
        <v>16183</v>
      </c>
      <c r="G116" s="125">
        <f>IFERROR(VLOOKUP($F116,INRIX!$A$2:$F$464,2,FALSE),"")</f>
        <v>62.976874003189799</v>
      </c>
      <c r="H116" s="4">
        <f>IFERROR(VLOOKUP($F116,INRIX!$A$2:$F$464,3,FALSE),"")</f>
        <v>65.162623300453205</v>
      </c>
      <c r="I116" s="125">
        <f>IFERROR(VLOOKUP($F116,INRIX!$A$2:$F$464,4,FALSE),"")</f>
        <v>63.270444142026498</v>
      </c>
      <c r="J116" s="4">
        <f>IFERROR(VLOOKUP($F116,INRIX!$A$2:$F$464,5,FALSE),"")</f>
        <v>62.561861520998903</v>
      </c>
      <c r="K116" s="125">
        <f>IFERROR(VLOOKUP($F116,INRIX!$A$2:$F$464,6,FALSE),"")</f>
        <v>61.828055197061502</v>
      </c>
      <c r="L116" s="128">
        <f>IF(G116="","",VLOOKUP($F116,abm!$B$2:$G$1701,2,FALSE))</f>
        <v>58</v>
      </c>
      <c r="M116" s="9">
        <f>IF(H116="","",VLOOKUP($F116,abm!$B$2:$G$1701,3,FALSE))</f>
        <v>57</v>
      </c>
      <c r="N116" s="128">
        <f>IF(I116="","",VLOOKUP($F116,abm!$B$2:$G$1701,4,FALSE))</f>
        <v>58</v>
      </c>
      <c r="O116" s="9">
        <f>IF(J116="","",VLOOKUP($F116,abm!$B$2:$G$1701,5,FALSE))</f>
        <v>57</v>
      </c>
      <c r="P116" s="128">
        <f>IF(K116="","",VLOOKUP($F116,abm!$B$2:$G$1701,6,FALSE))</f>
        <v>58</v>
      </c>
      <c r="Q116" s="124">
        <f t="shared" si="4"/>
        <v>-0.12526541884013487</v>
      </c>
      <c r="R116" s="130">
        <f t="shared" si="5"/>
        <v>66.628419145101574</v>
      </c>
      <c r="S116" s="124">
        <f t="shared" si="6"/>
        <v>-8.8901790736071074E-2</v>
      </c>
      <c r="T116" s="131">
        <f t="shared" si="7"/>
        <v>30.934303578768233</v>
      </c>
    </row>
    <row r="117" spans="1:20" x14ac:dyDescent="0.3">
      <c r="A117">
        <v>1</v>
      </c>
      <c r="B117" s="11" t="s">
        <v>5</v>
      </c>
      <c r="C117" s="8">
        <v>3.9897390000000001</v>
      </c>
      <c r="D117" s="2">
        <v>0.28323399999999999</v>
      </c>
      <c r="E117" s="11" t="s">
        <v>101</v>
      </c>
      <c r="F117" s="11">
        <v>698</v>
      </c>
      <c r="G117" s="125">
        <f>IFERROR(VLOOKUP($F117,INRIX!$A$2:$F$464,2,FALSE),"")</f>
        <v>60.9694311536417</v>
      </c>
      <c r="H117" s="4">
        <f>IFERROR(VLOOKUP($F117,INRIX!$A$2:$F$464,3,FALSE),"")</f>
        <v>61.610503865635799</v>
      </c>
      <c r="I117" s="125">
        <f>IFERROR(VLOOKUP($F117,INRIX!$A$2:$F$464,4,FALSE),"")</f>
        <v>60.990350117530603</v>
      </c>
      <c r="J117" s="4">
        <f>IFERROR(VLOOKUP($F117,INRIX!$A$2:$F$464,5,FALSE),"")</f>
        <v>59.661520998864901</v>
      </c>
      <c r="K117" s="125">
        <f>IFERROR(VLOOKUP($F117,INRIX!$A$2:$F$464,6,FALSE),"")</f>
        <v>60.508488037327503</v>
      </c>
      <c r="L117" s="128">
        <f>IF(G117="","",VLOOKUP($F117,abm!$B$2:$G$1701,2,FALSE))</f>
        <v>58</v>
      </c>
      <c r="M117" s="9">
        <f>IF(H117="","",VLOOKUP($F117,abm!$B$2:$G$1701,3,FALSE))</f>
        <v>57</v>
      </c>
      <c r="N117" s="128">
        <f>IF(I117="","",VLOOKUP($F117,abm!$B$2:$G$1701,4,FALSE))</f>
        <v>58</v>
      </c>
      <c r="O117" s="9">
        <f>IF(J117="","",VLOOKUP($F117,abm!$B$2:$G$1701,5,FALSE))</f>
        <v>57</v>
      </c>
      <c r="P117" s="128">
        <f>IF(K117="","",VLOOKUP($F117,abm!$B$2:$G$1701,6,FALSE))</f>
        <v>58</v>
      </c>
      <c r="Q117" s="124">
        <f t="shared" si="4"/>
        <v>-7.4833081639628984E-2</v>
      </c>
      <c r="R117" s="130">
        <f t="shared" si="5"/>
        <v>21.256745895042645</v>
      </c>
      <c r="S117" s="124">
        <f t="shared" si="6"/>
        <v>-4.4610344394597989E-2</v>
      </c>
      <c r="T117" s="131">
        <f t="shared" si="7"/>
        <v>7.0836940273988223</v>
      </c>
    </row>
    <row r="118" spans="1:20" x14ac:dyDescent="0.3">
      <c r="A118">
        <v>1</v>
      </c>
      <c r="B118" s="11" t="s">
        <v>5</v>
      </c>
      <c r="C118" s="8">
        <v>5.036251</v>
      </c>
      <c r="D118" s="2">
        <v>0.49302200000000002</v>
      </c>
      <c r="E118" s="11" t="s">
        <v>102</v>
      </c>
      <c r="F118" s="11">
        <v>24140</v>
      </c>
      <c r="G118" s="125">
        <f>IFERROR(VLOOKUP($F118,INRIX!$A$2:$F$464,2,FALSE),"")</f>
        <v>62.572567783094101</v>
      </c>
      <c r="H118" s="4">
        <f>IFERROR(VLOOKUP($F118,INRIX!$A$2:$F$464,3,FALSE),"")</f>
        <v>65.604638762996501</v>
      </c>
      <c r="I118" s="125">
        <f>IFERROR(VLOOKUP($F118,INRIX!$A$2:$F$464,4,FALSE),"")</f>
        <v>63.4107385871582</v>
      </c>
      <c r="J118" s="4">
        <f>IFERROR(VLOOKUP($F118,INRIX!$A$2:$F$464,5,FALSE),"")</f>
        <v>63.555959137343898</v>
      </c>
      <c r="K118" s="125">
        <f>IFERROR(VLOOKUP($F118,INRIX!$A$2:$F$464,6,FALSE),"")</f>
        <v>62.200734637148798</v>
      </c>
      <c r="L118" s="128">
        <f>IF(G118="","",VLOOKUP($F118,abm!$B$2:$G$1701,2,FALSE))</f>
        <v>58</v>
      </c>
      <c r="M118" s="9">
        <f>IF(H118="","",VLOOKUP($F118,abm!$B$2:$G$1701,3,FALSE))</f>
        <v>55</v>
      </c>
      <c r="N118" s="128">
        <f>IF(I118="","",VLOOKUP($F118,abm!$B$2:$G$1701,4,FALSE))</f>
        <v>57</v>
      </c>
      <c r="O118" s="9">
        <f>IF(J118="","",VLOOKUP($F118,abm!$B$2:$G$1701,5,FALSE))</f>
        <v>57</v>
      </c>
      <c r="P118" s="128">
        <f>IF(K118="","",VLOOKUP($F118,abm!$B$2:$G$1701,6,FALSE))</f>
        <v>58</v>
      </c>
      <c r="Q118" s="124">
        <f t="shared" si="4"/>
        <v>-0.16164464835035286</v>
      </c>
      <c r="R118" s="130">
        <f t="shared" si="5"/>
        <v>112.45836329364796</v>
      </c>
      <c r="S118" s="124">
        <f t="shared" si="6"/>
        <v>-0.10315254818476616</v>
      </c>
      <c r="T118" s="131">
        <f t="shared" si="7"/>
        <v>42.980600210522944</v>
      </c>
    </row>
    <row r="119" spans="1:20" x14ac:dyDescent="0.3">
      <c r="A119">
        <v>1</v>
      </c>
      <c r="B119" s="11" t="s">
        <v>5</v>
      </c>
      <c r="C119" s="8">
        <v>5.1191690000000003</v>
      </c>
      <c r="D119" s="2">
        <v>8.2918000000000006E-2</v>
      </c>
      <c r="E119" s="11" t="s">
        <v>102</v>
      </c>
      <c r="F119" s="11">
        <v>700</v>
      </c>
      <c r="G119" s="125">
        <f>IFERROR(VLOOKUP($F119,INRIX!$A$2:$F$464,2,FALSE),"")</f>
        <v>62.572567783094101</v>
      </c>
      <c r="H119" s="4">
        <f>IFERROR(VLOOKUP($F119,INRIX!$A$2:$F$464,3,FALSE),"")</f>
        <v>65.604638762996501</v>
      </c>
      <c r="I119" s="125">
        <f>IFERROR(VLOOKUP($F119,INRIX!$A$2:$F$464,4,FALSE),"")</f>
        <v>63.4107385871582</v>
      </c>
      <c r="J119" s="4">
        <f>IFERROR(VLOOKUP($F119,INRIX!$A$2:$F$464,5,FALSE),"")</f>
        <v>63.555959137343898</v>
      </c>
      <c r="K119" s="125">
        <f>IFERROR(VLOOKUP($F119,INRIX!$A$2:$F$464,6,FALSE),"")</f>
        <v>62.200734637148798</v>
      </c>
      <c r="L119" s="128">
        <f>IF(G119="","",VLOOKUP($F119,abm!$B$2:$G$1701,2,FALSE))</f>
        <v>58</v>
      </c>
      <c r="M119" s="9">
        <f>IF(H119="","",VLOOKUP($F119,abm!$B$2:$G$1701,3,FALSE))</f>
        <v>55</v>
      </c>
      <c r="N119" s="128">
        <f>IF(I119="","",VLOOKUP($F119,abm!$B$2:$G$1701,4,FALSE))</f>
        <v>57</v>
      </c>
      <c r="O119" s="9">
        <f>IF(J119="","",VLOOKUP($F119,abm!$B$2:$G$1701,5,FALSE))</f>
        <v>57</v>
      </c>
      <c r="P119" s="128">
        <f>IF(K119="","",VLOOKUP($F119,abm!$B$2:$G$1701,6,FALSE))</f>
        <v>58</v>
      </c>
      <c r="Q119" s="124">
        <f t="shared" si="4"/>
        <v>-0.16164464835035286</v>
      </c>
      <c r="R119" s="130">
        <f t="shared" si="5"/>
        <v>112.45836329364796</v>
      </c>
      <c r="S119" s="124">
        <f t="shared" si="6"/>
        <v>-0.10315254818476616</v>
      </c>
      <c r="T119" s="131">
        <f t="shared" si="7"/>
        <v>42.980600210522944</v>
      </c>
    </row>
    <row r="120" spans="1:20" x14ac:dyDescent="0.3">
      <c r="A120">
        <v>1</v>
      </c>
      <c r="B120" s="11" t="s">
        <v>5</v>
      </c>
      <c r="C120" s="8">
        <v>6.3670550000000006</v>
      </c>
      <c r="D120" s="2">
        <v>0.140871</v>
      </c>
      <c r="E120" s="11" t="s">
        <v>103</v>
      </c>
      <c r="F120" s="11">
        <v>3125</v>
      </c>
      <c r="G120" s="125">
        <f>IFERROR(VLOOKUP($F120,INRIX!$A$2:$F$464,2,FALSE),"")</f>
        <v>63.250132908027602</v>
      </c>
      <c r="H120" s="4">
        <f>IFERROR(VLOOKUP($F120,INRIX!$A$2:$F$464,3,FALSE),"")</f>
        <v>63.910157291388998</v>
      </c>
      <c r="I120" s="125">
        <f>IFERROR(VLOOKUP($F120,INRIX!$A$2:$F$464,4,FALSE),"")</f>
        <v>63.686749969070902</v>
      </c>
      <c r="J120" s="4">
        <f>IFERROR(VLOOKUP($F120,INRIX!$A$2:$F$464,5,FALSE),"")</f>
        <v>63.539614074914901</v>
      </c>
      <c r="K120" s="125">
        <f>IFERROR(VLOOKUP($F120,INRIX!$A$2:$F$464,6,FALSE),"")</f>
        <v>62.508885138488999</v>
      </c>
      <c r="L120" s="128">
        <f>IF(G120="","",VLOOKUP($F120,abm!$B$2:$G$1701,2,FALSE))</f>
        <v>58</v>
      </c>
      <c r="M120" s="9">
        <f>IF(H120="","",VLOOKUP($F120,abm!$B$2:$G$1701,3,FALSE))</f>
        <v>56</v>
      </c>
      <c r="N120" s="128">
        <f>IF(I120="","",VLOOKUP($F120,abm!$B$2:$G$1701,4,FALSE))</f>
        <v>57</v>
      </c>
      <c r="O120" s="9">
        <f>IF(J120="","",VLOOKUP($F120,abm!$B$2:$G$1701,5,FALSE))</f>
        <v>57</v>
      </c>
      <c r="P120" s="128">
        <f>IF(K120="","",VLOOKUP($F120,abm!$B$2:$G$1701,6,FALSE))</f>
        <v>58</v>
      </c>
      <c r="Q120" s="124">
        <f t="shared" si="4"/>
        <v>-0.12376995499046883</v>
      </c>
      <c r="R120" s="130">
        <f t="shared" si="5"/>
        <v>62.570588374514529</v>
      </c>
      <c r="S120" s="124">
        <f t="shared" si="6"/>
        <v>-0.10292184128163762</v>
      </c>
      <c r="T120" s="131">
        <f t="shared" si="7"/>
        <v>42.766552248825079</v>
      </c>
    </row>
    <row r="121" spans="1:20" x14ac:dyDescent="0.3">
      <c r="A121">
        <v>1</v>
      </c>
      <c r="B121" s="11" t="s">
        <v>5</v>
      </c>
      <c r="C121" s="8">
        <v>6.8227640000000012</v>
      </c>
      <c r="D121" s="2">
        <v>0.22727900000000001</v>
      </c>
      <c r="E121" s="11" t="s">
        <v>15</v>
      </c>
      <c r="F121" s="11">
        <v>16370</v>
      </c>
      <c r="G121" s="125">
        <f>IFERROR(VLOOKUP($F121,INRIX!$A$2:$F$464,2,FALSE),"")</f>
        <v>64.339447102605007</v>
      </c>
      <c r="H121" s="4">
        <f>IFERROR(VLOOKUP($F121,INRIX!$A$2:$F$464,3,FALSE),"")</f>
        <v>63.015995734470799</v>
      </c>
      <c r="I121" s="125">
        <f>IFERROR(VLOOKUP($F121,INRIX!$A$2:$F$464,4,FALSE),"")</f>
        <v>65.039094395645193</v>
      </c>
      <c r="J121" s="4">
        <f>IFERROR(VLOOKUP($F121,INRIX!$A$2:$F$464,5,FALSE),"")</f>
        <v>65.266969353007994</v>
      </c>
      <c r="K121" s="125">
        <f>IFERROR(VLOOKUP($F121,INRIX!$A$2:$F$464,6,FALSE),"")</f>
        <v>63.731658890102302</v>
      </c>
      <c r="L121" s="128">
        <f>IF(G121="","",VLOOKUP($F121,abm!$B$2:$G$1701,2,FALSE))</f>
        <v>58</v>
      </c>
      <c r="M121" s="9">
        <f>IF(H121="","",VLOOKUP($F121,abm!$B$2:$G$1701,3,FALSE))</f>
        <v>57</v>
      </c>
      <c r="N121" s="128">
        <f>IF(I121="","",VLOOKUP($F121,abm!$B$2:$G$1701,4,FALSE))</f>
        <v>57</v>
      </c>
      <c r="O121" s="9">
        <f>IF(J121="","",VLOOKUP($F121,abm!$B$2:$G$1701,5,FALSE))</f>
        <v>57</v>
      </c>
      <c r="P121" s="128">
        <f>IF(K121="","",VLOOKUP($F121,abm!$B$2:$G$1701,6,FALSE))</f>
        <v>58</v>
      </c>
      <c r="Q121" s="124">
        <f t="shared" si="4"/>
        <v>-9.5467756469647447E-2</v>
      </c>
      <c r="R121" s="130">
        <f t="shared" si="5"/>
        <v>36.192204677170849</v>
      </c>
      <c r="S121" s="124">
        <f t="shared" si="6"/>
        <v>-0.12666390725597543</v>
      </c>
      <c r="T121" s="131">
        <f t="shared" si="7"/>
        <v>68.342782283573413</v>
      </c>
    </row>
    <row r="122" spans="1:20" x14ac:dyDescent="0.3">
      <c r="A122">
        <v>1</v>
      </c>
      <c r="B122" s="11" t="s">
        <v>5</v>
      </c>
      <c r="C122" s="8">
        <v>6.8913370000000009</v>
      </c>
      <c r="D122" s="2">
        <v>6.8572999999999995E-2</v>
      </c>
      <c r="E122" s="11" t="s">
        <v>15</v>
      </c>
      <c r="F122" s="11">
        <v>22146</v>
      </c>
      <c r="G122" s="125">
        <f>IFERROR(VLOOKUP($F122,INRIX!$A$2:$F$464,2,FALSE),"")</f>
        <v>64.339447102605007</v>
      </c>
      <c r="H122" s="4">
        <f>IFERROR(VLOOKUP($F122,INRIX!$A$2:$F$464,3,FALSE),"")</f>
        <v>63.015995734470799</v>
      </c>
      <c r="I122" s="125">
        <f>IFERROR(VLOOKUP($F122,INRIX!$A$2:$F$464,4,FALSE),"")</f>
        <v>65.039094395645193</v>
      </c>
      <c r="J122" s="4">
        <f>IFERROR(VLOOKUP($F122,INRIX!$A$2:$F$464,5,FALSE),"")</f>
        <v>65.266969353007994</v>
      </c>
      <c r="K122" s="125">
        <f>IFERROR(VLOOKUP($F122,INRIX!$A$2:$F$464,6,FALSE),"")</f>
        <v>63.731658890102302</v>
      </c>
      <c r="L122" s="128">
        <f>IF(G122="","",VLOOKUP($F122,abm!$B$2:$G$1701,2,FALSE))</f>
        <v>58</v>
      </c>
      <c r="M122" s="9">
        <f>IF(H122="","",VLOOKUP($F122,abm!$B$2:$G$1701,3,FALSE))</f>
        <v>57</v>
      </c>
      <c r="N122" s="128">
        <f>IF(I122="","",VLOOKUP($F122,abm!$B$2:$G$1701,4,FALSE))</f>
        <v>57</v>
      </c>
      <c r="O122" s="9">
        <f>IF(J122="","",VLOOKUP($F122,abm!$B$2:$G$1701,5,FALSE))</f>
        <v>57</v>
      </c>
      <c r="P122" s="128">
        <f>IF(K122="","",VLOOKUP($F122,abm!$B$2:$G$1701,6,FALSE))</f>
        <v>58</v>
      </c>
      <c r="Q122" s="124">
        <f t="shared" ref="Q122:Q185" si="8">IFERROR(M122/H122-1,"")</f>
        <v>-9.5467756469647447E-2</v>
      </c>
      <c r="R122" s="130">
        <f t="shared" ref="R122:R185" si="9">IFERROR(POWER((M122-H122),2),"")</f>
        <v>36.192204677170849</v>
      </c>
      <c r="S122" s="124">
        <f t="shared" ref="S122:S185" si="10">IFERROR(O122/J122-1,"")</f>
        <v>-0.12666390725597543</v>
      </c>
      <c r="T122" s="131">
        <f t="shared" ref="T122:T185" si="11">IFERROR(POWER((O122-J122),2),"")</f>
        <v>68.342782283573413</v>
      </c>
    </row>
    <row r="123" spans="1:20" x14ac:dyDescent="0.3">
      <c r="A123">
        <v>1</v>
      </c>
      <c r="B123" s="11" t="s">
        <v>5</v>
      </c>
      <c r="C123" s="8">
        <v>7.218319000000001</v>
      </c>
      <c r="D123" s="2">
        <v>0.32698199999999999</v>
      </c>
      <c r="E123" s="11" t="s">
        <v>15</v>
      </c>
      <c r="F123" s="11">
        <v>3197</v>
      </c>
      <c r="G123" s="125">
        <f>IFERROR(VLOOKUP($F123,INRIX!$A$2:$F$464,2,FALSE),"")</f>
        <v>64.339447102605007</v>
      </c>
      <c r="H123" s="4">
        <f>IFERROR(VLOOKUP($F123,INRIX!$A$2:$F$464,3,FALSE),"")</f>
        <v>63.015995734470799</v>
      </c>
      <c r="I123" s="125">
        <f>IFERROR(VLOOKUP($F123,INRIX!$A$2:$F$464,4,FALSE),"")</f>
        <v>65.039094395645193</v>
      </c>
      <c r="J123" s="4">
        <f>IFERROR(VLOOKUP($F123,INRIX!$A$2:$F$464,5,FALSE),"")</f>
        <v>65.266969353007994</v>
      </c>
      <c r="K123" s="125">
        <f>IFERROR(VLOOKUP($F123,INRIX!$A$2:$F$464,6,FALSE),"")</f>
        <v>63.731658890102302</v>
      </c>
      <c r="L123" s="128">
        <f>IF(G123="","",VLOOKUP($F123,abm!$B$2:$G$1701,2,FALSE))</f>
        <v>58</v>
      </c>
      <c r="M123" s="9">
        <f>IF(H123="","",VLOOKUP($F123,abm!$B$2:$G$1701,3,FALSE))</f>
        <v>57</v>
      </c>
      <c r="N123" s="128">
        <f>IF(I123="","",VLOOKUP($F123,abm!$B$2:$G$1701,4,FALSE))</f>
        <v>57</v>
      </c>
      <c r="O123" s="9">
        <f>IF(J123="","",VLOOKUP($F123,abm!$B$2:$G$1701,5,FALSE))</f>
        <v>57</v>
      </c>
      <c r="P123" s="128">
        <f>IF(K123="","",VLOOKUP($F123,abm!$B$2:$G$1701,6,FALSE))</f>
        <v>58</v>
      </c>
      <c r="Q123" s="124">
        <f t="shared" si="8"/>
        <v>-9.5467756469647447E-2</v>
      </c>
      <c r="R123" s="130">
        <f t="shared" si="9"/>
        <v>36.192204677170849</v>
      </c>
      <c r="S123" s="124">
        <f t="shared" si="10"/>
        <v>-0.12666390725597543</v>
      </c>
      <c r="T123" s="131">
        <f t="shared" si="11"/>
        <v>68.342782283573413</v>
      </c>
    </row>
    <row r="124" spans="1:20" x14ac:dyDescent="0.3">
      <c r="A124">
        <v>1</v>
      </c>
      <c r="B124" s="11" t="s">
        <v>5</v>
      </c>
      <c r="C124" s="8">
        <v>8.8059500000000011</v>
      </c>
      <c r="D124" s="2">
        <v>0.17787500000000001</v>
      </c>
      <c r="E124" s="11" t="s">
        <v>105</v>
      </c>
      <c r="F124" s="11">
        <v>3204</v>
      </c>
      <c r="G124" s="125">
        <f>IFERROR(VLOOKUP($F124,INRIX!$A$2:$F$464,2,FALSE),"")</f>
        <v>63.496544391281198</v>
      </c>
      <c r="H124" s="4">
        <f>IFERROR(VLOOKUP($F124,INRIX!$A$2:$F$464,3,FALSE),"")</f>
        <v>53.882964542788599</v>
      </c>
      <c r="I124" s="125">
        <f>IFERROR(VLOOKUP($F124,INRIX!$A$2:$F$464,4,FALSE),"")</f>
        <v>65.552270196709102</v>
      </c>
      <c r="J124" s="4">
        <f>IFERROR(VLOOKUP($F124,INRIX!$A$2:$F$464,5,FALSE),"")</f>
        <v>65.718501702610695</v>
      </c>
      <c r="K124" s="125">
        <f>IFERROR(VLOOKUP($F124,INRIX!$A$2:$F$464,6,FALSE),"")</f>
        <v>63.270723716866897</v>
      </c>
      <c r="L124" s="128">
        <f>IF(G124="","",VLOOKUP($F124,abm!$B$2:$G$1701,2,FALSE))</f>
        <v>57</v>
      </c>
      <c r="M124" s="9">
        <f>IF(H124="","",VLOOKUP($F124,abm!$B$2:$G$1701,3,FALSE))</f>
        <v>55</v>
      </c>
      <c r="N124" s="128">
        <f>IF(I124="","",VLOOKUP($F124,abm!$B$2:$G$1701,4,FALSE))</f>
        <v>56</v>
      </c>
      <c r="O124" s="9">
        <f>IF(J124="","",VLOOKUP($F124,abm!$B$2:$G$1701,5,FALSE))</f>
        <v>57</v>
      </c>
      <c r="P124" s="128">
        <f>IF(K124="","",VLOOKUP($F124,abm!$B$2:$G$1701,6,FALSE))</f>
        <v>57</v>
      </c>
      <c r="Q124" s="124">
        <f t="shared" si="8"/>
        <v>2.0730772085198801E-2</v>
      </c>
      <c r="R124" s="130">
        <f t="shared" si="9"/>
        <v>1.2477682126674832</v>
      </c>
      <c r="S124" s="124">
        <f t="shared" si="10"/>
        <v>-0.13266434073715883</v>
      </c>
      <c r="T124" s="131">
        <f t="shared" si="11"/>
        <v>76.012271938425584</v>
      </c>
    </row>
    <row r="125" spans="1:20" x14ac:dyDescent="0.3">
      <c r="A125">
        <v>1</v>
      </c>
      <c r="B125" s="11" t="s">
        <v>5</v>
      </c>
      <c r="C125" s="8">
        <v>9.1357810000000015</v>
      </c>
      <c r="D125" s="2">
        <v>0.32983099999999999</v>
      </c>
      <c r="E125" s="11" t="s">
        <v>105</v>
      </c>
      <c r="F125" s="11">
        <v>708</v>
      </c>
      <c r="G125" s="125">
        <f>IFERROR(VLOOKUP($F125,INRIX!$A$2:$F$464,2,FALSE),"")</f>
        <v>63.496544391281198</v>
      </c>
      <c r="H125" s="4">
        <f>IFERROR(VLOOKUP($F125,INRIX!$A$2:$F$464,3,FALSE),"")</f>
        <v>53.882964542788599</v>
      </c>
      <c r="I125" s="125">
        <f>IFERROR(VLOOKUP($F125,INRIX!$A$2:$F$464,4,FALSE),"")</f>
        <v>65.552270196709102</v>
      </c>
      <c r="J125" s="4">
        <f>IFERROR(VLOOKUP($F125,INRIX!$A$2:$F$464,5,FALSE),"")</f>
        <v>65.718501702610695</v>
      </c>
      <c r="K125" s="125">
        <f>IFERROR(VLOOKUP($F125,INRIX!$A$2:$F$464,6,FALSE),"")</f>
        <v>63.270723716866897</v>
      </c>
      <c r="L125" s="128">
        <f>IF(G125="","",VLOOKUP($F125,abm!$B$2:$G$1701,2,FALSE))</f>
        <v>57</v>
      </c>
      <c r="M125" s="9">
        <f>IF(H125="","",VLOOKUP($F125,abm!$B$2:$G$1701,3,FALSE))</f>
        <v>55</v>
      </c>
      <c r="N125" s="128">
        <f>IF(I125="","",VLOOKUP($F125,abm!$B$2:$G$1701,4,FALSE))</f>
        <v>56</v>
      </c>
      <c r="O125" s="9">
        <f>IF(J125="","",VLOOKUP($F125,abm!$B$2:$G$1701,5,FALSE))</f>
        <v>56</v>
      </c>
      <c r="P125" s="128">
        <f>IF(K125="","",VLOOKUP($F125,abm!$B$2:$G$1701,6,FALSE))</f>
        <v>57</v>
      </c>
      <c r="Q125" s="124">
        <f t="shared" si="8"/>
        <v>2.0730772085198801E-2</v>
      </c>
      <c r="R125" s="130">
        <f t="shared" si="9"/>
        <v>1.2477682126674832</v>
      </c>
      <c r="S125" s="124">
        <f t="shared" si="10"/>
        <v>-0.14788075581194549</v>
      </c>
      <c r="T125" s="131">
        <f t="shared" si="11"/>
        <v>94.449275343646974</v>
      </c>
    </row>
    <row r="126" spans="1:20" x14ac:dyDescent="0.3">
      <c r="A126">
        <v>1</v>
      </c>
      <c r="B126" s="11" t="s">
        <v>5</v>
      </c>
      <c r="C126" s="8">
        <v>9.4210200000000022</v>
      </c>
      <c r="D126" s="2">
        <v>0.28523900000000002</v>
      </c>
      <c r="E126" s="11" t="s">
        <v>105</v>
      </c>
      <c r="F126" s="11">
        <v>711</v>
      </c>
      <c r="G126" s="125">
        <f>IFERROR(VLOOKUP($F126,INRIX!$A$2:$F$464,2,FALSE),"")</f>
        <v>63.496544391281198</v>
      </c>
      <c r="H126" s="4">
        <f>IFERROR(VLOOKUP($F126,INRIX!$A$2:$F$464,3,FALSE),"")</f>
        <v>53.882964542788599</v>
      </c>
      <c r="I126" s="125">
        <f>IFERROR(VLOOKUP($F126,INRIX!$A$2:$F$464,4,FALSE),"")</f>
        <v>65.552270196709102</v>
      </c>
      <c r="J126" s="4">
        <f>IFERROR(VLOOKUP($F126,INRIX!$A$2:$F$464,5,FALSE),"")</f>
        <v>65.718501702610695</v>
      </c>
      <c r="K126" s="125">
        <f>IFERROR(VLOOKUP($F126,INRIX!$A$2:$F$464,6,FALSE),"")</f>
        <v>63.270723716866897</v>
      </c>
      <c r="L126" s="128">
        <f>IF(G126="","",VLOOKUP($F126,abm!$B$2:$G$1701,2,FALSE))</f>
        <v>58</v>
      </c>
      <c r="M126" s="9">
        <f>IF(H126="","",VLOOKUP($F126,abm!$B$2:$G$1701,3,FALSE))</f>
        <v>52</v>
      </c>
      <c r="N126" s="128">
        <f>IF(I126="","",VLOOKUP($F126,abm!$B$2:$G$1701,4,FALSE))</f>
        <v>56</v>
      </c>
      <c r="O126" s="9">
        <f>IF(J126="","",VLOOKUP($F126,abm!$B$2:$G$1701,5,FALSE))</f>
        <v>57</v>
      </c>
      <c r="P126" s="128">
        <f>IF(K126="","",VLOOKUP($F126,abm!$B$2:$G$1701,6,FALSE))</f>
        <v>58</v>
      </c>
      <c r="Q126" s="124">
        <f t="shared" si="8"/>
        <v>-3.4945451846721043E-2</v>
      </c>
      <c r="R126" s="130">
        <f t="shared" si="9"/>
        <v>3.5455554693990785</v>
      </c>
      <c r="S126" s="124">
        <f t="shared" si="10"/>
        <v>-0.13266434073715883</v>
      </c>
      <c r="T126" s="131">
        <f t="shared" si="11"/>
        <v>76.012271938425584</v>
      </c>
    </row>
    <row r="127" spans="1:20" x14ac:dyDescent="0.3">
      <c r="A127">
        <v>1</v>
      </c>
      <c r="B127" s="11" t="s">
        <v>5</v>
      </c>
      <c r="C127" s="8">
        <v>10.749585000000002</v>
      </c>
      <c r="D127" s="2">
        <v>0.42968800000000001</v>
      </c>
      <c r="E127" s="11" t="s">
        <v>106</v>
      </c>
      <c r="F127" s="11">
        <v>716</v>
      </c>
      <c r="G127" s="125">
        <f>IFERROR(VLOOKUP($F127,INRIX!$A$2:$F$464,2,FALSE),"")</f>
        <v>61.847421584263699</v>
      </c>
      <c r="H127" s="4">
        <f>IFERROR(VLOOKUP($F127,INRIX!$A$2:$F$464,3,FALSE),"")</f>
        <v>27.9589442815249</v>
      </c>
      <c r="I127" s="125">
        <f>IFERROR(VLOOKUP($F127,INRIX!$A$2:$F$464,4,FALSE),"")</f>
        <v>64.482741556352806</v>
      </c>
      <c r="J127" s="4">
        <f>IFERROR(VLOOKUP($F127,INRIX!$A$2:$F$464,5,FALSE),"")</f>
        <v>65.778887627695795</v>
      </c>
      <c r="K127" s="125">
        <f>IFERROR(VLOOKUP($F127,INRIX!$A$2:$F$464,6,FALSE),"")</f>
        <v>63.3214533902512</v>
      </c>
      <c r="L127" s="128">
        <f>IF(G127="","",VLOOKUP($F127,abm!$B$2:$G$1701,2,FALSE))</f>
        <v>57</v>
      </c>
      <c r="M127" s="9">
        <f>IF(H127="","",VLOOKUP($F127,abm!$B$2:$G$1701,3,FALSE))</f>
        <v>48</v>
      </c>
      <c r="N127" s="128">
        <f>IF(I127="","",VLOOKUP($F127,abm!$B$2:$G$1701,4,FALSE))</f>
        <v>56</v>
      </c>
      <c r="O127" s="9">
        <f>IF(J127="","",VLOOKUP($F127,abm!$B$2:$G$1701,5,FALSE))</f>
        <v>56</v>
      </c>
      <c r="P127" s="128">
        <f>IF(K127="","",VLOOKUP($F127,abm!$B$2:$G$1701,6,FALSE))</f>
        <v>57</v>
      </c>
      <c r="Q127" s="124">
        <f t="shared" si="8"/>
        <v>0.71680302076778002</v>
      </c>
      <c r="R127" s="130">
        <f t="shared" si="9"/>
        <v>401.64391431102348</v>
      </c>
      <c r="S127" s="124">
        <f t="shared" si="10"/>
        <v>-0.14866301301784945</v>
      </c>
      <c r="T127" s="131">
        <f t="shared" si="11"/>
        <v>95.626643235101895</v>
      </c>
    </row>
    <row r="128" spans="1:20" x14ac:dyDescent="0.3">
      <c r="A128">
        <v>1</v>
      </c>
      <c r="B128" s="11" t="s">
        <v>5</v>
      </c>
      <c r="C128" s="8">
        <v>10.991928000000001</v>
      </c>
      <c r="D128" s="2">
        <v>0.242343</v>
      </c>
      <c r="E128" s="11" t="s">
        <v>107</v>
      </c>
      <c r="F128" s="11">
        <v>717</v>
      </c>
      <c r="G128" s="125">
        <f>IFERROR(VLOOKUP($F128,INRIX!$A$2:$F$464,2,FALSE),"")</f>
        <v>61.847421584263699</v>
      </c>
      <c r="H128" s="4">
        <f>IFERROR(VLOOKUP($F128,INRIX!$A$2:$F$464,3,FALSE),"")</f>
        <v>27.9589442815249</v>
      </c>
      <c r="I128" s="125">
        <f>IFERROR(VLOOKUP($F128,INRIX!$A$2:$F$464,4,FALSE),"")</f>
        <v>64.482741556352806</v>
      </c>
      <c r="J128" s="4">
        <f>IFERROR(VLOOKUP($F128,INRIX!$A$2:$F$464,5,FALSE),"")</f>
        <v>65.778887627695795</v>
      </c>
      <c r="K128" s="125">
        <f>IFERROR(VLOOKUP($F128,INRIX!$A$2:$F$464,6,FALSE),"")</f>
        <v>63.3214533902512</v>
      </c>
      <c r="L128" s="128">
        <f>IF(G128="","",VLOOKUP($F128,abm!$B$2:$G$1701,2,FALSE))</f>
        <v>58</v>
      </c>
      <c r="M128" s="9">
        <f>IF(H128="","",VLOOKUP($F128,abm!$B$2:$G$1701,3,FALSE))</f>
        <v>37</v>
      </c>
      <c r="N128" s="128">
        <f>IF(I128="","",VLOOKUP($F128,abm!$B$2:$G$1701,4,FALSE))</f>
        <v>51</v>
      </c>
      <c r="O128" s="9">
        <f>IF(J128="","",VLOOKUP($F128,abm!$B$2:$G$1701,5,FALSE))</f>
        <v>53</v>
      </c>
      <c r="P128" s="128">
        <f>IF(K128="","",VLOOKUP($F128,abm!$B$2:$G$1701,6,FALSE))</f>
        <v>58</v>
      </c>
      <c r="Q128" s="124">
        <f t="shared" si="8"/>
        <v>0.32336899517516393</v>
      </c>
      <c r="R128" s="130">
        <f t="shared" si="9"/>
        <v>81.74068850457131</v>
      </c>
      <c r="S128" s="124">
        <f t="shared" si="10"/>
        <v>-0.19427035160617889</v>
      </c>
      <c r="T128" s="131">
        <f t="shared" si="11"/>
        <v>163.29996900127665</v>
      </c>
    </row>
    <row r="129" spans="1:20" x14ac:dyDescent="0.3">
      <c r="A129">
        <v>1</v>
      </c>
      <c r="B129" s="11" t="s">
        <v>5</v>
      </c>
      <c r="C129" s="8">
        <v>11.224551000000002</v>
      </c>
      <c r="D129" s="2">
        <v>0.232623</v>
      </c>
      <c r="E129" s="11" t="s">
        <v>108</v>
      </c>
      <c r="F129" s="11">
        <v>3205</v>
      </c>
      <c r="G129" s="125">
        <f>IFERROR(VLOOKUP($F129,INRIX!$A$2:$F$464,2,FALSE),"")</f>
        <v>62.411749069643797</v>
      </c>
      <c r="H129" s="4">
        <f>IFERROR(VLOOKUP($F129,INRIX!$A$2:$F$464,3,FALSE),"")</f>
        <v>25.927486003732302</v>
      </c>
      <c r="I129" s="125">
        <f>IFERROR(VLOOKUP($F129,INRIX!$A$2:$F$464,4,FALSE),"")</f>
        <v>64.252381541506907</v>
      </c>
      <c r="J129" s="4">
        <f>IFERROR(VLOOKUP($F129,INRIX!$A$2:$F$464,5,FALSE),"")</f>
        <v>66.145062429057901</v>
      </c>
      <c r="K129" s="125">
        <f>IFERROR(VLOOKUP($F129,INRIX!$A$2:$F$464,6,FALSE),"")</f>
        <v>63.487739501638004</v>
      </c>
      <c r="L129" s="128">
        <f>IF(G129="","",VLOOKUP($F129,abm!$B$2:$G$1701,2,FALSE))</f>
        <v>58</v>
      </c>
      <c r="M129" s="9">
        <f>IF(H129="","",VLOOKUP($F129,abm!$B$2:$G$1701,3,FALSE))</f>
        <v>40</v>
      </c>
      <c r="N129" s="128">
        <f>IF(I129="","",VLOOKUP($F129,abm!$B$2:$G$1701,4,FALSE))</f>
        <v>53</v>
      </c>
      <c r="O129" s="9">
        <f>IF(J129="","",VLOOKUP($F129,abm!$B$2:$G$1701,5,FALSE))</f>
        <v>55</v>
      </c>
      <c r="P129" s="128">
        <f>IF(K129="","",VLOOKUP($F129,abm!$B$2:$G$1701,6,FALSE))</f>
        <v>58</v>
      </c>
      <c r="Q129" s="124">
        <f t="shared" si="8"/>
        <v>0.54276430789479302</v>
      </c>
      <c r="R129" s="130">
        <f t="shared" si="9"/>
        <v>198.03565017515027</v>
      </c>
      <c r="S129" s="124">
        <f t="shared" si="10"/>
        <v>-0.16849424612776254</v>
      </c>
      <c r="T129" s="131">
        <f t="shared" si="11"/>
        <v>124.21241654759801</v>
      </c>
    </row>
    <row r="130" spans="1:20" x14ac:dyDescent="0.3">
      <c r="A130">
        <v>1</v>
      </c>
      <c r="B130" s="11" t="s">
        <v>5</v>
      </c>
      <c r="C130" s="8">
        <v>11.448689000000002</v>
      </c>
      <c r="D130" s="2">
        <v>0.224138</v>
      </c>
      <c r="E130" s="11" t="s">
        <v>108</v>
      </c>
      <c r="F130" s="11">
        <v>20747</v>
      </c>
      <c r="G130" s="125">
        <f>IFERROR(VLOOKUP($F130,INRIX!$A$2:$F$464,2,FALSE),"")</f>
        <v>62.411749069643797</v>
      </c>
      <c r="H130" s="4">
        <f>IFERROR(VLOOKUP($F130,INRIX!$A$2:$F$464,3,FALSE),"")</f>
        <v>25.927486003732302</v>
      </c>
      <c r="I130" s="125">
        <f>IFERROR(VLOOKUP($F130,INRIX!$A$2:$F$464,4,FALSE),"")</f>
        <v>64.252381541506907</v>
      </c>
      <c r="J130" s="4">
        <f>IFERROR(VLOOKUP($F130,INRIX!$A$2:$F$464,5,FALSE),"")</f>
        <v>66.145062429057901</v>
      </c>
      <c r="K130" s="125">
        <f>IFERROR(VLOOKUP($F130,INRIX!$A$2:$F$464,6,FALSE),"")</f>
        <v>63.487739501638004</v>
      </c>
      <c r="L130" s="128">
        <f>IF(G130="","",VLOOKUP($F130,abm!$B$2:$G$1701,2,FALSE))</f>
        <v>58</v>
      </c>
      <c r="M130" s="9">
        <f>IF(H130="","",VLOOKUP($F130,abm!$B$2:$G$1701,3,FALSE))</f>
        <v>40</v>
      </c>
      <c r="N130" s="128">
        <f>IF(I130="","",VLOOKUP($F130,abm!$B$2:$G$1701,4,FALSE))</f>
        <v>53</v>
      </c>
      <c r="O130" s="9">
        <f>IF(J130="","",VLOOKUP($F130,abm!$B$2:$G$1701,5,FALSE))</f>
        <v>55</v>
      </c>
      <c r="P130" s="128">
        <f>IF(K130="","",VLOOKUP($F130,abm!$B$2:$G$1701,6,FALSE))</f>
        <v>58</v>
      </c>
      <c r="Q130" s="124">
        <f t="shared" si="8"/>
        <v>0.54276430789479302</v>
      </c>
      <c r="R130" s="130">
        <f t="shared" si="9"/>
        <v>198.03565017515027</v>
      </c>
      <c r="S130" s="124">
        <f t="shared" si="10"/>
        <v>-0.16849424612776254</v>
      </c>
      <c r="T130" s="131">
        <f t="shared" si="11"/>
        <v>124.21241654759801</v>
      </c>
    </row>
    <row r="131" spans="1:20" x14ac:dyDescent="0.3">
      <c r="A131">
        <v>1</v>
      </c>
      <c r="B131" s="11" t="s">
        <v>5</v>
      </c>
      <c r="C131" s="8">
        <v>12.333873000000001</v>
      </c>
      <c r="D131" s="2">
        <v>0.42892200000000003</v>
      </c>
      <c r="E131" s="11" t="s">
        <v>26</v>
      </c>
      <c r="F131" s="11">
        <v>726</v>
      </c>
      <c r="G131" s="125">
        <f>IFERROR(VLOOKUP($F131,INRIX!$A$2:$F$464,2,FALSE),"")</f>
        <v>63.227006911217401</v>
      </c>
      <c r="H131" s="4">
        <f>IFERROR(VLOOKUP($F131,INRIX!$A$2:$F$464,3,FALSE),"")</f>
        <v>22.6448946947481</v>
      </c>
      <c r="I131" s="125">
        <f>IFERROR(VLOOKUP($F131,INRIX!$A$2:$F$464,4,FALSE),"")</f>
        <v>64.487813930471404</v>
      </c>
      <c r="J131" s="4">
        <f>IFERROR(VLOOKUP($F131,INRIX!$A$2:$F$464,5,FALSE),"")</f>
        <v>66.896481271282596</v>
      </c>
      <c r="K131" s="125">
        <f>IFERROR(VLOOKUP($F131,INRIX!$A$2:$F$464,6,FALSE),"")</f>
        <v>64.473344584532896</v>
      </c>
      <c r="L131" s="128">
        <f>IF(G131="","",VLOOKUP($F131,abm!$B$2:$G$1701,2,FALSE))</f>
        <v>58</v>
      </c>
      <c r="M131" s="9">
        <f>IF(H131="","",VLOOKUP($F131,abm!$B$2:$G$1701,3,FALSE))</f>
        <v>46</v>
      </c>
      <c r="N131" s="128">
        <f>IF(I131="","",VLOOKUP($F131,abm!$B$2:$G$1701,4,FALSE))</f>
        <v>56</v>
      </c>
      <c r="O131" s="9">
        <f>IF(J131="","",VLOOKUP($F131,abm!$B$2:$G$1701,5,FALSE))</f>
        <v>57</v>
      </c>
      <c r="P131" s="128">
        <f>IF(K131="","",VLOOKUP($F131,abm!$B$2:$G$1701,6,FALSE))</f>
        <v>58</v>
      </c>
      <c r="Q131" s="124">
        <f t="shared" si="8"/>
        <v>1.031362946044899</v>
      </c>
      <c r="R131" s="130">
        <f t="shared" si="9"/>
        <v>545.46094381940543</v>
      </c>
      <c r="S131" s="124">
        <f t="shared" si="10"/>
        <v>-0.14793724697043176</v>
      </c>
      <c r="T131" s="131">
        <f t="shared" si="11"/>
        <v>97.940341552847187</v>
      </c>
    </row>
    <row r="132" spans="1:20" x14ac:dyDescent="0.3">
      <c r="A132">
        <v>1</v>
      </c>
      <c r="B132" s="11" t="s">
        <v>5</v>
      </c>
      <c r="C132" s="8">
        <v>13.091224</v>
      </c>
      <c r="D132" s="2">
        <v>0.30943999999999999</v>
      </c>
      <c r="E132" s="11" t="s">
        <v>28</v>
      </c>
      <c r="F132" s="11">
        <v>3206</v>
      </c>
      <c r="G132" s="125">
        <f>IFERROR(VLOOKUP($F132,INRIX!$A$2:$F$464,2,FALSE),"")</f>
        <v>61.306751727804397</v>
      </c>
      <c r="H132" s="4">
        <f>IFERROR(VLOOKUP($F132,INRIX!$A$2:$F$464,3,FALSE),"")</f>
        <v>26.658224473473702</v>
      </c>
      <c r="I132" s="125">
        <f>IFERROR(VLOOKUP($F132,INRIX!$A$2:$F$464,4,FALSE),"")</f>
        <v>62.539279970308101</v>
      </c>
      <c r="J132" s="4">
        <f>IFERROR(VLOOKUP($F132,INRIX!$A$2:$F$464,5,FALSE),"")</f>
        <v>64.7877412031782</v>
      </c>
      <c r="K132" s="125">
        <f>IFERROR(VLOOKUP($F132,INRIX!$A$2:$F$464,6,FALSE),"")</f>
        <v>62.957510175717303</v>
      </c>
      <c r="L132" s="128">
        <f>IF(G132="","",VLOOKUP($F132,abm!$B$2:$G$1701,2,FALSE))</f>
        <v>58</v>
      </c>
      <c r="M132" s="9">
        <f>IF(H132="","",VLOOKUP($F132,abm!$B$2:$G$1701,3,FALSE))</f>
        <v>43</v>
      </c>
      <c r="N132" s="128">
        <f>IF(I132="","",VLOOKUP($F132,abm!$B$2:$G$1701,4,FALSE))</f>
        <v>57</v>
      </c>
      <c r="O132" s="9">
        <f>IF(J132="","",VLOOKUP($F132,abm!$B$2:$G$1701,5,FALSE))</f>
        <v>56</v>
      </c>
      <c r="P132" s="128">
        <f>IF(K132="","",VLOOKUP($F132,abm!$B$2:$G$1701,6,FALSE))</f>
        <v>58</v>
      </c>
      <c r="Q132" s="124">
        <f t="shared" si="8"/>
        <v>0.61301065053252901</v>
      </c>
      <c r="R132" s="130">
        <f t="shared" si="9"/>
        <v>267.05362735937388</v>
      </c>
      <c r="S132" s="124">
        <f t="shared" si="10"/>
        <v>-0.1356389502084866</v>
      </c>
      <c r="T132" s="131">
        <f t="shared" si="11"/>
        <v>77.224395454035843</v>
      </c>
    </row>
    <row r="133" spans="1:20" x14ac:dyDescent="0.3">
      <c r="A133">
        <v>1</v>
      </c>
      <c r="B133" s="11" t="s">
        <v>5</v>
      </c>
      <c r="C133" s="8">
        <v>13.185331</v>
      </c>
      <c r="D133" s="2">
        <v>9.4106999999999996E-2</v>
      </c>
      <c r="E133" s="11" t="s">
        <v>28</v>
      </c>
      <c r="F133" s="11">
        <v>729</v>
      </c>
      <c r="G133" s="125">
        <f>IFERROR(VLOOKUP($F133,INRIX!$A$2:$F$464,2,FALSE),"")</f>
        <v>61.306751727804397</v>
      </c>
      <c r="H133" s="4">
        <f>IFERROR(VLOOKUP($F133,INRIX!$A$2:$F$464,3,FALSE),"")</f>
        <v>26.658224473473702</v>
      </c>
      <c r="I133" s="125">
        <f>IFERROR(VLOOKUP($F133,INRIX!$A$2:$F$464,4,FALSE),"")</f>
        <v>62.539279970308101</v>
      </c>
      <c r="J133" s="4">
        <f>IFERROR(VLOOKUP($F133,INRIX!$A$2:$F$464,5,FALSE),"")</f>
        <v>64.7877412031782</v>
      </c>
      <c r="K133" s="125">
        <f>IFERROR(VLOOKUP($F133,INRIX!$A$2:$F$464,6,FALSE),"")</f>
        <v>62.957510175717303</v>
      </c>
      <c r="L133" s="128">
        <f>IF(G133="","",VLOOKUP($F133,abm!$B$2:$G$1701,2,FALSE))</f>
        <v>50</v>
      </c>
      <c r="M133" s="9">
        <f>IF(H133="","",VLOOKUP($F133,abm!$B$2:$G$1701,3,FALSE))</f>
        <v>34</v>
      </c>
      <c r="N133" s="128">
        <f>IF(I133="","",VLOOKUP($F133,abm!$B$2:$G$1701,4,FALSE))</f>
        <v>49</v>
      </c>
      <c r="O133" s="9">
        <f>IF(J133="","",VLOOKUP($F133,abm!$B$2:$G$1701,5,FALSE))</f>
        <v>49</v>
      </c>
      <c r="P133" s="128">
        <f>IF(K133="","",VLOOKUP($F133,abm!$B$2:$G$1701,6,FALSE))</f>
        <v>50</v>
      </c>
      <c r="Q133" s="124">
        <f t="shared" si="8"/>
        <v>0.27540377018851125</v>
      </c>
      <c r="R133" s="130">
        <f t="shared" si="9"/>
        <v>53.901667881900501</v>
      </c>
      <c r="S133" s="124">
        <f t="shared" si="10"/>
        <v>-0.2436840814324257</v>
      </c>
      <c r="T133" s="131">
        <f t="shared" si="11"/>
        <v>249.25277229853063</v>
      </c>
    </row>
    <row r="134" spans="1:20" x14ac:dyDescent="0.3">
      <c r="A134">
        <v>1</v>
      </c>
      <c r="B134" s="11" t="s">
        <v>5</v>
      </c>
      <c r="C134" s="8">
        <v>14.759537</v>
      </c>
      <c r="D134" s="2">
        <v>0.51444500000000004</v>
      </c>
      <c r="E134" s="11" t="s">
        <v>22</v>
      </c>
      <c r="F134" s="11">
        <v>15870</v>
      </c>
      <c r="G134" s="125">
        <f>IFERROR(VLOOKUP($F134,INRIX!$A$2:$F$464,2,FALSE),"")</f>
        <v>63.736044657097302</v>
      </c>
      <c r="H134" s="4">
        <f>IFERROR(VLOOKUP($F134,INRIX!$A$2:$F$464,3,FALSE),"")</f>
        <v>25.5459877366036</v>
      </c>
      <c r="I134" s="125">
        <f>IFERROR(VLOOKUP($F134,INRIX!$A$2:$F$464,4,FALSE),"")</f>
        <v>64.108128170233798</v>
      </c>
      <c r="J134" s="4">
        <f>IFERROR(VLOOKUP($F134,INRIX!$A$2:$F$464,5,FALSE),"")</f>
        <v>66.112599318955702</v>
      </c>
      <c r="K134" s="125">
        <f>IFERROR(VLOOKUP($F134,INRIX!$A$2:$F$464,6,FALSE),"")</f>
        <v>64.045964459445997</v>
      </c>
      <c r="L134" s="128">
        <f>IF(G134="","",VLOOKUP($F134,abm!$B$2:$G$1701,2,FALSE))</f>
        <v>57</v>
      </c>
      <c r="M134" s="9">
        <f>IF(H134="","",VLOOKUP($F134,abm!$B$2:$G$1701,3,FALSE))</f>
        <v>42</v>
      </c>
      <c r="N134" s="128">
        <f>IF(I134="","",VLOOKUP($F134,abm!$B$2:$G$1701,4,FALSE))</f>
        <v>57</v>
      </c>
      <c r="O134" s="9">
        <f>IF(J134="","",VLOOKUP($F134,abm!$B$2:$G$1701,5,FALSE))</f>
        <v>57</v>
      </c>
      <c r="P134" s="128">
        <f>IF(K134="","",VLOOKUP($F134,abm!$B$2:$G$1701,6,FALSE))</f>
        <v>57</v>
      </c>
      <c r="Q134" s="124">
        <f t="shared" si="8"/>
        <v>0.64409379793994992</v>
      </c>
      <c r="R134" s="130">
        <f t="shared" si="9"/>
        <v>270.73451956399913</v>
      </c>
      <c r="S134" s="124">
        <f t="shared" si="10"/>
        <v>-0.13783453400451839</v>
      </c>
      <c r="T134" s="131">
        <f t="shared" si="11"/>
        <v>83.039466347831933</v>
      </c>
    </row>
    <row r="135" spans="1:20" x14ac:dyDescent="0.3">
      <c r="A135">
        <v>1</v>
      </c>
      <c r="B135" s="11" t="s">
        <v>5</v>
      </c>
      <c r="C135" s="8">
        <v>15.192392999999999</v>
      </c>
      <c r="D135" s="2">
        <v>0.43285600000000002</v>
      </c>
      <c r="E135" s="11" t="s">
        <v>22</v>
      </c>
      <c r="F135" s="11">
        <v>738</v>
      </c>
      <c r="G135" s="125">
        <f>IFERROR(VLOOKUP($F135,INRIX!$A$2:$F$464,2,FALSE),"")</f>
        <v>63.736044657097302</v>
      </c>
      <c r="H135" s="4">
        <f>IFERROR(VLOOKUP($F135,INRIX!$A$2:$F$464,3,FALSE),"")</f>
        <v>25.5459877366036</v>
      </c>
      <c r="I135" s="125">
        <f>IFERROR(VLOOKUP($F135,INRIX!$A$2:$F$464,4,FALSE),"")</f>
        <v>64.108128170233798</v>
      </c>
      <c r="J135" s="4">
        <f>IFERROR(VLOOKUP($F135,INRIX!$A$2:$F$464,5,FALSE),"")</f>
        <v>66.112599318955702</v>
      </c>
      <c r="K135" s="125">
        <f>IFERROR(VLOOKUP($F135,INRIX!$A$2:$F$464,6,FALSE),"")</f>
        <v>64.045964459445997</v>
      </c>
      <c r="L135" s="128">
        <f>IF(G135="","",VLOOKUP($F135,abm!$B$2:$G$1701,2,FALSE))</f>
        <v>57</v>
      </c>
      <c r="M135" s="9">
        <f>IF(H135="","",VLOOKUP($F135,abm!$B$2:$G$1701,3,FALSE))</f>
        <v>42</v>
      </c>
      <c r="N135" s="128">
        <f>IF(I135="","",VLOOKUP($F135,abm!$B$2:$G$1701,4,FALSE))</f>
        <v>57</v>
      </c>
      <c r="O135" s="9">
        <f>IF(J135="","",VLOOKUP($F135,abm!$B$2:$G$1701,5,FALSE))</f>
        <v>57</v>
      </c>
      <c r="P135" s="128">
        <f>IF(K135="","",VLOOKUP($F135,abm!$B$2:$G$1701,6,FALSE))</f>
        <v>57</v>
      </c>
      <c r="Q135" s="124">
        <f t="shared" si="8"/>
        <v>0.64409379793994992</v>
      </c>
      <c r="R135" s="130">
        <f t="shared" si="9"/>
        <v>270.73451956399913</v>
      </c>
      <c r="S135" s="124">
        <f t="shared" si="10"/>
        <v>-0.13783453400451839</v>
      </c>
      <c r="T135" s="131">
        <f t="shared" si="11"/>
        <v>83.039466347831933</v>
      </c>
    </row>
    <row r="136" spans="1:20" x14ac:dyDescent="0.3">
      <c r="A136">
        <v>1</v>
      </c>
      <c r="B136" s="11" t="s">
        <v>5</v>
      </c>
      <c r="C136" s="8">
        <v>15.803808999999999</v>
      </c>
      <c r="D136" s="2">
        <v>0.28375800000000001</v>
      </c>
      <c r="E136" s="11" t="s">
        <v>82</v>
      </c>
      <c r="F136" s="11">
        <v>744</v>
      </c>
      <c r="G136" s="125">
        <f>IFERROR(VLOOKUP($F136,INRIX!$A$2:$F$464,2,FALSE),"")</f>
        <v>62.171451355661901</v>
      </c>
      <c r="H136" s="4">
        <f>IFERROR(VLOOKUP($F136,INRIX!$A$2:$F$464,3,FALSE),"")</f>
        <v>24.68221807518</v>
      </c>
      <c r="I136" s="125">
        <f>IFERROR(VLOOKUP($F136,INRIX!$A$2:$F$464,4,FALSE),"")</f>
        <v>63.028207348756702</v>
      </c>
      <c r="J136" s="4">
        <f>IFERROR(VLOOKUP($F136,INRIX!$A$2:$F$464,5,FALSE),"")</f>
        <v>65.760499432463106</v>
      </c>
      <c r="K136" s="125">
        <f>IFERROR(VLOOKUP($F136,INRIX!$A$2:$F$464,6,FALSE),"")</f>
        <v>63.726298024421702</v>
      </c>
      <c r="L136" s="128">
        <f>IF(G136="","",VLOOKUP($F136,abm!$B$2:$G$1701,2,FALSE))</f>
        <v>57</v>
      </c>
      <c r="M136" s="9">
        <f>IF(H136="","",VLOOKUP($F136,abm!$B$2:$G$1701,3,FALSE))</f>
        <v>36</v>
      </c>
      <c r="N136" s="128">
        <f>IF(I136="","",VLOOKUP($F136,abm!$B$2:$G$1701,4,FALSE))</f>
        <v>56</v>
      </c>
      <c r="O136" s="9">
        <f>IF(J136="","",VLOOKUP($F136,abm!$B$2:$G$1701,5,FALSE))</f>
        <v>56</v>
      </c>
      <c r="P136" s="128">
        <f>IF(K136="","",VLOOKUP($F136,abm!$B$2:$G$1701,6,FALSE))</f>
        <v>57</v>
      </c>
      <c r="Q136" s="124">
        <f t="shared" si="8"/>
        <v>0.45853990473412765</v>
      </c>
      <c r="R136" s="130">
        <f t="shared" si="9"/>
        <v>128.09218769778232</v>
      </c>
      <c r="S136" s="124">
        <f t="shared" si="10"/>
        <v>-0.14842495900578234</v>
      </c>
      <c r="T136" s="131">
        <f t="shared" si="11"/>
        <v>95.267349171112627</v>
      </c>
    </row>
    <row r="137" spans="1:20" x14ac:dyDescent="0.3">
      <c r="A137">
        <v>1</v>
      </c>
      <c r="B137" s="11" t="s">
        <v>5</v>
      </c>
      <c r="C137" s="8">
        <v>16.405206999999997</v>
      </c>
      <c r="D137" s="2">
        <v>0.35076499999999999</v>
      </c>
      <c r="E137" s="11" t="s">
        <v>83</v>
      </c>
      <c r="F137" s="11">
        <v>20750</v>
      </c>
      <c r="G137" s="125">
        <f>IFERROR(VLOOKUP($F137,INRIX!$A$2:$F$464,2,FALSE),"")</f>
        <v>62.719032429558702</v>
      </c>
      <c r="H137" s="4">
        <f>IFERROR(VLOOKUP($F137,INRIX!$A$2:$F$464,3,FALSE),"")</f>
        <v>34.696081045054697</v>
      </c>
      <c r="I137" s="125">
        <f>IFERROR(VLOOKUP($F137,INRIX!$A$2:$F$464,4,FALSE),"")</f>
        <v>62.165161449956699</v>
      </c>
      <c r="J137" s="4">
        <f>IFERROR(VLOOKUP($F137,INRIX!$A$2:$F$464,5,FALSE),"")</f>
        <v>64.6065834279228</v>
      </c>
      <c r="K137" s="125">
        <f>IFERROR(VLOOKUP($F137,INRIX!$A$2:$F$464,6,FALSE),"")</f>
        <v>63.037625335054102</v>
      </c>
      <c r="L137" s="128">
        <f>IF(G137="","",VLOOKUP($F137,abm!$B$2:$G$1701,2,FALSE))</f>
        <v>58</v>
      </c>
      <c r="M137" s="9">
        <f>IF(H137="","",VLOOKUP($F137,abm!$B$2:$G$1701,3,FALSE))</f>
        <v>37</v>
      </c>
      <c r="N137" s="128">
        <f>IF(I137="","",VLOOKUP($F137,abm!$B$2:$G$1701,4,FALSE))</f>
        <v>56</v>
      </c>
      <c r="O137" s="9">
        <f>IF(J137="","",VLOOKUP($F137,abm!$B$2:$G$1701,5,FALSE))</f>
        <v>57</v>
      </c>
      <c r="P137" s="128">
        <f>IF(K137="","",VLOOKUP($F137,abm!$B$2:$G$1701,6,FALSE))</f>
        <v>58</v>
      </c>
      <c r="Q137" s="124">
        <f t="shared" si="8"/>
        <v>6.6402858350300242E-2</v>
      </c>
      <c r="R137" s="130">
        <f t="shared" si="9"/>
        <v>5.3080425509562561</v>
      </c>
      <c r="S137" s="124">
        <f t="shared" si="10"/>
        <v>-0.11773697082138623</v>
      </c>
      <c r="T137" s="131">
        <f t="shared" si="11"/>
        <v>57.860111445949777</v>
      </c>
    </row>
    <row r="138" spans="1:20" x14ac:dyDescent="0.3">
      <c r="A138">
        <v>1</v>
      </c>
      <c r="B138" s="11" t="s">
        <v>5</v>
      </c>
      <c r="C138" s="8">
        <v>16.807598999999996</v>
      </c>
      <c r="D138" s="2">
        <v>0.40239200000000003</v>
      </c>
      <c r="E138" s="11" t="s">
        <v>83</v>
      </c>
      <c r="F138" s="11">
        <v>748</v>
      </c>
      <c r="G138" s="125">
        <f>IFERROR(VLOOKUP($F138,INRIX!$A$2:$F$464,2,FALSE),"")</f>
        <v>64.506645401382201</v>
      </c>
      <c r="H138" s="4">
        <f>IFERROR(VLOOKUP($F138,INRIX!$A$2:$F$464,3,FALSE),"")</f>
        <v>40.909890695814397</v>
      </c>
      <c r="I138" s="125">
        <f>IFERROR(VLOOKUP($F138,INRIX!$A$2:$F$464,4,FALSE),"")</f>
        <v>63.471235927254703</v>
      </c>
      <c r="J138" s="4">
        <f>IFERROR(VLOOKUP($F138,INRIX!$A$2:$F$464,5,FALSE),"")</f>
        <v>64.745289443813803</v>
      </c>
      <c r="K138" s="125">
        <f>IFERROR(VLOOKUP($F138,INRIX!$A$2:$F$464,6,FALSE),"")</f>
        <v>64.443462722128501</v>
      </c>
      <c r="L138" s="128">
        <f>IF(G138="","",VLOOKUP($F138,abm!$B$2:$G$1701,2,FALSE))</f>
        <v>58</v>
      </c>
      <c r="M138" s="9">
        <f>IF(H138="","",VLOOKUP($F138,abm!$B$2:$G$1701,3,FALSE))</f>
        <v>31</v>
      </c>
      <c r="N138" s="128">
        <f>IF(I138="","",VLOOKUP($F138,abm!$B$2:$G$1701,4,FALSE))</f>
        <v>54</v>
      </c>
      <c r="O138" s="9">
        <f>IF(J138="","",VLOOKUP($F138,abm!$B$2:$G$1701,5,FALSE))</f>
        <v>56</v>
      </c>
      <c r="P138" s="128">
        <f>IF(K138="","",VLOOKUP($F138,abm!$B$2:$G$1701,6,FALSE))</f>
        <v>58</v>
      </c>
      <c r="Q138" s="124">
        <f t="shared" si="8"/>
        <v>-0.24223703674740704</v>
      </c>
      <c r="R138" s="130">
        <f t="shared" si="9"/>
        <v>98.20593360298875</v>
      </c>
      <c r="S138" s="124">
        <f t="shared" si="10"/>
        <v>-0.13507221172287753</v>
      </c>
      <c r="T138" s="131">
        <f t="shared" si="11"/>
        <v>76.480087456081137</v>
      </c>
    </row>
    <row r="139" spans="1:20" x14ac:dyDescent="0.3">
      <c r="A139">
        <v>1</v>
      </c>
      <c r="B139" s="11" t="s">
        <v>5</v>
      </c>
      <c r="C139" s="8">
        <v>17.089736999999996</v>
      </c>
      <c r="D139" s="2">
        <v>0.282138</v>
      </c>
      <c r="E139" s="11" t="s">
        <v>110</v>
      </c>
      <c r="F139" s="11">
        <v>749</v>
      </c>
      <c r="G139" s="125">
        <f>IFERROR(VLOOKUP($F139,INRIX!$A$2:$F$464,2,FALSE),"")</f>
        <v>66.7325890483785</v>
      </c>
      <c r="H139" s="4">
        <f>IFERROR(VLOOKUP($F139,INRIX!$A$2:$F$464,3,FALSE),"")</f>
        <v>45.020527859237497</v>
      </c>
      <c r="I139" s="125">
        <f>IFERROR(VLOOKUP($F139,INRIX!$A$2:$F$464,4,FALSE),"")</f>
        <v>66.2191018186317</v>
      </c>
      <c r="J139" s="4">
        <f>IFERROR(VLOOKUP($F139,INRIX!$A$2:$F$464,5,FALSE),"")</f>
        <v>67.198864926220196</v>
      </c>
      <c r="K139" s="125">
        <f>IFERROR(VLOOKUP($F139,INRIX!$A$2:$F$464,6,FALSE),"")</f>
        <v>66.4732453092425</v>
      </c>
      <c r="L139" s="128">
        <f>IF(G139="","",VLOOKUP($F139,abm!$B$2:$G$1701,2,FALSE))</f>
        <v>58</v>
      </c>
      <c r="M139" s="9">
        <f>IF(H139="","",VLOOKUP($F139,abm!$B$2:$G$1701,3,FALSE))</f>
        <v>31</v>
      </c>
      <c r="N139" s="128">
        <f>IF(I139="","",VLOOKUP($F139,abm!$B$2:$G$1701,4,FALSE))</f>
        <v>54</v>
      </c>
      <c r="O139" s="9">
        <f>IF(J139="","",VLOOKUP($F139,abm!$B$2:$G$1701,5,FALSE))</f>
        <v>56</v>
      </c>
      <c r="P139" s="128">
        <f>IF(K139="","",VLOOKUP($F139,abm!$B$2:$G$1701,6,FALSE))</f>
        <v>58</v>
      </c>
      <c r="Q139" s="124">
        <f t="shared" si="8"/>
        <v>-0.31142522146951479</v>
      </c>
      <c r="R139" s="130">
        <f t="shared" si="9"/>
        <v>196.57520145165478</v>
      </c>
      <c r="S139" s="124">
        <f t="shared" si="10"/>
        <v>-0.1666525906131866</v>
      </c>
      <c r="T139" s="131">
        <f t="shared" si="11"/>
        <v>125.41457563572487</v>
      </c>
    </row>
    <row r="140" spans="1:20" x14ac:dyDescent="0.3">
      <c r="A140">
        <v>1</v>
      </c>
      <c r="B140" s="11" t="s">
        <v>5</v>
      </c>
      <c r="C140" s="8">
        <v>20.667973</v>
      </c>
      <c r="D140" s="2">
        <v>0.540744</v>
      </c>
      <c r="E140" s="11" t="s">
        <v>76</v>
      </c>
      <c r="F140" s="11">
        <v>22715</v>
      </c>
      <c r="G140" s="125">
        <f>IFERROR(VLOOKUP($F140,INRIX!$A$2:$F$464,2,FALSE),"")</f>
        <v>66.327751196172201</v>
      </c>
      <c r="H140" s="4">
        <f>IFERROR(VLOOKUP($F140,INRIX!$A$2:$F$464,3,FALSE),"")</f>
        <v>51.748600373233799</v>
      </c>
      <c r="I140" s="125">
        <f>IFERROR(VLOOKUP($F140,INRIX!$A$2:$F$464,4,FALSE),"")</f>
        <v>67.005319807002394</v>
      </c>
      <c r="J140" s="4">
        <f>IFERROR(VLOOKUP($F140,INRIX!$A$2:$F$464,5,FALSE),"")</f>
        <v>68.555051078320105</v>
      </c>
      <c r="K140" s="125">
        <f>IFERROR(VLOOKUP($F140,INRIX!$A$2:$F$464,6,FALSE),"")</f>
        <v>65.452695324133799</v>
      </c>
      <c r="L140" s="128">
        <f>IF(G140="","",VLOOKUP($F140,abm!$B$2:$G$1701,2,FALSE))</f>
        <v>49</v>
      </c>
      <c r="M140" s="9">
        <f>IF(H140="","",VLOOKUP($F140,abm!$B$2:$G$1701,3,FALSE))</f>
        <v>37</v>
      </c>
      <c r="N140" s="128">
        <f>IF(I140="","",VLOOKUP($F140,abm!$B$2:$G$1701,4,FALSE))</f>
        <v>48</v>
      </c>
      <c r="O140" s="9">
        <f>IF(J140="","",VLOOKUP($F140,abm!$B$2:$G$1701,5,FALSE))</f>
        <v>48</v>
      </c>
      <c r="P140" s="128">
        <f>IF(K140="","",VLOOKUP($F140,abm!$B$2:$G$1701,6,FALSE))</f>
        <v>49</v>
      </c>
      <c r="Q140" s="124">
        <f t="shared" si="8"/>
        <v>-0.2850048168812368</v>
      </c>
      <c r="R140" s="130">
        <f t="shared" si="9"/>
        <v>217.52121296935215</v>
      </c>
      <c r="S140" s="124">
        <f t="shared" si="10"/>
        <v>-0.29983277315098444</v>
      </c>
      <c r="T140" s="131">
        <f t="shared" si="11"/>
        <v>422.51012483234848</v>
      </c>
    </row>
    <row r="141" spans="1:20" x14ac:dyDescent="0.3">
      <c r="A141">
        <v>1</v>
      </c>
      <c r="B141" s="11" t="s">
        <v>5</v>
      </c>
      <c r="C141" s="8">
        <v>22.567460000000001</v>
      </c>
      <c r="D141" s="2">
        <v>0.53342000000000001</v>
      </c>
      <c r="E141" s="11"/>
      <c r="F141" s="11">
        <v>759</v>
      </c>
      <c r="G141" s="125">
        <f>IFERROR(VLOOKUP($F141,INRIX!$A$2:$F$464,2,FALSE),"")</f>
        <v>66.535619351408798</v>
      </c>
      <c r="H141" s="4">
        <f>IFERROR(VLOOKUP($F141,INRIX!$A$2:$F$464,3,FALSE),"")</f>
        <v>35.275393228472403</v>
      </c>
      <c r="I141" s="125">
        <f>IFERROR(VLOOKUP($F141,INRIX!$A$2:$F$464,4,FALSE),"")</f>
        <v>63.332054930100199</v>
      </c>
      <c r="J141" s="4">
        <f>IFERROR(VLOOKUP($F141,INRIX!$A$2:$F$464,5,FALSE),"")</f>
        <v>69.437457434733304</v>
      </c>
      <c r="K141" s="125">
        <f>IFERROR(VLOOKUP($F141,INRIX!$A$2:$F$464,6,FALSE),"")</f>
        <v>66.380224362156298</v>
      </c>
      <c r="L141" s="128">
        <f>IF(G141="","",VLOOKUP($F141,abm!$B$2:$G$1701,2,FALSE))</f>
        <v>53</v>
      </c>
      <c r="M141" s="9">
        <f>IF(H141="","",VLOOKUP($F141,abm!$B$2:$G$1701,3,FALSE))</f>
        <v>34</v>
      </c>
      <c r="N141" s="128">
        <f>IF(I141="","",VLOOKUP($F141,abm!$B$2:$G$1701,4,FALSE))</f>
        <v>52</v>
      </c>
      <c r="O141" s="9">
        <f>IF(J141="","",VLOOKUP($F141,abm!$B$2:$G$1701,5,FALSE))</f>
        <v>50</v>
      </c>
      <c r="P141" s="128">
        <f>IF(K141="","",VLOOKUP($F141,abm!$B$2:$G$1701,6,FALSE))</f>
        <v>53</v>
      </c>
      <c r="Q141" s="124">
        <f t="shared" si="8"/>
        <v>-3.6155322782992383E-2</v>
      </c>
      <c r="R141" s="130">
        <f t="shared" si="9"/>
        <v>1.6266278872332591</v>
      </c>
      <c r="S141" s="124">
        <f t="shared" si="10"/>
        <v>-0.27992755139404768</v>
      </c>
      <c r="T141" s="131">
        <f t="shared" si="11"/>
        <v>377.81475152706901</v>
      </c>
    </row>
    <row r="142" spans="1:20" x14ac:dyDescent="0.3">
      <c r="A142">
        <v>1</v>
      </c>
      <c r="B142" s="11" t="s">
        <v>5</v>
      </c>
      <c r="C142" s="8">
        <v>23.427490000000002</v>
      </c>
      <c r="D142" s="2">
        <v>0.43167699999999998</v>
      </c>
      <c r="E142" s="11" t="s">
        <v>39</v>
      </c>
      <c r="F142" s="11">
        <v>762</v>
      </c>
      <c r="G142" s="125">
        <f>IFERROR(VLOOKUP($F142,INRIX!$A$2:$F$464,2,FALSE),"")</f>
        <v>65.780170122275393</v>
      </c>
      <c r="H142" s="4">
        <f>IFERROR(VLOOKUP($F142,INRIX!$A$2:$F$464,3,FALSE),"")</f>
        <v>34.083711010397202</v>
      </c>
      <c r="I142" s="125">
        <f>IFERROR(VLOOKUP($F142,INRIX!$A$2:$F$464,4,FALSE),"")</f>
        <v>63.0863540764568</v>
      </c>
      <c r="J142" s="4">
        <f>IFERROR(VLOOKUP($F142,INRIX!$A$2:$F$464,5,FALSE),"")</f>
        <v>70.336662883087399</v>
      </c>
      <c r="K142" s="125">
        <f>IFERROR(VLOOKUP($F142,INRIX!$A$2:$F$464,6,FALSE),"")</f>
        <v>66.658790826963198</v>
      </c>
      <c r="L142" s="128">
        <f>IF(G142="","",VLOOKUP($F142,abm!$B$2:$G$1701,2,FALSE))</f>
        <v>53</v>
      </c>
      <c r="M142" s="9">
        <f>IF(H142="","",VLOOKUP($F142,abm!$B$2:$G$1701,3,FALSE))</f>
        <v>40</v>
      </c>
      <c r="N142" s="128">
        <f>IF(I142="","",VLOOKUP($F142,abm!$B$2:$G$1701,4,FALSE))</f>
        <v>52</v>
      </c>
      <c r="O142" s="9">
        <f>IF(J142="","",VLOOKUP($F142,abm!$B$2:$G$1701,5,FALSE))</f>
        <v>51</v>
      </c>
      <c r="P142" s="128">
        <f>IF(K142="","",VLOOKUP($F142,abm!$B$2:$G$1701,6,FALSE))</f>
        <v>53</v>
      </c>
      <c r="Q142" s="124">
        <f t="shared" si="8"/>
        <v>0.1735811275890129</v>
      </c>
      <c r="R142" s="130">
        <f t="shared" si="9"/>
        <v>35.002475408495293</v>
      </c>
      <c r="S142" s="124">
        <f t="shared" si="10"/>
        <v>-0.27491584175991579</v>
      </c>
      <c r="T142" s="131">
        <f t="shared" si="11"/>
        <v>373.90653145416991</v>
      </c>
    </row>
    <row r="143" spans="1:20" x14ac:dyDescent="0.3">
      <c r="A143">
        <v>1</v>
      </c>
      <c r="B143" s="11" t="s">
        <v>5</v>
      </c>
      <c r="C143" s="8">
        <v>24.857805000000006</v>
      </c>
      <c r="D143" s="2">
        <v>0.36850899999999998</v>
      </c>
      <c r="E143" s="11" t="s">
        <v>113</v>
      </c>
      <c r="F143" s="11">
        <v>15082</v>
      </c>
      <c r="G143" s="125">
        <f>IFERROR(VLOOKUP($F143,INRIX!$A$2:$F$464,2,FALSE),"")</f>
        <v>66.526049973418395</v>
      </c>
      <c r="H143" s="4">
        <f>IFERROR(VLOOKUP($F143,INRIX!$A$2:$F$464,3,FALSE),"")</f>
        <v>65.761663556385002</v>
      </c>
      <c r="I143" s="125">
        <f>IFERROR(VLOOKUP($F143,INRIX!$A$2:$F$464,4,FALSE),"")</f>
        <v>68.280960039589303</v>
      </c>
      <c r="J143" s="4">
        <f>IFERROR(VLOOKUP($F143,INRIX!$A$2:$F$464,5,FALSE),"")</f>
        <v>70.506015891032902</v>
      </c>
      <c r="K143" s="125">
        <f>IFERROR(VLOOKUP($F143,INRIX!$A$2:$F$464,6,FALSE),"")</f>
        <v>66.829742876997898</v>
      </c>
      <c r="L143" s="128">
        <f>IF(G143="","",VLOOKUP($F143,abm!$B$2:$G$1701,2,FALSE))</f>
        <v>53</v>
      </c>
      <c r="M143" s="9">
        <f>IF(H143="","",VLOOKUP($F143,abm!$B$2:$G$1701,3,FALSE))</f>
        <v>37</v>
      </c>
      <c r="N143" s="128">
        <f>IF(I143="","",VLOOKUP($F143,abm!$B$2:$G$1701,4,FALSE))</f>
        <v>49</v>
      </c>
      <c r="O143" s="9">
        <f>IF(J143="","",VLOOKUP($F143,abm!$B$2:$G$1701,5,FALSE))</f>
        <v>47</v>
      </c>
      <c r="P143" s="128">
        <f>IF(K143="","",VLOOKUP($F143,abm!$B$2:$G$1701,6,FALSE))</f>
        <v>53</v>
      </c>
      <c r="Q143" s="124">
        <f t="shared" si="8"/>
        <v>-0.43736216514237558</v>
      </c>
      <c r="R143" s="130">
        <f t="shared" si="9"/>
        <v>827.23329053068517</v>
      </c>
      <c r="S143" s="124">
        <f t="shared" si="10"/>
        <v>-0.33339021633787203</v>
      </c>
      <c r="T143" s="131">
        <f t="shared" si="11"/>
        <v>552.5327830694913</v>
      </c>
    </row>
    <row r="144" spans="1:20" x14ac:dyDescent="0.3">
      <c r="A144">
        <v>1</v>
      </c>
      <c r="B144" s="11" t="s">
        <v>5</v>
      </c>
      <c r="C144" s="8">
        <v>26.215897000000009</v>
      </c>
      <c r="D144" s="2">
        <v>0.138628</v>
      </c>
      <c r="E144" s="11" t="s">
        <v>114</v>
      </c>
      <c r="F144" s="11">
        <v>26788</v>
      </c>
      <c r="G144" s="125">
        <f>IFERROR(VLOOKUP($F144,INRIX!$A$2:$F$464,2,FALSE),"")</f>
        <v>67.420520999468394</v>
      </c>
      <c r="H144" s="4">
        <f>IFERROR(VLOOKUP($F144,INRIX!$A$2:$F$464,3,FALSE),"")</f>
        <v>68.750199946680894</v>
      </c>
      <c r="I144" s="125">
        <f>IFERROR(VLOOKUP($F144,INRIX!$A$2:$F$464,4,FALSE),"")</f>
        <v>69.792032661140695</v>
      </c>
      <c r="J144" s="4">
        <f>IFERROR(VLOOKUP($F144,INRIX!$A$2:$F$464,5,FALSE),"")</f>
        <v>71.360272417707193</v>
      </c>
      <c r="K144" s="125">
        <f>IFERROR(VLOOKUP($F144,INRIX!$A$2:$F$464,6,FALSE),"")</f>
        <v>67.271021542737998</v>
      </c>
      <c r="L144" s="128">
        <f>IF(G144="","",VLOOKUP($F144,abm!$B$2:$G$1701,2,FALSE))</f>
        <v>53</v>
      </c>
      <c r="M144" s="9">
        <f>IF(H144="","",VLOOKUP($F144,abm!$B$2:$G$1701,3,FALSE))</f>
        <v>49</v>
      </c>
      <c r="N144" s="128">
        <f>IF(I144="","",VLOOKUP($F144,abm!$B$2:$G$1701,4,FALSE))</f>
        <v>52</v>
      </c>
      <c r="O144" s="9">
        <f>IF(J144="","",VLOOKUP($F144,abm!$B$2:$G$1701,5,FALSE))</f>
        <v>50</v>
      </c>
      <c r="P144" s="128">
        <f>IF(K144="","",VLOOKUP($F144,abm!$B$2:$G$1701,6,FALSE))</f>
        <v>53</v>
      </c>
      <c r="Q144" s="124">
        <f t="shared" si="8"/>
        <v>-0.2872748001023725</v>
      </c>
      <c r="R144" s="130">
        <f t="shared" si="9"/>
        <v>390.07039793387401</v>
      </c>
      <c r="S144" s="124">
        <f t="shared" si="10"/>
        <v>-0.29933002907661121</v>
      </c>
      <c r="T144" s="131">
        <f t="shared" si="11"/>
        <v>456.26123775866273</v>
      </c>
    </row>
    <row r="145" spans="1:20" x14ac:dyDescent="0.3">
      <c r="A145">
        <v>1</v>
      </c>
      <c r="B145" s="11" t="s">
        <v>5</v>
      </c>
      <c r="C145" s="8">
        <v>26.409777000000009</v>
      </c>
      <c r="D145" s="2">
        <v>0.19388</v>
      </c>
      <c r="E145" s="11" t="s">
        <v>114</v>
      </c>
      <c r="F145" s="11">
        <v>14269</v>
      </c>
      <c r="G145" s="125">
        <f>IFERROR(VLOOKUP($F145,INRIX!$A$2:$F$464,2,FALSE),"")</f>
        <v>65.680223285486406</v>
      </c>
      <c r="H145" s="4">
        <f>IFERROR(VLOOKUP($F145,INRIX!$A$2:$F$464,3,FALSE),"")</f>
        <v>66.245001332977907</v>
      </c>
      <c r="I145" s="125">
        <f>IFERROR(VLOOKUP($F145,INRIX!$A$2:$F$464,4,FALSE),"")</f>
        <v>67.881850797971097</v>
      </c>
      <c r="J145" s="4">
        <f>IFERROR(VLOOKUP($F145,INRIX!$A$2:$F$464,5,FALSE),"")</f>
        <v>69.528717366628797</v>
      </c>
      <c r="K145" s="125">
        <f>IFERROR(VLOOKUP($F145,INRIX!$A$2:$F$464,6,FALSE),"")</f>
        <v>65.742876997915204</v>
      </c>
      <c r="L145" s="128">
        <f>IF(G145="","",VLOOKUP($F145,abm!$B$2:$G$1701,2,FALSE))</f>
        <v>53</v>
      </c>
      <c r="M145" s="9">
        <f>IF(H145="","",VLOOKUP($F145,abm!$B$2:$G$1701,3,FALSE))</f>
        <v>49</v>
      </c>
      <c r="N145" s="128">
        <f>IF(I145="","",VLOOKUP($F145,abm!$B$2:$G$1701,4,FALSE))</f>
        <v>52</v>
      </c>
      <c r="O145" s="9">
        <f>IF(J145="","",VLOOKUP($F145,abm!$B$2:$G$1701,5,FALSE))</f>
        <v>50</v>
      </c>
      <c r="P145" s="128">
        <f>IF(K145="","",VLOOKUP($F145,abm!$B$2:$G$1701,6,FALSE))</f>
        <v>53</v>
      </c>
      <c r="Q145" s="124">
        <f t="shared" si="8"/>
        <v>-0.26032154858442202</v>
      </c>
      <c r="R145" s="130">
        <f t="shared" si="9"/>
        <v>297.39007097440981</v>
      </c>
      <c r="S145" s="124">
        <f t="shared" si="10"/>
        <v>-0.28087268263058529</v>
      </c>
      <c r="T145" s="131">
        <f t="shared" si="11"/>
        <v>381.37080198566917</v>
      </c>
    </row>
    <row r="146" spans="1:20" x14ac:dyDescent="0.3">
      <c r="A146">
        <v>1</v>
      </c>
      <c r="B146" s="11" t="s">
        <v>5</v>
      </c>
      <c r="C146" s="8">
        <v>26.758459000000009</v>
      </c>
      <c r="D146" s="2">
        <v>0.34868199999999999</v>
      </c>
      <c r="E146" s="11" t="s">
        <v>92</v>
      </c>
      <c r="F146" s="11">
        <v>28805</v>
      </c>
      <c r="G146" s="125">
        <f>IFERROR(VLOOKUP($F146,INRIX!$A$2:$F$464,2,FALSE),"")</f>
        <v>65.172780435938293</v>
      </c>
      <c r="H146" s="4">
        <f>IFERROR(VLOOKUP($F146,INRIX!$A$2:$F$464,3,FALSE),"")</f>
        <v>67.861370301253004</v>
      </c>
      <c r="I146" s="125">
        <f>IFERROR(VLOOKUP($F146,INRIX!$A$2:$F$464,4,FALSE),"")</f>
        <v>68.977607324013405</v>
      </c>
      <c r="J146" s="4">
        <f>IFERROR(VLOOKUP($F146,INRIX!$A$2:$F$464,5,FALSE),"")</f>
        <v>70.923496027241796</v>
      </c>
      <c r="K146" s="125">
        <f>IFERROR(VLOOKUP($F146,INRIX!$A$2:$F$464,6,FALSE),"")</f>
        <v>65.644991561600307</v>
      </c>
      <c r="L146" s="128">
        <f>IF(G146="","",VLOOKUP($F146,abm!$B$2:$G$1701,2,FALSE))</f>
        <v>53</v>
      </c>
      <c r="M146" s="9">
        <f>IF(H146="","",VLOOKUP($F146,abm!$B$2:$G$1701,3,FALSE))</f>
        <v>50</v>
      </c>
      <c r="N146" s="128">
        <f>IF(I146="","",VLOOKUP($F146,abm!$B$2:$G$1701,4,FALSE))</f>
        <v>52</v>
      </c>
      <c r="O146" s="9">
        <f>IF(J146="","",VLOOKUP($F146,abm!$B$2:$G$1701,5,FALSE))</f>
        <v>48</v>
      </c>
      <c r="P146" s="128">
        <f>IF(K146="","",VLOOKUP($F146,abm!$B$2:$G$1701,6,FALSE))</f>
        <v>53</v>
      </c>
      <c r="Q146" s="124">
        <f t="shared" si="8"/>
        <v>-0.26320379653346326</v>
      </c>
      <c r="R146" s="130">
        <f t="shared" si="9"/>
        <v>319.02854903848282</v>
      </c>
      <c r="S146" s="124">
        <f t="shared" si="10"/>
        <v>-0.32321441146156771</v>
      </c>
      <c r="T146" s="131">
        <f t="shared" si="11"/>
        <v>525.48667011097041</v>
      </c>
    </row>
    <row r="147" spans="1:20" x14ac:dyDescent="0.3">
      <c r="A147">
        <v>1</v>
      </c>
      <c r="B147" s="11" t="s">
        <v>5</v>
      </c>
      <c r="C147" s="8">
        <v>27.180831000000008</v>
      </c>
      <c r="D147" s="2">
        <v>0.42237200000000003</v>
      </c>
      <c r="E147" s="11" t="s">
        <v>100</v>
      </c>
      <c r="F147" s="11">
        <v>589</v>
      </c>
      <c r="G147" s="125">
        <f>IFERROR(VLOOKUP($F147,INRIX!$A$2:$F$464,2,FALSE),"")</f>
        <v>65.172780435938293</v>
      </c>
      <c r="H147" s="4">
        <f>IFERROR(VLOOKUP($F147,INRIX!$A$2:$F$464,3,FALSE),"")</f>
        <v>67.861370301253004</v>
      </c>
      <c r="I147" s="125">
        <f>IFERROR(VLOOKUP($F147,INRIX!$A$2:$F$464,4,FALSE),"")</f>
        <v>68.977607324013405</v>
      </c>
      <c r="J147" s="4">
        <f>IFERROR(VLOOKUP($F147,INRIX!$A$2:$F$464,5,FALSE),"")</f>
        <v>70.923496027241796</v>
      </c>
      <c r="K147" s="125">
        <f>IFERROR(VLOOKUP($F147,INRIX!$A$2:$F$464,6,FALSE),"")</f>
        <v>65.644991561600307</v>
      </c>
      <c r="L147" s="128">
        <f>IF(G147="","",VLOOKUP($F147,abm!$B$2:$G$1701,2,FALSE))</f>
        <v>53</v>
      </c>
      <c r="M147" s="9">
        <f>IF(H147="","",VLOOKUP($F147,abm!$B$2:$G$1701,3,FALSE))</f>
        <v>53</v>
      </c>
      <c r="N147" s="128">
        <f>IF(I147="","",VLOOKUP($F147,abm!$B$2:$G$1701,4,FALSE))</f>
        <v>53</v>
      </c>
      <c r="O147" s="9">
        <f>IF(J147="","",VLOOKUP($F147,abm!$B$2:$G$1701,5,FALSE))</f>
        <v>51</v>
      </c>
      <c r="P147" s="128">
        <f>IF(K147="","",VLOOKUP($F147,abm!$B$2:$G$1701,6,FALSE))</f>
        <v>53</v>
      </c>
      <c r="Q147" s="124">
        <f t="shared" si="8"/>
        <v>-0.21899602432547105</v>
      </c>
      <c r="R147" s="130">
        <f t="shared" si="9"/>
        <v>220.8603272309648</v>
      </c>
      <c r="S147" s="124">
        <f t="shared" si="10"/>
        <v>-0.28091531217791577</v>
      </c>
      <c r="T147" s="131">
        <f t="shared" si="11"/>
        <v>396.94569394751966</v>
      </c>
    </row>
    <row r="148" spans="1:20" x14ac:dyDescent="0.3">
      <c r="A148">
        <v>1</v>
      </c>
      <c r="B148" s="11" t="s">
        <v>5</v>
      </c>
      <c r="C148" s="8">
        <v>27.216355000000007</v>
      </c>
      <c r="D148" s="2">
        <v>3.5524E-2</v>
      </c>
      <c r="E148" s="11" t="s">
        <v>100</v>
      </c>
      <c r="F148" s="11">
        <v>28806</v>
      </c>
      <c r="G148" s="125">
        <f>IFERROR(VLOOKUP($F148,INRIX!$A$2:$F$464,2,FALSE),"")</f>
        <v>65.172780435938293</v>
      </c>
      <c r="H148" s="4">
        <f>IFERROR(VLOOKUP($F148,INRIX!$A$2:$F$464,3,FALSE),"")</f>
        <v>67.861370301253004</v>
      </c>
      <c r="I148" s="125">
        <f>IFERROR(VLOOKUP($F148,INRIX!$A$2:$F$464,4,FALSE),"")</f>
        <v>68.977607324013405</v>
      </c>
      <c r="J148" s="4">
        <f>IFERROR(VLOOKUP($F148,INRIX!$A$2:$F$464,5,FALSE),"")</f>
        <v>70.923496027241796</v>
      </c>
      <c r="K148" s="125">
        <f>IFERROR(VLOOKUP($F148,INRIX!$A$2:$F$464,6,FALSE),"")</f>
        <v>65.644991561600307</v>
      </c>
      <c r="L148" s="128">
        <f>IF(G148="","",VLOOKUP($F148,abm!$B$2:$G$1701,2,FALSE))</f>
        <v>53</v>
      </c>
      <c r="M148" s="9">
        <f>IF(H148="","",VLOOKUP($F148,abm!$B$2:$G$1701,3,FALSE))</f>
        <v>53</v>
      </c>
      <c r="N148" s="128">
        <f>IF(I148="","",VLOOKUP($F148,abm!$B$2:$G$1701,4,FALSE))</f>
        <v>53</v>
      </c>
      <c r="O148" s="9">
        <f>IF(J148="","",VLOOKUP($F148,abm!$B$2:$G$1701,5,FALSE))</f>
        <v>51</v>
      </c>
      <c r="P148" s="128">
        <f>IF(K148="","",VLOOKUP($F148,abm!$B$2:$G$1701,6,FALSE))</f>
        <v>54</v>
      </c>
      <c r="Q148" s="124">
        <f t="shared" si="8"/>
        <v>-0.21899602432547105</v>
      </c>
      <c r="R148" s="130">
        <f t="shared" si="9"/>
        <v>220.8603272309648</v>
      </c>
      <c r="S148" s="124">
        <f t="shared" si="10"/>
        <v>-0.28091531217791577</v>
      </c>
      <c r="T148" s="131">
        <f t="shared" si="11"/>
        <v>396.94569394751966</v>
      </c>
    </row>
    <row r="149" spans="1:20" x14ac:dyDescent="0.3">
      <c r="A149">
        <v>1</v>
      </c>
      <c r="B149" s="11" t="s">
        <v>76</v>
      </c>
      <c r="C149" s="8">
        <v>0.47905399999999998</v>
      </c>
      <c r="D149" s="2">
        <v>0.47905399999999998</v>
      </c>
      <c r="E149" s="11" t="s">
        <v>118</v>
      </c>
      <c r="F149" s="11">
        <v>21781</v>
      </c>
      <c r="G149" s="125">
        <f>IFERROR(VLOOKUP($F149,INRIX!$A$2:$F$464,2,FALSE),"")</f>
        <v>46.601807549176002</v>
      </c>
      <c r="H149" s="4">
        <f>IFERROR(VLOOKUP($F149,INRIX!$A$2:$F$464,3,FALSE),"")</f>
        <v>44.789922687283401</v>
      </c>
      <c r="I149" s="125">
        <f>IFERROR(VLOOKUP($F149,INRIX!$A$2:$F$464,4,FALSE),"")</f>
        <v>48.065322281331198</v>
      </c>
      <c r="J149" s="4">
        <f>IFERROR(VLOOKUP($F149,INRIX!$A$2:$F$464,5,FALSE),"")</f>
        <v>29.0274687854711</v>
      </c>
      <c r="K149" s="125">
        <f>IFERROR(VLOOKUP($F149,INRIX!$A$2:$F$464,6,FALSE),"")</f>
        <v>49.324828750124098</v>
      </c>
      <c r="L149" s="128">
        <f>IF(G149="","",VLOOKUP($F149,abm!$B$2:$G$1701,2,FALSE))</f>
        <v>53</v>
      </c>
      <c r="M149" s="9">
        <f>IF(H149="","",VLOOKUP($F149,abm!$B$2:$G$1701,3,FALSE))</f>
        <v>52</v>
      </c>
      <c r="N149" s="128">
        <f>IF(I149="","",VLOOKUP($F149,abm!$B$2:$G$1701,4,FALSE))</f>
        <v>52</v>
      </c>
      <c r="O149" s="9">
        <f>IF(J149="","",VLOOKUP($F149,abm!$B$2:$G$1701,5,FALSE))</f>
        <v>47</v>
      </c>
      <c r="P149" s="128">
        <f>IF(K149="","",VLOOKUP($F149,abm!$B$2:$G$1701,6,FALSE))</f>
        <v>53</v>
      </c>
      <c r="Q149" s="124">
        <f t="shared" si="8"/>
        <v>0.16097543554732807</v>
      </c>
      <c r="R149" s="130">
        <f t="shared" si="9"/>
        <v>51.98521485535062</v>
      </c>
      <c r="S149" s="124">
        <f t="shared" si="10"/>
        <v>0.61915599142852429</v>
      </c>
      <c r="T149" s="131">
        <f t="shared" si="11"/>
        <v>323.01187825721564</v>
      </c>
    </row>
    <row r="150" spans="1:20" x14ac:dyDescent="0.3">
      <c r="A150">
        <v>1</v>
      </c>
      <c r="B150" s="11" t="s">
        <v>76</v>
      </c>
      <c r="C150" s="8">
        <v>1.821931</v>
      </c>
      <c r="D150" s="2">
        <v>0.208871</v>
      </c>
      <c r="E150" s="11" t="s">
        <v>115</v>
      </c>
      <c r="F150" s="11">
        <v>13438</v>
      </c>
      <c r="G150" s="125">
        <f>IFERROR(VLOOKUP($F150,INRIX!$A$2:$F$464,2,FALSE),"")</f>
        <v>55.402445507708698</v>
      </c>
      <c r="H150" s="4">
        <f>IFERROR(VLOOKUP($F150,INRIX!$A$2:$F$464,3,FALSE),"")</f>
        <v>53.590509197547298</v>
      </c>
      <c r="I150" s="125">
        <f>IFERROR(VLOOKUP($F150,INRIX!$A$2:$F$464,4,FALSE),"")</f>
        <v>53.669305950760901</v>
      </c>
      <c r="J150" s="4">
        <f>IFERROR(VLOOKUP($F150,INRIX!$A$2:$F$464,5,FALSE),"")</f>
        <v>46.699659477866099</v>
      </c>
      <c r="K150" s="125">
        <f>IFERROR(VLOOKUP($F150,INRIX!$A$2:$F$464,6,FALSE),"")</f>
        <v>53.832621860418897</v>
      </c>
      <c r="L150" s="128">
        <f>IF(G150="","",VLOOKUP($F150,abm!$B$2:$G$1701,2,FALSE))</f>
        <v>53</v>
      </c>
      <c r="M150" s="9">
        <f>IF(H150="","",VLOOKUP($F150,abm!$B$2:$G$1701,3,FALSE))</f>
        <v>42</v>
      </c>
      <c r="N150" s="128">
        <f>IF(I150="","",VLOOKUP($F150,abm!$B$2:$G$1701,4,FALSE))</f>
        <v>44</v>
      </c>
      <c r="O150" s="9">
        <f>IF(J150="","",VLOOKUP($F150,abm!$B$2:$G$1701,5,FALSE))</f>
        <v>39</v>
      </c>
      <c r="P150" s="128">
        <f>IF(K150="","",VLOOKUP($F150,abm!$B$2:$G$1701,6,FALSE))</f>
        <v>53</v>
      </c>
      <c r="Q150" s="124">
        <f t="shared" si="8"/>
        <v>-0.21627913918156549</v>
      </c>
      <c r="R150" s="130">
        <f t="shared" si="9"/>
        <v>134.33990345842852</v>
      </c>
      <c r="S150" s="124">
        <f t="shared" si="10"/>
        <v>-0.16487613751263974</v>
      </c>
      <c r="T150" s="131">
        <f t="shared" si="11"/>
        <v>59.284756075093249</v>
      </c>
    </row>
    <row r="151" spans="1:20" x14ac:dyDescent="0.3">
      <c r="A151">
        <v>1</v>
      </c>
      <c r="B151" s="11" t="s">
        <v>76</v>
      </c>
      <c r="C151" s="8">
        <v>2.9322629999999998</v>
      </c>
      <c r="D151" s="2">
        <v>0.40747800000000001</v>
      </c>
      <c r="E151" s="11" t="s">
        <v>117</v>
      </c>
      <c r="F151" s="11">
        <v>16038</v>
      </c>
      <c r="G151" s="125">
        <f>IFERROR(VLOOKUP($F151,INRIX!$A$2:$F$464,2,FALSE),"")</f>
        <v>60.866826156299801</v>
      </c>
      <c r="H151" s="4">
        <f>IFERROR(VLOOKUP($F151,INRIX!$A$2:$F$464,3,FALSE),"")</f>
        <v>63.468141828845603</v>
      </c>
      <c r="I151" s="125">
        <f>IFERROR(VLOOKUP($F151,INRIX!$A$2:$F$464,4,FALSE),"")</f>
        <v>62.365953235185003</v>
      </c>
      <c r="J151" s="4">
        <f>IFERROR(VLOOKUP($F151,INRIX!$A$2:$F$464,5,FALSE),"")</f>
        <v>58.743927355278103</v>
      </c>
      <c r="K151" s="125">
        <f>IFERROR(VLOOKUP($F151,INRIX!$A$2:$F$464,6,FALSE),"")</f>
        <v>60.719249478804699</v>
      </c>
      <c r="L151" s="128">
        <f>IF(G151="","",VLOOKUP($F151,abm!$B$2:$G$1701,2,FALSE))</f>
        <v>53</v>
      </c>
      <c r="M151" s="9">
        <f>IF(H151="","",VLOOKUP($F151,abm!$B$2:$G$1701,3,FALSE))</f>
        <v>36</v>
      </c>
      <c r="N151" s="128">
        <f>IF(I151="","",VLOOKUP($F151,abm!$B$2:$G$1701,4,FALSE))</f>
        <v>43</v>
      </c>
      <c r="O151" s="9">
        <f>IF(J151="","",VLOOKUP($F151,abm!$B$2:$G$1701,5,FALSE))</f>
        <v>37</v>
      </c>
      <c r="P151" s="128">
        <f>IF(K151="","",VLOOKUP($F151,abm!$B$2:$G$1701,6,FALSE))</f>
        <v>53</v>
      </c>
      <c r="Q151" s="124">
        <f t="shared" si="8"/>
        <v>-0.43278629304949368</v>
      </c>
      <c r="R151" s="130">
        <f t="shared" si="9"/>
        <v>754.49881552957743</v>
      </c>
      <c r="S151" s="124">
        <f t="shared" si="10"/>
        <v>-0.37014766179613334</v>
      </c>
      <c r="T151" s="131">
        <f t="shared" si="11"/>
        <v>472.79837683161139</v>
      </c>
    </row>
    <row r="152" spans="1:20" x14ac:dyDescent="0.3">
      <c r="A152">
        <v>1</v>
      </c>
      <c r="B152" s="11" t="s">
        <v>76</v>
      </c>
      <c r="C152" s="8">
        <v>3.0737619999999999</v>
      </c>
      <c r="D152" s="2">
        <v>0.14149900000000001</v>
      </c>
      <c r="E152" s="11" t="s">
        <v>32</v>
      </c>
      <c r="F152" s="11">
        <v>8879</v>
      </c>
      <c r="G152" s="125">
        <f>IFERROR(VLOOKUP($F152,INRIX!$A$2:$F$464,2,FALSE),"")</f>
        <v>62.8705475810739</v>
      </c>
      <c r="H152" s="4">
        <f>IFERROR(VLOOKUP($F152,INRIX!$A$2:$F$464,3,FALSE),"")</f>
        <v>64.3332444681418</v>
      </c>
      <c r="I152" s="125">
        <f>IFERROR(VLOOKUP($F152,INRIX!$A$2:$F$464,4,FALSE),"")</f>
        <v>63.751082518866802</v>
      </c>
      <c r="J152" s="4">
        <f>IFERROR(VLOOKUP($F152,INRIX!$A$2:$F$464,5,FALSE),"")</f>
        <v>61.478320090805902</v>
      </c>
      <c r="K152" s="125">
        <f>IFERROR(VLOOKUP($F152,INRIX!$A$2:$F$464,6,FALSE),"")</f>
        <v>61.889308051226102</v>
      </c>
      <c r="L152" s="128">
        <f>IF(G152="","",VLOOKUP($F152,abm!$B$2:$G$1701,2,FALSE))</f>
        <v>53</v>
      </c>
      <c r="M152" s="9">
        <f>IF(H152="","",VLOOKUP($F152,abm!$B$2:$G$1701,3,FALSE))</f>
        <v>44</v>
      </c>
      <c r="N152" s="128">
        <f>IF(I152="","",VLOOKUP($F152,abm!$B$2:$G$1701,4,FALSE))</f>
        <v>51</v>
      </c>
      <c r="O152" s="9">
        <f>IF(J152="","",VLOOKUP($F152,abm!$B$2:$G$1701,5,FALSE))</f>
        <v>48</v>
      </c>
      <c r="P152" s="128">
        <f>IF(K152="","",VLOOKUP($F152,abm!$B$2:$G$1701,6,FALSE))</f>
        <v>53</v>
      </c>
      <c r="Q152" s="124">
        <f t="shared" si="8"/>
        <v>-0.31606123142461662</v>
      </c>
      <c r="R152" s="130">
        <f t="shared" si="9"/>
        <v>413.44083060121909</v>
      </c>
      <c r="S152" s="124">
        <f t="shared" si="10"/>
        <v>-0.21923696143450067</v>
      </c>
      <c r="T152" s="131">
        <f t="shared" si="11"/>
        <v>181.665112470222</v>
      </c>
    </row>
    <row r="153" spans="1:20" x14ac:dyDescent="0.3">
      <c r="A153">
        <v>1</v>
      </c>
      <c r="B153" s="11" t="s">
        <v>76</v>
      </c>
      <c r="C153" s="8">
        <v>4.9975569999999996</v>
      </c>
      <c r="D153" s="2">
        <v>0.102422</v>
      </c>
      <c r="E153" s="11" t="s">
        <v>44</v>
      </c>
      <c r="F153" s="11">
        <v>15710</v>
      </c>
      <c r="G153" s="125">
        <f>IFERROR(VLOOKUP($F153,INRIX!$A$2:$F$464,2,FALSE),"")</f>
        <v>65.546783625730995</v>
      </c>
      <c r="H153" s="4">
        <f>IFERROR(VLOOKUP($F153,INRIX!$A$2:$F$464,3,FALSE),"")</f>
        <v>61.946414289522799</v>
      </c>
      <c r="I153" s="125">
        <f>IFERROR(VLOOKUP($F153,INRIX!$A$2:$F$464,4,FALSE),"")</f>
        <v>67.247309167388394</v>
      </c>
      <c r="J153" s="4">
        <f>IFERROR(VLOOKUP($F153,INRIX!$A$2:$F$464,5,FALSE),"")</f>
        <v>63.929852440408602</v>
      </c>
      <c r="K153" s="125">
        <f>IFERROR(VLOOKUP($F153,INRIX!$A$2:$F$464,6,FALSE),"")</f>
        <v>66.041695621959704</v>
      </c>
      <c r="L153" s="128">
        <f>IF(G153="","",VLOOKUP($F153,abm!$B$2:$G$1701,2,FALSE))</f>
        <v>53</v>
      </c>
      <c r="M153" s="9">
        <f>IF(H153="","",VLOOKUP($F153,abm!$B$2:$G$1701,3,FALSE))</f>
        <v>37</v>
      </c>
      <c r="N153" s="128">
        <f>IF(I153="","",VLOOKUP($F153,abm!$B$2:$G$1701,4,FALSE))</f>
        <v>49</v>
      </c>
      <c r="O153" s="9">
        <f>IF(J153="","",VLOOKUP($F153,abm!$B$2:$G$1701,5,FALSE))</f>
        <v>43</v>
      </c>
      <c r="P153" s="128">
        <f>IF(K153="","",VLOOKUP($F153,abm!$B$2:$G$1701,6,FALSE))</f>
        <v>53</v>
      </c>
      <c r="Q153" s="124">
        <f t="shared" si="8"/>
        <v>-0.4027095769083453</v>
      </c>
      <c r="R153" s="130">
        <f t="shared" si="9"/>
        <v>622.32358590450735</v>
      </c>
      <c r="S153" s="124">
        <f t="shared" si="10"/>
        <v>-0.32738777959667742</v>
      </c>
      <c r="T153" s="131">
        <f t="shared" si="11"/>
        <v>438.05872317727795</v>
      </c>
    </row>
    <row r="154" spans="1:20" x14ac:dyDescent="0.3">
      <c r="A154">
        <v>1</v>
      </c>
      <c r="B154" s="11" t="s">
        <v>76</v>
      </c>
      <c r="C154" s="8">
        <v>5.849321999999999</v>
      </c>
      <c r="D154" s="2">
        <v>0.211587</v>
      </c>
      <c r="E154" s="11" t="s">
        <v>116</v>
      </c>
      <c r="F154" s="11">
        <v>31183</v>
      </c>
      <c r="G154" s="125">
        <f>IFERROR(VLOOKUP($F154,INRIX!$A$2:$F$464,2,FALSE),"")</f>
        <v>66.181552365762897</v>
      </c>
      <c r="H154" s="4">
        <f>IFERROR(VLOOKUP($F154,INRIX!$A$2:$F$464,3,FALSE),"")</f>
        <v>67.310583844308198</v>
      </c>
      <c r="I154" s="125">
        <f>IFERROR(VLOOKUP($F154,INRIX!$A$2:$F$464,4,FALSE),"")</f>
        <v>67.732525052579504</v>
      </c>
      <c r="J154" s="4">
        <f>IFERROR(VLOOKUP($F154,INRIX!$A$2:$F$464,5,FALSE),"")</f>
        <v>66.056526674233794</v>
      </c>
      <c r="K154" s="125">
        <f>IFERROR(VLOOKUP($F154,INRIX!$A$2:$F$464,6,FALSE),"")</f>
        <v>66.8892087759357</v>
      </c>
      <c r="L154" s="128">
        <f>IF(G154="","",VLOOKUP($F154,abm!$B$2:$G$1701,2,FALSE))</f>
        <v>53</v>
      </c>
      <c r="M154" s="9">
        <f>IF(H154="","",VLOOKUP($F154,abm!$B$2:$G$1701,3,FALSE))</f>
        <v>46</v>
      </c>
      <c r="N154" s="128">
        <f>IF(I154="","",VLOOKUP($F154,abm!$B$2:$G$1701,4,FALSE))</f>
        <v>52</v>
      </c>
      <c r="O154" s="9">
        <f>IF(J154="","",VLOOKUP($F154,abm!$B$2:$G$1701,5,FALSE))</f>
        <v>45</v>
      </c>
      <c r="P154" s="128">
        <f>IF(K154="","",VLOOKUP($F154,abm!$B$2:$G$1701,6,FALSE))</f>
        <v>53</v>
      </c>
      <c r="Q154" s="124">
        <f t="shared" si="8"/>
        <v>-0.31660078738286312</v>
      </c>
      <c r="R154" s="130">
        <f t="shared" si="9"/>
        <v>454.14098378528956</v>
      </c>
      <c r="S154" s="124">
        <f t="shared" si="10"/>
        <v>-0.31876527172063929</v>
      </c>
      <c r="T154" s="131">
        <f t="shared" si="11"/>
        <v>443.37731558271929</v>
      </c>
    </row>
    <row r="155" spans="1:20" x14ac:dyDescent="0.3">
      <c r="A155">
        <v>1</v>
      </c>
      <c r="B155" s="11" t="s">
        <v>76</v>
      </c>
      <c r="C155" s="8">
        <v>6.0839269999999992</v>
      </c>
      <c r="D155" s="2">
        <v>0.23460500000000001</v>
      </c>
      <c r="E155" s="11" t="s">
        <v>116</v>
      </c>
      <c r="F155" s="11">
        <v>15699</v>
      </c>
      <c r="G155" s="125">
        <f>IFERROR(VLOOKUP($F155,INRIX!$A$2:$F$464,2,FALSE),"")</f>
        <v>67.106060606060595</v>
      </c>
      <c r="H155" s="4">
        <f>IFERROR(VLOOKUP($F155,INRIX!$A$2:$F$464,3,FALSE),"")</f>
        <v>68.442015462543296</v>
      </c>
      <c r="I155" s="125">
        <f>IFERROR(VLOOKUP($F155,INRIX!$A$2:$F$464,4,FALSE),"")</f>
        <v>68.602622788568596</v>
      </c>
      <c r="J155" s="4">
        <f>IFERROR(VLOOKUP($F155,INRIX!$A$2:$F$464,5,FALSE),"")</f>
        <v>67.6381384790011</v>
      </c>
      <c r="K155" s="125">
        <f>IFERROR(VLOOKUP($F155,INRIX!$A$2:$F$464,6,FALSE),"")</f>
        <v>67.571031470267002</v>
      </c>
      <c r="L155" s="128">
        <f>IF(G155="","",VLOOKUP($F155,abm!$B$2:$G$1701,2,FALSE))</f>
        <v>53</v>
      </c>
      <c r="M155" s="9">
        <f>IF(H155="","",VLOOKUP($F155,abm!$B$2:$G$1701,3,FALSE))</f>
        <v>50</v>
      </c>
      <c r="N155" s="128">
        <f>IF(I155="","",VLOOKUP($F155,abm!$B$2:$G$1701,4,FALSE))</f>
        <v>52</v>
      </c>
      <c r="O155" s="9">
        <f>IF(J155="","",VLOOKUP($F155,abm!$B$2:$G$1701,5,FALSE))</f>
        <v>50</v>
      </c>
      <c r="P155" s="128">
        <f>IF(K155="","",VLOOKUP($F155,abm!$B$2:$G$1701,6,FALSE))</f>
        <v>53</v>
      </c>
      <c r="Q155" s="124">
        <f t="shared" si="8"/>
        <v>-0.26945459361342416</v>
      </c>
      <c r="R155" s="130">
        <f t="shared" si="9"/>
        <v>340.10793432068601</v>
      </c>
      <c r="S155" s="124">
        <f t="shared" si="10"/>
        <v>-0.26077208621696513</v>
      </c>
      <c r="T155" s="131">
        <f t="shared" si="11"/>
        <v>311.10392900441923</v>
      </c>
    </row>
    <row r="156" spans="1:20" x14ac:dyDescent="0.3">
      <c r="A156">
        <v>1</v>
      </c>
      <c r="B156" s="11" t="s">
        <v>76</v>
      </c>
      <c r="C156" s="8">
        <v>6.6410699999999991</v>
      </c>
      <c r="D156" s="2">
        <v>0.55714300000000005</v>
      </c>
      <c r="E156" s="11" t="s">
        <v>5</v>
      </c>
      <c r="F156" s="11">
        <v>15690</v>
      </c>
      <c r="G156" s="125">
        <f>IFERROR(VLOOKUP($F156,INRIX!$A$2:$F$464,2,FALSE),"")</f>
        <v>69.372674109516197</v>
      </c>
      <c r="H156" s="4">
        <f>IFERROR(VLOOKUP($F156,INRIX!$A$2:$F$464,3,FALSE),"")</f>
        <v>70.2561983471074</v>
      </c>
      <c r="I156" s="125">
        <f>IFERROR(VLOOKUP($F156,INRIX!$A$2:$F$464,4,FALSE),"")</f>
        <v>71.081776568105894</v>
      </c>
      <c r="J156" s="4">
        <f>IFERROR(VLOOKUP($F156,INRIX!$A$2:$F$464,5,FALSE),"")</f>
        <v>70.6372304199773</v>
      </c>
      <c r="K156" s="125">
        <f>IFERROR(VLOOKUP($F156,INRIX!$A$2:$F$464,6,FALSE),"")</f>
        <v>69.784870445746094</v>
      </c>
      <c r="L156" s="128">
        <f>IF(G156="","",VLOOKUP($F156,abm!$B$2:$G$1701,2,FALSE))</f>
        <v>58</v>
      </c>
      <c r="M156" s="9">
        <f>IF(H156="","",VLOOKUP($F156,abm!$B$2:$G$1701,3,FALSE))</f>
        <v>57</v>
      </c>
      <c r="N156" s="128">
        <f>IF(I156="","",VLOOKUP($F156,abm!$B$2:$G$1701,4,FALSE))</f>
        <v>58</v>
      </c>
      <c r="O156" s="9">
        <f>IF(J156="","",VLOOKUP($F156,abm!$B$2:$G$1701,5,FALSE))</f>
        <v>56</v>
      </c>
      <c r="P156" s="128">
        <f>IF(K156="","",VLOOKUP($F156,abm!$B$2:$G$1701,6,FALSE))</f>
        <v>58</v>
      </c>
      <c r="Q156" s="124">
        <f t="shared" si="8"/>
        <v>-0.18868368427243809</v>
      </c>
      <c r="R156" s="130">
        <f t="shared" si="9"/>
        <v>175.72679461785296</v>
      </c>
      <c r="S156" s="124">
        <f t="shared" si="10"/>
        <v>-0.20721693550201348</v>
      </c>
      <c r="T156" s="131">
        <f t="shared" si="11"/>
        <v>214.24851436750885</v>
      </c>
    </row>
    <row r="157" spans="1:20" x14ac:dyDescent="0.3">
      <c r="A157">
        <v>1</v>
      </c>
      <c r="B157" s="11" t="s">
        <v>76</v>
      </c>
      <c r="C157" s="8">
        <v>6.970140999999999</v>
      </c>
      <c r="D157" s="2">
        <v>0.329071</v>
      </c>
      <c r="E157" s="11" t="s">
        <v>5</v>
      </c>
      <c r="F157" s="11">
        <v>8826</v>
      </c>
      <c r="G157" s="125">
        <f>IFERROR(VLOOKUP($F157,INRIX!$A$2:$F$464,2,FALSE),"")</f>
        <v>68.400318979266302</v>
      </c>
      <c r="H157" s="4">
        <f>IFERROR(VLOOKUP($F157,INRIX!$A$2:$F$464,3,FALSE),"")</f>
        <v>68.662490002666004</v>
      </c>
      <c r="I157" s="125">
        <f>IFERROR(VLOOKUP($F157,INRIX!$A$2:$F$464,4,FALSE),"")</f>
        <v>70.380056909563294</v>
      </c>
      <c r="J157" s="4">
        <f>IFERROR(VLOOKUP($F157,INRIX!$A$2:$F$464,5,FALSE),"")</f>
        <v>69.872417707151001</v>
      </c>
      <c r="K157" s="125">
        <f>IFERROR(VLOOKUP($F157,INRIX!$A$2:$F$464,6,FALSE),"")</f>
        <v>68.725603097389097</v>
      </c>
      <c r="L157" s="128">
        <f>IF(G157="","",VLOOKUP($F157,abm!$B$2:$G$1701,2,FALSE))</f>
        <v>57</v>
      </c>
      <c r="M157" s="9">
        <f>IF(H157="","",VLOOKUP($F157,abm!$B$2:$G$1701,3,FALSE))</f>
        <v>51</v>
      </c>
      <c r="N157" s="128">
        <f>IF(I157="","",VLOOKUP($F157,abm!$B$2:$G$1701,4,FALSE))</f>
        <v>57</v>
      </c>
      <c r="O157" s="9">
        <f>IF(J157="","",VLOOKUP($F157,abm!$B$2:$G$1701,5,FALSE))</f>
        <v>55</v>
      </c>
      <c r="P157" s="128">
        <f>IF(K157="","",VLOOKUP($F157,abm!$B$2:$G$1701,6,FALSE))</f>
        <v>57</v>
      </c>
      <c r="Q157" s="124">
        <f t="shared" si="8"/>
        <v>-0.25723637464910187</v>
      </c>
      <c r="R157" s="130">
        <f t="shared" si="9"/>
        <v>311.96355309427656</v>
      </c>
      <c r="S157" s="124">
        <f t="shared" si="10"/>
        <v>-0.21285105332241716</v>
      </c>
      <c r="T157" s="131">
        <f t="shared" si="11"/>
        <v>221.18880845597866</v>
      </c>
    </row>
    <row r="158" spans="1:20" x14ac:dyDescent="0.3">
      <c r="A158">
        <v>1</v>
      </c>
      <c r="B158" s="11" t="s">
        <v>76</v>
      </c>
      <c r="C158" s="8">
        <v>7.7718239999999987</v>
      </c>
      <c r="D158" s="2">
        <v>0.19475100000000001</v>
      </c>
      <c r="E158" s="11" t="s">
        <v>37</v>
      </c>
      <c r="F158" s="11">
        <v>8821</v>
      </c>
      <c r="G158" s="125">
        <f>IFERROR(VLOOKUP($F158,INRIX!$A$2:$F$464,2,FALSE),"")</f>
        <v>66.611908559276998</v>
      </c>
      <c r="H158" s="4">
        <f>IFERROR(VLOOKUP($F158,INRIX!$A$2:$F$464,3,FALSE),"")</f>
        <v>66.725939749400197</v>
      </c>
      <c r="I158" s="125">
        <f>IFERROR(VLOOKUP($F158,INRIX!$A$2:$F$464,4,FALSE),"")</f>
        <v>67.471235927254696</v>
      </c>
      <c r="J158" s="4">
        <f>IFERROR(VLOOKUP($F158,INRIX!$A$2:$F$464,5,FALSE),"")</f>
        <v>62.3625425652667</v>
      </c>
      <c r="K158" s="125">
        <f>IFERROR(VLOOKUP($F158,INRIX!$A$2:$F$464,6,FALSE),"")</f>
        <v>67.414871438499006</v>
      </c>
      <c r="L158" s="128">
        <f>IF(G158="","",VLOOKUP($F158,abm!$B$2:$G$1701,2,FALSE))</f>
        <v>57</v>
      </c>
      <c r="M158" s="9">
        <f>IF(H158="","",VLOOKUP($F158,abm!$B$2:$G$1701,3,FALSE))</f>
        <v>54</v>
      </c>
      <c r="N158" s="128">
        <f>IF(I158="","",VLOOKUP($F158,abm!$B$2:$G$1701,4,FALSE))</f>
        <v>57</v>
      </c>
      <c r="O158" s="9">
        <f>IF(J158="","",VLOOKUP($F158,abm!$B$2:$G$1701,5,FALSE))</f>
        <v>52</v>
      </c>
      <c r="P158" s="128">
        <f>IF(K158="","",VLOOKUP($F158,abm!$B$2:$G$1701,6,FALSE))</f>
        <v>57</v>
      </c>
      <c r="Q158" s="124">
        <f t="shared" si="8"/>
        <v>-0.19071952822537197</v>
      </c>
      <c r="R158" s="130">
        <f t="shared" si="9"/>
        <v>161.94954250536395</v>
      </c>
      <c r="S158" s="124">
        <f t="shared" si="10"/>
        <v>-0.16616613337119124</v>
      </c>
      <c r="T158" s="131">
        <f t="shared" si="11"/>
        <v>107.38228841696417</v>
      </c>
    </row>
    <row r="159" spans="1:20" x14ac:dyDescent="0.3">
      <c r="A159">
        <v>1</v>
      </c>
      <c r="B159" s="11" t="s">
        <v>76</v>
      </c>
      <c r="C159" s="8">
        <v>8.6692989999999988</v>
      </c>
      <c r="D159" s="2">
        <v>0.17699000000000001</v>
      </c>
      <c r="E159" s="11" t="s">
        <v>86</v>
      </c>
      <c r="F159" s="11">
        <v>15209</v>
      </c>
      <c r="G159" s="125">
        <f>IFERROR(VLOOKUP($F159,INRIX!$A$2:$F$464,2,FALSE),"")</f>
        <v>66.468633705475796</v>
      </c>
      <c r="H159" s="4">
        <f>IFERROR(VLOOKUP($F159,INRIX!$A$2:$F$464,3,FALSE),"")</f>
        <v>67.516928818981597</v>
      </c>
      <c r="I159" s="125">
        <f>IFERROR(VLOOKUP($F159,INRIX!$A$2:$F$464,4,FALSE),"")</f>
        <v>67.485587034516897</v>
      </c>
      <c r="J159" s="4">
        <f>IFERROR(VLOOKUP($F159,INRIX!$A$2:$F$464,5,FALSE),"")</f>
        <v>61.646992054483498</v>
      </c>
      <c r="K159" s="125">
        <f>IFERROR(VLOOKUP($F159,INRIX!$A$2:$F$464,6,FALSE),"")</f>
        <v>67.151593368410602</v>
      </c>
      <c r="L159" s="128">
        <f>IF(G159="","",VLOOKUP($F159,abm!$B$2:$G$1701,2,FALSE))</f>
        <v>58</v>
      </c>
      <c r="M159" s="9">
        <f>IF(H159="","",VLOOKUP($F159,abm!$B$2:$G$1701,3,FALSE))</f>
        <v>57</v>
      </c>
      <c r="N159" s="128">
        <f>IF(I159="","",VLOOKUP($F159,abm!$B$2:$G$1701,4,FALSE))</f>
        <v>57</v>
      </c>
      <c r="O159" s="9">
        <f>IF(J159="","",VLOOKUP($F159,abm!$B$2:$G$1701,5,FALSE))</f>
        <v>48</v>
      </c>
      <c r="P159" s="128">
        <f>IF(K159="","",VLOOKUP($F159,abm!$B$2:$G$1701,6,FALSE))</f>
        <v>58</v>
      </c>
      <c r="Q159" s="124">
        <f t="shared" si="8"/>
        <v>-0.15576728685598751</v>
      </c>
      <c r="R159" s="130">
        <f t="shared" si="9"/>
        <v>110.60579178352566</v>
      </c>
      <c r="S159" s="124">
        <f t="shared" si="10"/>
        <v>-0.22137320248200121</v>
      </c>
      <c r="T159" s="131">
        <f t="shared" si="11"/>
        <v>186.24039213513572</v>
      </c>
    </row>
    <row r="160" spans="1:20" x14ac:dyDescent="0.3">
      <c r="A160">
        <v>1</v>
      </c>
      <c r="B160" s="11" t="s">
        <v>76</v>
      </c>
      <c r="C160" s="8">
        <v>8.902315999999999</v>
      </c>
      <c r="D160" s="2">
        <v>0.233017</v>
      </c>
      <c r="E160" s="11" t="s">
        <v>39</v>
      </c>
      <c r="F160" s="11">
        <v>15318</v>
      </c>
      <c r="G160" s="125">
        <f>IFERROR(VLOOKUP($F160,INRIX!$A$2:$F$464,2,FALSE),"")</f>
        <v>66.439128123338605</v>
      </c>
      <c r="H160" s="4">
        <f>IFERROR(VLOOKUP($F160,INRIX!$A$2:$F$464,3,FALSE),"")</f>
        <v>67.482804585443901</v>
      </c>
      <c r="I160" s="125">
        <f>IFERROR(VLOOKUP($F160,INRIX!$A$2:$F$464,4,FALSE),"")</f>
        <v>67.976370159594197</v>
      </c>
      <c r="J160" s="4">
        <f>IFERROR(VLOOKUP($F160,INRIX!$A$2:$F$464,5,FALSE),"")</f>
        <v>64.401362088535706</v>
      </c>
      <c r="K160" s="125">
        <f>IFERROR(VLOOKUP($F160,INRIX!$A$2:$F$464,6,FALSE),"")</f>
        <v>67.455077931102906</v>
      </c>
      <c r="L160" s="128">
        <f>IF(G160="","",VLOOKUP($F160,abm!$B$2:$G$1701,2,FALSE))</f>
        <v>58</v>
      </c>
      <c r="M160" s="9">
        <f>IF(H160="","",VLOOKUP($F160,abm!$B$2:$G$1701,3,FALSE))</f>
        <v>57</v>
      </c>
      <c r="N160" s="128">
        <f>IF(I160="","",VLOOKUP($F160,abm!$B$2:$G$1701,4,FALSE))</f>
        <v>57</v>
      </c>
      <c r="O160" s="9">
        <f>IF(J160="","",VLOOKUP($F160,abm!$B$2:$G$1701,5,FALSE))</f>
        <v>48</v>
      </c>
      <c r="P160" s="128">
        <f>IF(K160="","",VLOOKUP($F160,abm!$B$2:$G$1701,6,FALSE))</f>
        <v>58</v>
      </c>
      <c r="Q160" s="124">
        <f t="shared" si="8"/>
        <v>-0.15534038115103843</v>
      </c>
      <c r="R160" s="130">
        <f t="shared" si="9"/>
        <v>109.88919197660368</v>
      </c>
      <c r="S160" s="124">
        <f t="shared" si="10"/>
        <v>-0.25467414906516961</v>
      </c>
      <c r="T160" s="131">
        <f t="shared" si="11"/>
        <v>269.00467835925633</v>
      </c>
    </row>
    <row r="161" spans="1:20" x14ac:dyDescent="0.3">
      <c r="A161">
        <v>1</v>
      </c>
      <c r="B161" s="11" t="s">
        <v>119</v>
      </c>
      <c r="C161" s="8">
        <v>11.482304000000001</v>
      </c>
      <c r="D161" s="2">
        <v>0.21743100000000001</v>
      </c>
      <c r="E161" s="11" t="s">
        <v>120</v>
      </c>
      <c r="F161" s="11">
        <v>7215</v>
      </c>
      <c r="G161" s="125">
        <f>IFERROR(VLOOKUP($F161,INRIX!$A$2:$F$464,2,FALSE),"")</f>
        <v>65.739500265816105</v>
      </c>
      <c r="H161" s="4">
        <f>IFERROR(VLOOKUP($F161,INRIX!$A$2:$F$464,3,FALSE),"")</f>
        <v>56.980805118634997</v>
      </c>
      <c r="I161" s="125">
        <f>IFERROR(VLOOKUP($F161,INRIX!$A$2:$F$464,4,FALSE),"")</f>
        <v>66.632191018186305</v>
      </c>
      <c r="J161" s="4">
        <f>IFERROR(VLOOKUP($F161,INRIX!$A$2:$F$464,5,FALSE),"")</f>
        <v>67.659250851305302</v>
      </c>
      <c r="K161" s="125">
        <f>IFERROR(VLOOKUP($F161,INRIX!$A$2:$F$464,6,FALSE),"")</f>
        <v>65.232403454780098</v>
      </c>
      <c r="L161" s="128">
        <f>IF(G161="","",VLOOKUP($F161,abm!$B$2:$G$1701,2,FALSE))</f>
        <v>57</v>
      </c>
      <c r="M161" s="9">
        <f>IF(H161="","",VLOOKUP($F161,abm!$B$2:$G$1701,3,FALSE))</f>
        <v>52</v>
      </c>
      <c r="N161" s="128">
        <f>IF(I161="","",VLOOKUP($F161,abm!$B$2:$G$1701,4,FALSE))</f>
        <v>57</v>
      </c>
      <c r="O161" s="9">
        <f>IF(J161="","",VLOOKUP($F161,abm!$B$2:$G$1701,5,FALSE))</f>
        <v>56</v>
      </c>
      <c r="P161" s="128">
        <f>IF(K161="","",VLOOKUP($F161,abm!$B$2:$G$1701,6,FALSE))</f>
        <v>57</v>
      </c>
      <c r="Q161" s="124">
        <f t="shared" si="8"/>
        <v>-8.7411982127400201E-2</v>
      </c>
      <c r="R161" s="130">
        <f t="shared" si="9"/>
        <v>24.808419629820587</v>
      </c>
      <c r="S161" s="124">
        <f t="shared" si="10"/>
        <v>-0.17232308523381124</v>
      </c>
      <c r="T161" s="131">
        <f t="shared" si="11"/>
        <v>135.9381304136634</v>
      </c>
    </row>
    <row r="162" spans="1:20" x14ac:dyDescent="0.3">
      <c r="A162">
        <v>1</v>
      </c>
      <c r="B162" s="11" t="s">
        <v>119</v>
      </c>
      <c r="C162" s="8">
        <v>12.399043000000002</v>
      </c>
      <c r="D162" s="2">
        <v>0.46943499999999999</v>
      </c>
      <c r="E162" s="11" t="s">
        <v>122</v>
      </c>
      <c r="F162" s="11">
        <v>7222</v>
      </c>
      <c r="G162" s="125">
        <f>IFERROR(VLOOKUP($F162,INRIX!$A$2:$F$464,2,FALSE),"")</f>
        <v>64.619883040935704</v>
      </c>
      <c r="H162" s="4">
        <f>IFERROR(VLOOKUP($F162,INRIX!$A$2:$F$464,3,FALSE),"")</f>
        <v>44.832577979205503</v>
      </c>
      <c r="I162" s="125">
        <f>IFERROR(VLOOKUP($F162,INRIX!$A$2:$F$464,4,FALSE),"")</f>
        <v>64.213287145861699</v>
      </c>
      <c r="J162" s="4">
        <f>IFERROR(VLOOKUP($F162,INRIX!$A$2:$F$464,5,FALSE),"")</f>
        <v>65.691032917139594</v>
      </c>
      <c r="K162" s="125">
        <f>IFERROR(VLOOKUP($F162,INRIX!$A$2:$F$464,6,FALSE),"")</f>
        <v>64.067507197458596</v>
      </c>
      <c r="L162" s="128">
        <f>IF(G162="","",VLOOKUP($F162,abm!$B$2:$G$1701,2,FALSE))</f>
        <v>58</v>
      </c>
      <c r="M162" s="9">
        <f>IF(H162="","",VLOOKUP($F162,abm!$B$2:$G$1701,3,FALSE))</f>
        <v>52</v>
      </c>
      <c r="N162" s="128">
        <f>IF(I162="","",VLOOKUP($F162,abm!$B$2:$G$1701,4,FALSE))</f>
        <v>58</v>
      </c>
      <c r="O162" s="9">
        <f>IF(J162="","",VLOOKUP($F162,abm!$B$2:$G$1701,5,FALSE))</f>
        <v>57</v>
      </c>
      <c r="P162" s="128">
        <f>IF(K162="","",VLOOKUP($F162,abm!$B$2:$G$1701,6,FALSE))</f>
        <v>58</v>
      </c>
      <c r="Q162" s="124">
        <f t="shared" si="8"/>
        <v>0.15987084267424745</v>
      </c>
      <c r="R162" s="130">
        <f t="shared" si="9"/>
        <v>51.371938424169869</v>
      </c>
      <c r="S162" s="124">
        <f t="shared" si="10"/>
        <v>-0.13230166327422743</v>
      </c>
      <c r="T162" s="131">
        <f t="shared" si="11"/>
        <v>75.534053166803972</v>
      </c>
    </row>
    <row r="163" spans="1:20" x14ac:dyDescent="0.3">
      <c r="A163">
        <v>1</v>
      </c>
      <c r="B163" s="11" t="s">
        <v>119</v>
      </c>
      <c r="C163" s="8">
        <v>15.168412000000004</v>
      </c>
      <c r="D163" s="2">
        <v>0.53759599999999996</v>
      </c>
      <c r="E163" s="11" t="s">
        <v>81</v>
      </c>
      <c r="F163" s="11">
        <v>10158</v>
      </c>
      <c r="G163" s="125">
        <f>IFERROR(VLOOKUP($F163,INRIX!$A$2:$F$464,2,FALSE),"")</f>
        <v>60.976608187134502</v>
      </c>
      <c r="H163" s="4">
        <f>IFERROR(VLOOKUP($F163,INRIX!$A$2:$F$464,3,FALSE),"")</f>
        <v>60.984004265529201</v>
      </c>
      <c r="I163" s="125">
        <f>IFERROR(VLOOKUP($F163,INRIX!$A$2:$F$464,4,FALSE),"")</f>
        <v>62.401583570456502</v>
      </c>
      <c r="J163" s="4">
        <f>IFERROR(VLOOKUP($F163,INRIX!$A$2:$F$464,5,FALSE),"")</f>
        <v>58.179341657207701</v>
      </c>
      <c r="K163" s="125">
        <f>IFERROR(VLOOKUP($F163,INRIX!$A$2:$F$464,6,FALSE),"")</f>
        <v>61.7390052615904</v>
      </c>
      <c r="L163" s="128">
        <f>IF(G163="","",VLOOKUP($F163,abm!$B$2:$G$1701,2,FALSE))</f>
        <v>57</v>
      </c>
      <c r="M163" s="9">
        <f>IF(H163="","",VLOOKUP($F163,abm!$B$2:$G$1701,3,FALSE))</f>
        <v>45</v>
      </c>
      <c r="N163" s="128">
        <f>IF(I163="","",VLOOKUP($F163,abm!$B$2:$G$1701,4,FALSE))</f>
        <v>51</v>
      </c>
      <c r="O163" s="9">
        <f>IF(J163="","",VLOOKUP($F163,abm!$B$2:$G$1701,5,FALSE))</f>
        <v>46</v>
      </c>
      <c r="P163" s="128">
        <f>IF(K163="","",VLOOKUP($F163,abm!$B$2:$G$1701,6,FALSE))</f>
        <v>57</v>
      </c>
      <c r="Q163" s="124">
        <f t="shared" si="8"/>
        <v>-0.26210158644115222</v>
      </c>
      <c r="R163" s="130">
        <f t="shared" si="9"/>
        <v>255.48839236045569</v>
      </c>
      <c r="S163" s="124">
        <f t="shared" si="10"/>
        <v>-0.20934134540346472</v>
      </c>
      <c r="T163" s="131">
        <f t="shared" si="11"/>
        <v>148.33636320299482</v>
      </c>
    </row>
    <row r="164" spans="1:20" x14ac:dyDescent="0.3">
      <c r="A164">
        <v>1</v>
      </c>
      <c r="B164" s="11" t="s">
        <v>119</v>
      </c>
      <c r="C164" s="8">
        <v>15.978786000000005</v>
      </c>
      <c r="D164" s="2">
        <v>0.59755400000000003</v>
      </c>
      <c r="E164" s="11" t="s">
        <v>28</v>
      </c>
      <c r="F164" s="11">
        <v>11296</v>
      </c>
      <c r="G164" s="125">
        <f>IFERROR(VLOOKUP($F164,INRIX!$A$2:$F$464,2,FALSE),"")</f>
        <v>62.601807549176002</v>
      </c>
      <c r="H164" s="4">
        <f>IFERROR(VLOOKUP($F164,INRIX!$A$2:$F$464,3,FALSE),"")</f>
        <v>31.706211676886198</v>
      </c>
      <c r="I164" s="125">
        <f>IFERROR(VLOOKUP($F164,INRIX!$A$2:$F$464,4,FALSE),"")</f>
        <v>54.936780898181397</v>
      </c>
      <c r="J164" s="4">
        <f>IFERROR(VLOOKUP($F164,INRIX!$A$2:$F$464,5,FALSE),"")</f>
        <v>34.5457434733258</v>
      </c>
      <c r="K164" s="125">
        <f>IFERROR(VLOOKUP($F164,INRIX!$A$2:$F$464,6,FALSE),"")</f>
        <v>61.586121314404799</v>
      </c>
      <c r="L164" s="128">
        <f>IF(G164="","",VLOOKUP($F164,abm!$B$2:$G$1701,2,FALSE))</f>
        <v>57</v>
      </c>
      <c r="M164" s="9">
        <f>IF(H164="","",VLOOKUP($F164,abm!$B$2:$G$1701,3,FALSE))</f>
        <v>18</v>
      </c>
      <c r="N164" s="128">
        <f>IF(I164="","",VLOOKUP($F164,abm!$B$2:$G$1701,4,FALSE))</f>
        <v>35</v>
      </c>
      <c r="O164" s="9">
        <f>IF(J164="","",VLOOKUP($F164,abm!$B$2:$G$1701,5,FALSE))</f>
        <v>29</v>
      </c>
      <c r="P164" s="128">
        <f>IF(K164="","",VLOOKUP($F164,abm!$B$2:$G$1701,6,FALSE))</f>
        <v>57</v>
      </c>
      <c r="Q164" s="124">
        <f t="shared" si="8"/>
        <v>-0.43228790044564092</v>
      </c>
      <c r="R164" s="130">
        <f t="shared" si="9"/>
        <v>187.86023853161157</v>
      </c>
      <c r="S164" s="124">
        <f t="shared" si="10"/>
        <v>-0.16053333683809401</v>
      </c>
      <c r="T164" s="131">
        <f t="shared" si="11"/>
        <v>30.755270671935705</v>
      </c>
    </row>
    <row r="165" spans="1:20" x14ac:dyDescent="0.3">
      <c r="A165">
        <v>1</v>
      </c>
      <c r="B165" s="11" t="s">
        <v>119</v>
      </c>
      <c r="C165" s="8">
        <v>16.980791000000004</v>
      </c>
      <c r="D165" s="2">
        <v>0.14741899999999999</v>
      </c>
      <c r="E165" s="11" t="s">
        <v>124</v>
      </c>
      <c r="F165" s="11">
        <v>11050</v>
      </c>
      <c r="G165" s="125">
        <f>IFERROR(VLOOKUP($F165,INRIX!$A$2:$F$464,2,FALSE),"")</f>
        <v>67.057682083997904</v>
      </c>
      <c r="H165" s="4">
        <f>IFERROR(VLOOKUP($F165,INRIX!$A$2:$F$464,3,FALSE),"")</f>
        <v>68.706744868035202</v>
      </c>
      <c r="I165" s="125">
        <f>IFERROR(VLOOKUP($F165,INRIX!$A$2:$F$464,4,FALSE),"")</f>
        <v>66.091797599901</v>
      </c>
      <c r="J165" s="4">
        <f>IFERROR(VLOOKUP($F165,INRIX!$A$2:$F$464,5,FALSE),"")</f>
        <v>66.838138479001103</v>
      </c>
      <c r="K165" s="125">
        <f>IFERROR(VLOOKUP($F165,INRIX!$A$2:$F$464,6,FALSE),"")</f>
        <v>65.267646182865093</v>
      </c>
      <c r="L165" s="128">
        <f>IF(G165="","",VLOOKUP($F165,abm!$B$2:$G$1701,2,FALSE))</f>
        <v>56</v>
      </c>
      <c r="M165" s="9">
        <f>IF(H165="","",VLOOKUP($F165,abm!$B$2:$G$1701,3,FALSE))</f>
        <v>56</v>
      </c>
      <c r="N165" s="128">
        <f>IF(I165="","",VLOOKUP($F165,abm!$B$2:$G$1701,4,FALSE))</f>
        <v>56</v>
      </c>
      <c r="O165" s="9">
        <f>IF(J165="","",VLOOKUP($F165,abm!$B$2:$G$1701,5,FALSE))</f>
        <v>56</v>
      </c>
      <c r="P165" s="128">
        <f>IF(K165="","",VLOOKUP($F165,abm!$B$2:$G$1701,6,FALSE))</f>
        <v>56</v>
      </c>
      <c r="Q165" s="124">
        <f t="shared" si="8"/>
        <v>-0.18494173887063059</v>
      </c>
      <c r="R165" s="130">
        <f t="shared" si="9"/>
        <v>161.46136514133894</v>
      </c>
      <c r="S165" s="124">
        <f t="shared" si="10"/>
        <v>-0.16215500200392596</v>
      </c>
      <c r="T165" s="131">
        <f t="shared" si="11"/>
        <v>117.46524569000434</v>
      </c>
    </row>
    <row r="166" spans="1:20" x14ac:dyDescent="0.3">
      <c r="A166">
        <v>1</v>
      </c>
      <c r="B166" s="11" t="s">
        <v>119</v>
      </c>
      <c r="C166" s="8">
        <v>17.166530000000005</v>
      </c>
      <c r="D166" s="2">
        <v>0.18573899999999999</v>
      </c>
      <c r="E166" s="11" t="s">
        <v>33</v>
      </c>
      <c r="F166" s="11">
        <v>11275</v>
      </c>
      <c r="G166" s="125">
        <f>IFERROR(VLOOKUP($F166,INRIX!$A$2:$F$464,2,FALSE),"")</f>
        <v>67.057682083997904</v>
      </c>
      <c r="H166" s="4">
        <f>IFERROR(VLOOKUP($F166,INRIX!$A$2:$F$464,3,FALSE),"")</f>
        <v>68.706744868035202</v>
      </c>
      <c r="I166" s="125">
        <f>IFERROR(VLOOKUP($F166,INRIX!$A$2:$F$464,4,FALSE),"")</f>
        <v>66.091797599901</v>
      </c>
      <c r="J166" s="4">
        <f>IFERROR(VLOOKUP($F166,INRIX!$A$2:$F$464,5,FALSE),"")</f>
        <v>66.838138479001103</v>
      </c>
      <c r="K166" s="125">
        <f>IFERROR(VLOOKUP($F166,INRIX!$A$2:$F$464,6,FALSE),"")</f>
        <v>65.267646182865093</v>
      </c>
      <c r="L166" s="128">
        <f>IF(G166="","",VLOOKUP($F166,abm!$B$2:$G$1701,2,FALSE))</f>
        <v>57</v>
      </c>
      <c r="M166" s="9">
        <f>IF(H166="","",VLOOKUP($F166,abm!$B$2:$G$1701,3,FALSE))</f>
        <v>56</v>
      </c>
      <c r="N166" s="128">
        <f>IF(I166="","",VLOOKUP($F166,abm!$B$2:$G$1701,4,FALSE))</f>
        <v>57</v>
      </c>
      <c r="O166" s="9">
        <f>IF(J166="","",VLOOKUP($F166,abm!$B$2:$G$1701,5,FALSE))</f>
        <v>57</v>
      </c>
      <c r="P166" s="128">
        <f>IF(K166="","",VLOOKUP($F166,abm!$B$2:$G$1701,6,FALSE))</f>
        <v>57</v>
      </c>
      <c r="Q166" s="124">
        <f t="shared" si="8"/>
        <v>-0.18494173887063059</v>
      </c>
      <c r="R166" s="130">
        <f t="shared" si="9"/>
        <v>161.46136514133894</v>
      </c>
      <c r="S166" s="124">
        <f t="shared" si="10"/>
        <v>-0.1471934841825675</v>
      </c>
      <c r="T166" s="131">
        <f t="shared" si="11"/>
        <v>96.788968732002132</v>
      </c>
    </row>
    <row r="167" spans="1:20" x14ac:dyDescent="0.3">
      <c r="A167">
        <v>1</v>
      </c>
      <c r="B167" s="11" t="s">
        <v>119</v>
      </c>
      <c r="C167" s="8">
        <v>17.372181000000005</v>
      </c>
      <c r="D167" s="2">
        <v>0.205651</v>
      </c>
      <c r="E167" s="11" t="s">
        <v>32</v>
      </c>
      <c r="F167" s="11">
        <v>7492</v>
      </c>
      <c r="G167" s="125">
        <f>IFERROR(VLOOKUP($F167,INRIX!$A$2:$F$464,2,FALSE),"")</f>
        <v>67.070707070707101</v>
      </c>
      <c r="H167" s="4">
        <f>IFERROR(VLOOKUP($F167,INRIX!$A$2:$F$464,3,FALSE),"")</f>
        <v>68.2985870434551</v>
      </c>
      <c r="I167" s="125">
        <f>IFERROR(VLOOKUP($F167,INRIX!$A$2:$F$464,4,FALSE),"")</f>
        <v>67.149573178275404</v>
      </c>
      <c r="J167" s="4">
        <f>IFERROR(VLOOKUP($F167,INRIX!$A$2:$F$464,5,FALSE),"")</f>
        <v>67.350283768444996</v>
      </c>
      <c r="K167" s="125">
        <f>IFERROR(VLOOKUP($F167,INRIX!$A$2:$F$464,6,FALSE),"")</f>
        <v>65.583639432145304</v>
      </c>
      <c r="L167" s="128">
        <f>IF(G167="","",VLOOKUP($F167,abm!$B$2:$G$1701,2,FALSE))</f>
        <v>57</v>
      </c>
      <c r="M167" s="9">
        <f>IF(H167="","",VLOOKUP($F167,abm!$B$2:$G$1701,3,FALSE))</f>
        <v>57</v>
      </c>
      <c r="N167" s="128">
        <f>IF(I167="","",VLOOKUP($F167,abm!$B$2:$G$1701,4,FALSE))</f>
        <v>57</v>
      </c>
      <c r="O167" s="9">
        <f>IF(J167="","",VLOOKUP($F167,abm!$B$2:$G$1701,5,FALSE))</f>
        <v>57</v>
      </c>
      <c r="P167" s="128">
        <f>IF(K167="","",VLOOKUP($F167,abm!$B$2:$G$1701,6,FALSE))</f>
        <v>57</v>
      </c>
      <c r="Q167" s="124">
        <f t="shared" si="8"/>
        <v>-0.16542929411213669</v>
      </c>
      <c r="R167" s="130">
        <f t="shared" si="9"/>
        <v>127.65806917853146</v>
      </c>
      <c r="S167" s="124">
        <f t="shared" si="10"/>
        <v>-0.15367839880274292</v>
      </c>
      <c r="T167" s="131">
        <f t="shared" si="11"/>
        <v>107.12837408733594</v>
      </c>
    </row>
    <row r="168" spans="1:20" x14ac:dyDescent="0.3">
      <c r="A168">
        <v>1</v>
      </c>
      <c r="B168" s="11" t="s">
        <v>119</v>
      </c>
      <c r="C168" s="8">
        <v>18.872013000000006</v>
      </c>
      <c r="D168" s="2">
        <v>0.172516</v>
      </c>
      <c r="E168" s="11" t="s">
        <v>126</v>
      </c>
      <c r="F168" s="11">
        <v>28945</v>
      </c>
      <c r="G168" s="125">
        <f>IFERROR(VLOOKUP($F168,INRIX!$A$2:$F$464,2,FALSE),"")</f>
        <v>65.886762360446596</v>
      </c>
      <c r="H168" s="4">
        <f>IFERROR(VLOOKUP($F168,INRIX!$A$2:$F$464,3,FALSE),"")</f>
        <v>67.146894161556901</v>
      </c>
      <c r="I168" s="125">
        <f>IFERROR(VLOOKUP($F168,INRIX!$A$2:$F$464,4,FALSE),"")</f>
        <v>66.850797971050397</v>
      </c>
      <c r="J168" s="4">
        <f>IFERROR(VLOOKUP($F168,INRIX!$A$2:$F$464,5,FALSE),"")</f>
        <v>67.258115777525504</v>
      </c>
      <c r="K168" s="125">
        <f>IFERROR(VLOOKUP($F168,INRIX!$A$2:$F$464,6,FALSE),"")</f>
        <v>65.141566564082197</v>
      </c>
      <c r="L168" s="128">
        <f>IF(G168="","",VLOOKUP($F168,abm!$B$2:$G$1701,2,FALSE))</f>
        <v>58</v>
      </c>
      <c r="M168" s="9">
        <f>IF(H168="","",VLOOKUP($F168,abm!$B$2:$G$1701,3,FALSE))</f>
        <v>58</v>
      </c>
      <c r="N168" s="128">
        <f>IF(I168="","",VLOOKUP($F168,abm!$B$2:$G$1701,4,FALSE))</f>
        <v>58</v>
      </c>
      <c r="O168" s="9">
        <f>IF(J168="","",VLOOKUP($F168,abm!$B$2:$G$1701,5,FALSE))</f>
        <v>58</v>
      </c>
      <c r="P168" s="128">
        <f>IF(K168="","",VLOOKUP($F168,abm!$B$2:$G$1701,6,FALSE))</f>
        <v>58</v>
      </c>
      <c r="Q168" s="124">
        <f t="shared" si="8"/>
        <v>-0.13622214810932687</v>
      </c>
      <c r="R168" s="130">
        <f t="shared" si="9"/>
        <v>83.665672802723719</v>
      </c>
      <c r="S168" s="124">
        <f t="shared" si="10"/>
        <v>-0.13765053734406174</v>
      </c>
      <c r="T168" s="131">
        <f t="shared" si="11"/>
        <v>85.712707750066656</v>
      </c>
    </row>
    <row r="169" spans="1:20" x14ac:dyDescent="0.3">
      <c r="A169">
        <v>1</v>
      </c>
      <c r="B169" s="11" t="s">
        <v>119</v>
      </c>
      <c r="C169" s="8">
        <v>19.264992000000007</v>
      </c>
      <c r="D169" s="2">
        <v>0.39297900000000002</v>
      </c>
      <c r="E169" s="11" t="s">
        <v>126</v>
      </c>
      <c r="F169" s="11">
        <v>28948</v>
      </c>
      <c r="G169" s="125">
        <f>IFERROR(VLOOKUP($F169,INRIX!$A$2:$F$464,2,FALSE),"")</f>
        <v>65.886762360446596</v>
      </c>
      <c r="H169" s="4">
        <f>IFERROR(VLOOKUP($F169,INRIX!$A$2:$F$464,3,FALSE),"")</f>
        <v>67.146894161556901</v>
      </c>
      <c r="I169" s="125">
        <f>IFERROR(VLOOKUP($F169,INRIX!$A$2:$F$464,4,FALSE),"")</f>
        <v>66.850797971050397</v>
      </c>
      <c r="J169" s="4">
        <f>IFERROR(VLOOKUP($F169,INRIX!$A$2:$F$464,5,FALSE),"")</f>
        <v>67.258115777525504</v>
      </c>
      <c r="K169" s="125">
        <f>IFERROR(VLOOKUP($F169,INRIX!$A$2:$F$464,6,FALSE),"")</f>
        <v>65.141566564082197</v>
      </c>
      <c r="L169" s="128">
        <f>IF(G169="","",VLOOKUP($F169,abm!$B$2:$G$1701,2,FALSE))</f>
        <v>58</v>
      </c>
      <c r="M169" s="9">
        <f>IF(H169="","",VLOOKUP($F169,abm!$B$2:$G$1701,3,FALSE))</f>
        <v>58</v>
      </c>
      <c r="N169" s="128">
        <f>IF(I169="","",VLOOKUP($F169,abm!$B$2:$G$1701,4,FALSE))</f>
        <v>58</v>
      </c>
      <c r="O169" s="9">
        <f>IF(J169="","",VLOOKUP($F169,abm!$B$2:$G$1701,5,FALSE))</f>
        <v>58</v>
      </c>
      <c r="P169" s="128">
        <f>IF(K169="","",VLOOKUP($F169,abm!$B$2:$G$1701,6,FALSE))</f>
        <v>58</v>
      </c>
      <c r="Q169" s="124">
        <f t="shared" si="8"/>
        <v>-0.13622214810932687</v>
      </c>
      <c r="R169" s="130">
        <f t="shared" si="9"/>
        <v>83.665672802723719</v>
      </c>
      <c r="S169" s="124">
        <f t="shared" si="10"/>
        <v>-0.13765053734406174</v>
      </c>
      <c r="T169" s="131">
        <f t="shared" si="11"/>
        <v>85.712707750066656</v>
      </c>
    </row>
    <row r="170" spans="1:20" x14ac:dyDescent="0.3">
      <c r="A170">
        <v>1</v>
      </c>
      <c r="B170" s="11" t="s">
        <v>119</v>
      </c>
      <c r="C170" s="8">
        <v>21.207134000000003</v>
      </c>
      <c r="D170" s="2">
        <v>0.52412199999999998</v>
      </c>
      <c r="E170" s="11" t="s">
        <v>39</v>
      </c>
      <c r="F170" s="11">
        <v>28923</v>
      </c>
      <c r="G170" s="125">
        <f>IFERROR(VLOOKUP($F170,INRIX!$A$2:$F$464,2,FALSE),"")</f>
        <v>59.778043593833097</v>
      </c>
      <c r="H170" s="4">
        <f>IFERROR(VLOOKUP($F170,INRIX!$A$2:$F$464,3,FALSE),"")</f>
        <v>46.378299120234601</v>
      </c>
      <c r="I170" s="125">
        <f>IFERROR(VLOOKUP($F170,INRIX!$A$2:$F$464,4,FALSE),"")</f>
        <v>60.1957194111097</v>
      </c>
      <c r="J170" s="4">
        <f>IFERROR(VLOOKUP($F170,INRIX!$A$2:$F$464,5,FALSE),"")</f>
        <v>60.4229284903519</v>
      </c>
      <c r="K170" s="125">
        <f>IFERROR(VLOOKUP($F170,INRIX!$A$2:$F$464,6,FALSE),"")</f>
        <v>61.140772361759197</v>
      </c>
      <c r="L170" s="128">
        <f>IF(G170="","",VLOOKUP($F170,abm!$B$2:$G$1701,2,FALSE))</f>
        <v>58</v>
      </c>
      <c r="M170" s="9">
        <f>IF(H170="","",VLOOKUP($F170,abm!$B$2:$G$1701,3,FALSE))</f>
        <v>56</v>
      </c>
      <c r="N170" s="128">
        <f>IF(I170="","",VLOOKUP($F170,abm!$B$2:$G$1701,4,FALSE))</f>
        <v>56</v>
      </c>
      <c r="O170" s="9">
        <f>IF(J170="","",VLOOKUP($F170,abm!$B$2:$G$1701,5,FALSE))</f>
        <v>55</v>
      </c>
      <c r="P170" s="128">
        <f>IF(K170="","",VLOOKUP($F170,abm!$B$2:$G$1701,6,FALSE))</f>
        <v>58</v>
      </c>
      <c r="Q170" s="124">
        <f t="shared" si="8"/>
        <v>0.2074612709453052</v>
      </c>
      <c r="R170" s="130">
        <f t="shared" si="9"/>
        <v>92.577127819678253</v>
      </c>
      <c r="S170" s="124">
        <f t="shared" si="10"/>
        <v>-8.9749514395314534E-2</v>
      </c>
      <c r="T170" s="131">
        <f t="shared" si="11"/>
        <v>29.408153411470337</v>
      </c>
    </row>
    <row r="171" spans="1:20" x14ac:dyDescent="0.3">
      <c r="A171">
        <v>1</v>
      </c>
      <c r="B171" s="11" t="s">
        <v>129</v>
      </c>
      <c r="C171" s="8">
        <v>0.58069999999999999</v>
      </c>
      <c r="D171" s="2">
        <v>0.27162700000000001</v>
      </c>
      <c r="E171" s="11" t="s">
        <v>130</v>
      </c>
      <c r="F171" s="11">
        <v>9037</v>
      </c>
      <c r="G171" s="125">
        <f>IFERROR(VLOOKUP($F171,INRIX!$A$2:$F$464,2,FALSE),"")</f>
        <v>62.138224348750697</v>
      </c>
      <c r="H171" s="4">
        <f>IFERROR(VLOOKUP($F171,INRIX!$A$2:$F$464,3,FALSE),"")</f>
        <v>65.686750199946701</v>
      </c>
      <c r="I171" s="125">
        <f>IFERROR(VLOOKUP($F171,INRIX!$A$2:$F$464,4,FALSE),"")</f>
        <v>63.655202276382497</v>
      </c>
      <c r="J171" s="4">
        <f>IFERROR(VLOOKUP($F171,INRIX!$A$2:$F$464,5,FALSE),"")</f>
        <v>61.396594778660599</v>
      </c>
      <c r="K171" s="125">
        <f>IFERROR(VLOOKUP($F171,INRIX!$A$2:$F$464,6,FALSE),"")</f>
        <v>61.916211654919103</v>
      </c>
      <c r="L171" s="128">
        <f>IF(G171="","",VLOOKUP($F171,abm!$B$2:$G$1701,2,FALSE))</f>
        <v>58</v>
      </c>
      <c r="M171" s="9">
        <f>IF(H171="","",VLOOKUP($F171,abm!$B$2:$G$1701,3,FALSE))</f>
        <v>56</v>
      </c>
      <c r="N171" s="128">
        <f>IF(I171="","",VLOOKUP($F171,abm!$B$2:$G$1701,4,FALSE))</f>
        <v>56</v>
      </c>
      <c r="O171" s="9">
        <f>IF(J171="","",VLOOKUP($F171,abm!$B$2:$G$1701,5,FALSE))</f>
        <v>47</v>
      </c>
      <c r="P171" s="128">
        <f>IF(K171="","",VLOOKUP($F171,abm!$B$2:$G$1701,6,FALSE))</f>
        <v>58</v>
      </c>
      <c r="Q171" s="124">
        <f t="shared" si="8"/>
        <v>-0.14746886046974139</v>
      </c>
      <c r="R171" s="130">
        <f t="shared" si="9"/>
        <v>93.833129436167454</v>
      </c>
      <c r="S171" s="124">
        <f t="shared" si="10"/>
        <v>-0.23448523212991568</v>
      </c>
      <c r="T171" s="131">
        <f t="shared" si="11"/>
        <v>207.26194122095762</v>
      </c>
    </row>
    <row r="172" spans="1:20" x14ac:dyDescent="0.3">
      <c r="A172">
        <v>1</v>
      </c>
      <c r="B172" s="11" t="s">
        <v>129</v>
      </c>
      <c r="C172" s="8">
        <v>2.270804</v>
      </c>
      <c r="D172" s="2">
        <v>0.57123699999999999</v>
      </c>
      <c r="E172" s="11" t="s">
        <v>132</v>
      </c>
      <c r="F172" s="11">
        <v>13046</v>
      </c>
      <c r="G172" s="125">
        <f>IFERROR(VLOOKUP($F172,INRIX!$A$2:$F$464,2,FALSE),"")</f>
        <v>62.986177565124898</v>
      </c>
      <c r="H172" s="4">
        <f>IFERROR(VLOOKUP($F172,INRIX!$A$2:$F$464,3,FALSE),"")</f>
        <v>64.718741668888299</v>
      </c>
      <c r="I172" s="125">
        <f>IFERROR(VLOOKUP($F172,INRIX!$A$2:$F$464,4,FALSE),"")</f>
        <v>64.274650501051596</v>
      </c>
      <c r="J172" s="4">
        <f>IFERROR(VLOOKUP($F172,INRIX!$A$2:$F$464,5,FALSE),"")</f>
        <v>64.139387060158896</v>
      </c>
      <c r="K172" s="125">
        <f>IFERROR(VLOOKUP($F172,INRIX!$A$2:$F$464,6,FALSE),"")</f>
        <v>62.447632284324399</v>
      </c>
      <c r="L172" s="128">
        <f>IF(G172="","",VLOOKUP($F172,abm!$B$2:$G$1701,2,FALSE))</f>
        <v>57</v>
      </c>
      <c r="M172" s="9">
        <f>IF(H172="","",VLOOKUP($F172,abm!$B$2:$G$1701,3,FALSE))</f>
        <v>54</v>
      </c>
      <c r="N172" s="128">
        <f>IF(I172="","",VLOOKUP($F172,abm!$B$2:$G$1701,4,FALSE))</f>
        <v>56</v>
      </c>
      <c r="O172" s="9">
        <f>IF(J172="","",VLOOKUP($F172,abm!$B$2:$G$1701,5,FALSE))</f>
        <v>56</v>
      </c>
      <c r="P172" s="128">
        <f>IF(K172="","",VLOOKUP($F172,abm!$B$2:$G$1701,6,FALSE))</f>
        <v>57</v>
      </c>
      <c r="Q172" s="124">
        <f t="shared" si="8"/>
        <v>-0.16562036579337625</v>
      </c>
      <c r="R172" s="130">
        <f t="shared" si="9"/>
        <v>114.89142296436232</v>
      </c>
      <c r="S172" s="124">
        <f t="shared" si="10"/>
        <v>-0.12690154105346596</v>
      </c>
      <c r="T172" s="131">
        <f t="shared" si="11"/>
        <v>66.249621715082071</v>
      </c>
    </row>
    <row r="173" spans="1:20" x14ac:dyDescent="0.3">
      <c r="A173">
        <v>2</v>
      </c>
      <c r="B173" s="11" t="s">
        <v>134</v>
      </c>
      <c r="C173" s="8">
        <v>10.056350999999999</v>
      </c>
      <c r="D173" s="2">
        <v>8.6184689999999993</v>
      </c>
      <c r="E173" s="11" t="s">
        <v>65</v>
      </c>
      <c r="F173" s="11">
        <v>27520</v>
      </c>
      <c r="G173" s="125">
        <f>IFERROR(VLOOKUP($F173,INRIX!$A$2:$F$464,2,FALSE),"")</f>
        <v>64.472620946305199</v>
      </c>
      <c r="H173" s="4">
        <f>IFERROR(VLOOKUP($F173,INRIX!$A$2:$F$464,3,FALSE),"")</f>
        <v>70.210077312716606</v>
      </c>
      <c r="I173" s="125">
        <f>IFERROR(VLOOKUP($F173,INRIX!$A$2:$F$464,4,FALSE),"")</f>
        <v>70.384881850797996</v>
      </c>
      <c r="J173" s="4">
        <f>IFERROR(VLOOKUP($F173,INRIX!$A$2:$F$464,5,FALSE),"")</f>
        <v>71.706242905788898</v>
      </c>
      <c r="K173" s="125">
        <f>IFERROR(VLOOKUP($F173,INRIX!$A$2:$F$464,6,FALSE),"")</f>
        <v>66.974883351533805</v>
      </c>
      <c r="L173" s="128">
        <f>IF(G173="","",VLOOKUP($F173,abm!$B$2:$G$1701,2,FALSE))</f>
        <v>62</v>
      </c>
      <c r="M173" s="9">
        <f>IF(H173="","",VLOOKUP($F173,abm!$B$2:$G$1701,3,FALSE))</f>
        <v>61</v>
      </c>
      <c r="N173" s="128">
        <f>IF(I173="","",VLOOKUP($F173,abm!$B$2:$G$1701,4,FALSE))</f>
        <v>61</v>
      </c>
      <c r="O173" s="9">
        <f>IF(J173="","",VLOOKUP($F173,abm!$B$2:$G$1701,5,FALSE))</f>
        <v>62</v>
      </c>
      <c r="P173" s="128">
        <f>IF(K173="","",VLOOKUP($F173,abm!$B$2:$G$1701,6,FALSE))</f>
        <v>62</v>
      </c>
      <c r="Q173" s="124">
        <f t="shared" si="8"/>
        <v>-0.13117885160124243</v>
      </c>
      <c r="R173" s="130">
        <f t="shared" si="9"/>
        <v>84.825524106217145</v>
      </c>
      <c r="S173" s="124">
        <f t="shared" si="10"/>
        <v>-0.13536119746981345</v>
      </c>
      <c r="T173" s="131">
        <f t="shared" si="11"/>
        <v>94.211151346177303</v>
      </c>
    </row>
    <row r="174" spans="1:20" x14ac:dyDescent="0.3">
      <c r="A174">
        <v>2</v>
      </c>
      <c r="B174" s="11" t="s">
        <v>134</v>
      </c>
      <c r="C174" s="8">
        <v>17.777819000000001</v>
      </c>
      <c r="D174" s="2">
        <v>7.0530939999999998</v>
      </c>
      <c r="E174" s="11" t="s">
        <v>64</v>
      </c>
      <c r="F174" s="11">
        <v>27598</v>
      </c>
      <c r="G174" s="125">
        <f>IFERROR(VLOOKUP($F174,INRIX!$A$2:$F$464,2,FALSE),"")</f>
        <v>65.3333333333333</v>
      </c>
      <c r="H174" s="4">
        <f>IFERROR(VLOOKUP($F174,INRIX!$A$2:$F$464,3,FALSE),"")</f>
        <v>69.994134897360695</v>
      </c>
      <c r="I174" s="125">
        <f>IFERROR(VLOOKUP($F174,INRIX!$A$2:$F$464,4,FALSE),"")</f>
        <v>70.1597179265124</v>
      </c>
      <c r="J174" s="4">
        <f>IFERROR(VLOOKUP($F174,INRIX!$A$2:$F$464,5,FALSE),"")</f>
        <v>70.685811577752602</v>
      </c>
      <c r="K174" s="125">
        <f>IFERROR(VLOOKUP($F174,INRIX!$A$2:$F$464,6,FALSE),"")</f>
        <v>67.740295840365306</v>
      </c>
      <c r="L174" s="128">
        <f>IF(G174="","",VLOOKUP($F174,abm!$B$2:$G$1701,2,FALSE))</f>
        <v>62</v>
      </c>
      <c r="M174" s="9">
        <f>IF(H174="","",VLOOKUP($F174,abm!$B$2:$G$1701,3,FALSE))</f>
        <v>61</v>
      </c>
      <c r="N174" s="128">
        <f>IF(I174="","",VLOOKUP($F174,abm!$B$2:$G$1701,4,FALSE))</f>
        <v>61</v>
      </c>
      <c r="O174" s="9">
        <f>IF(J174="","",VLOOKUP($F174,abm!$B$2:$G$1701,5,FALSE))</f>
        <v>62</v>
      </c>
      <c r="P174" s="128">
        <f>IF(K174="","",VLOOKUP($F174,abm!$B$2:$G$1701,6,FALSE))</f>
        <v>62</v>
      </c>
      <c r="Q174" s="124">
        <f t="shared" si="8"/>
        <v>-0.12849840791017253</v>
      </c>
      <c r="R174" s="130">
        <f t="shared" si="9"/>
        <v>80.894462551921478</v>
      </c>
      <c r="S174" s="124">
        <f t="shared" si="10"/>
        <v>-0.12287913774885972</v>
      </c>
      <c r="T174" s="131">
        <f t="shared" si="11"/>
        <v>75.443322764221151</v>
      </c>
    </row>
    <row r="175" spans="1:20" x14ac:dyDescent="0.3">
      <c r="A175">
        <v>2</v>
      </c>
      <c r="B175" s="11" t="s">
        <v>134</v>
      </c>
      <c r="C175" s="8">
        <v>19.020589999999999</v>
      </c>
      <c r="D175" s="2">
        <v>0.18942600000000001</v>
      </c>
      <c r="E175" s="11" t="s">
        <v>63</v>
      </c>
      <c r="F175" s="11">
        <v>28490</v>
      </c>
      <c r="G175" s="125">
        <f>IFERROR(VLOOKUP($F175,INRIX!$A$2:$F$464,2,FALSE),"")</f>
        <v>63.385964912280699</v>
      </c>
      <c r="H175" s="4">
        <f>IFERROR(VLOOKUP($F175,INRIX!$A$2:$F$464,3,FALSE),"")</f>
        <v>66.473740335910406</v>
      </c>
      <c r="I175" s="125">
        <f>IFERROR(VLOOKUP($F175,INRIX!$A$2:$F$464,4,FALSE),"")</f>
        <v>64.6423357664234</v>
      </c>
      <c r="J175" s="4">
        <f>IFERROR(VLOOKUP($F175,INRIX!$A$2:$F$464,5,FALSE),"")</f>
        <v>63.285811577752597</v>
      </c>
      <c r="K175" s="125">
        <f>IFERROR(VLOOKUP($F175,INRIX!$A$2:$F$464,6,FALSE),"")</f>
        <v>65.328601211158499</v>
      </c>
      <c r="L175" s="128">
        <f>IF(G175="","",VLOOKUP($F175,abm!$B$2:$G$1701,2,FALSE))</f>
        <v>58</v>
      </c>
      <c r="M175" s="9">
        <f>IF(H175="","",VLOOKUP($F175,abm!$B$2:$G$1701,3,FALSE))</f>
        <v>53</v>
      </c>
      <c r="N175" s="128">
        <f>IF(I175="","",VLOOKUP($F175,abm!$B$2:$G$1701,4,FALSE))</f>
        <v>57</v>
      </c>
      <c r="O175" s="9">
        <f>IF(J175="","",VLOOKUP($F175,abm!$B$2:$G$1701,5,FALSE))</f>
        <v>57</v>
      </c>
      <c r="P175" s="128">
        <f>IF(K175="","",VLOOKUP($F175,abm!$B$2:$G$1701,6,FALSE))</f>
        <v>58</v>
      </c>
      <c r="Q175" s="124">
        <f t="shared" si="8"/>
        <v>-0.20269267635345667</v>
      </c>
      <c r="R175" s="130">
        <f t="shared" si="9"/>
        <v>181.54167863953907</v>
      </c>
      <c r="S175" s="124">
        <f t="shared" si="10"/>
        <v>-9.9324183747408923E-2</v>
      </c>
      <c r="T175" s="131">
        <f t="shared" si="11"/>
        <v>39.511427191008586</v>
      </c>
    </row>
    <row r="176" spans="1:20" x14ac:dyDescent="0.3">
      <c r="A176">
        <v>2</v>
      </c>
      <c r="B176" s="11" t="s">
        <v>134</v>
      </c>
      <c r="C176" s="8">
        <v>19.513836999999999</v>
      </c>
      <c r="D176" s="2">
        <v>0.11827500000000001</v>
      </c>
      <c r="E176" s="11" t="s">
        <v>62</v>
      </c>
      <c r="F176" s="11">
        <v>28492</v>
      </c>
      <c r="G176" s="125">
        <f>IFERROR(VLOOKUP($F176,INRIX!$A$2:$F$464,2,FALSE),"")</f>
        <v>64.082934609250401</v>
      </c>
      <c r="H176" s="4">
        <f>IFERROR(VLOOKUP($F176,INRIX!$A$2:$F$464,3,FALSE),"")</f>
        <v>66.520927752599306</v>
      </c>
      <c r="I176" s="125">
        <f>IFERROR(VLOOKUP($F176,INRIX!$A$2:$F$464,4,FALSE),"")</f>
        <v>64.9208214771743</v>
      </c>
      <c r="J176" s="4">
        <f>IFERROR(VLOOKUP($F176,INRIX!$A$2:$F$464,5,FALSE),"")</f>
        <v>62.528944381384797</v>
      </c>
      <c r="K176" s="125">
        <f>IFERROR(VLOOKUP($F176,INRIX!$A$2:$F$464,6,FALSE),"")</f>
        <v>65.439193884642094</v>
      </c>
      <c r="L176" s="128">
        <f>IF(G176="","",VLOOKUP($F176,abm!$B$2:$G$1701,2,FALSE))</f>
        <v>57</v>
      </c>
      <c r="M176" s="9">
        <f>IF(H176="","",VLOOKUP($F176,abm!$B$2:$G$1701,3,FALSE))</f>
        <v>44</v>
      </c>
      <c r="N176" s="128">
        <f>IF(I176="","",VLOOKUP($F176,abm!$B$2:$G$1701,4,FALSE))</f>
        <v>54</v>
      </c>
      <c r="O176" s="9">
        <f>IF(J176="","",VLOOKUP($F176,abm!$B$2:$G$1701,5,FALSE))</f>
        <v>55</v>
      </c>
      <c r="P176" s="128">
        <f>IF(K176="","",VLOOKUP($F176,abm!$B$2:$G$1701,6,FALSE))</f>
        <v>58</v>
      </c>
      <c r="Q176" s="124">
        <f t="shared" si="8"/>
        <v>-0.3385540237255531</v>
      </c>
      <c r="R176" s="130">
        <f t="shared" si="9"/>
        <v>507.19218683779764</v>
      </c>
      <c r="S176" s="124">
        <f t="shared" si="10"/>
        <v>-0.12040734824281163</v>
      </c>
      <c r="T176" s="131">
        <f t="shared" si="11"/>
        <v>56.685003497985697</v>
      </c>
    </row>
    <row r="177" spans="1:20" x14ac:dyDescent="0.3">
      <c r="A177">
        <v>2</v>
      </c>
      <c r="B177" s="11" t="s">
        <v>134</v>
      </c>
      <c r="C177" s="8">
        <v>20.131389999999996</v>
      </c>
      <c r="D177" s="2">
        <v>0.24507399999999999</v>
      </c>
      <c r="E177" s="11" t="s">
        <v>61</v>
      </c>
      <c r="F177" s="11">
        <v>26562</v>
      </c>
      <c r="G177" s="125">
        <f>IFERROR(VLOOKUP($F177,INRIX!$A$2:$F$464,2,FALSE),"")</f>
        <v>65.855396065922406</v>
      </c>
      <c r="H177" s="4">
        <f>IFERROR(VLOOKUP($F177,INRIX!$A$2:$F$464,3,FALSE),"")</f>
        <v>66.376699546787506</v>
      </c>
      <c r="I177" s="125">
        <f>IFERROR(VLOOKUP($F177,INRIX!$A$2:$F$464,4,FALSE),"")</f>
        <v>66.393418285290096</v>
      </c>
      <c r="J177" s="4">
        <f>IFERROR(VLOOKUP($F177,INRIX!$A$2:$F$464,5,FALSE),"")</f>
        <v>63.797729852440398</v>
      </c>
      <c r="K177" s="125">
        <f>IFERROR(VLOOKUP($F177,INRIX!$A$2:$F$464,6,FALSE),"")</f>
        <v>67.405738111784004</v>
      </c>
      <c r="L177" s="128">
        <f>IF(G177="","",VLOOKUP($F177,abm!$B$2:$G$1701,2,FALSE))</f>
        <v>58</v>
      </c>
      <c r="M177" s="9">
        <f>IF(H177="","",VLOOKUP($F177,abm!$B$2:$G$1701,3,FALSE))</f>
        <v>44</v>
      </c>
      <c r="N177" s="128">
        <f>IF(I177="","",VLOOKUP($F177,abm!$B$2:$G$1701,4,FALSE))</f>
        <v>53</v>
      </c>
      <c r="O177" s="9">
        <f>IF(J177="","",VLOOKUP($F177,abm!$B$2:$G$1701,5,FALSE))</f>
        <v>56</v>
      </c>
      <c r="P177" s="128">
        <f>IF(K177="","",VLOOKUP($F177,abm!$B$2:$G$1701,6,FALSE))</f>
        <v>58</v>
      </c>
      <c r="Q177" s="124">
        <f t="shared" si="8"/>
        <v>-0.33711678494973452</v>
      </c>
      <c r="R177" s="130">
        <f t="shared" si="9"/>
        <v>500.7166826072002</v>
      </c>
      <c r="S177" s="124">
        <f t="shared" si="10"/>
        <v>-0.12222582011109162</v>
      </c>
      <c r="T177" s="131">
        <f t="shared" si="11"/>
        <v>60.80459085164015</v>
      </c>
    </row>
    <row r="178" spans="1:20" x14ac:dyDescent="0.3">
      <c r="A178">
        <v>2</v>
      </c>
      <c r="B178" s="11" t="s">
        <v>134</v>
      </c>
      <c r="C178" s="8">
        <v>21.109643999999996</v>
      </c>
      <c r="D178" s="2">
        <v>0.271677</v>
      </c>
      <c r="E178" s="11" t="s">
        <v>193</v>
      </c>
      <c r="F178" s="11">
        <v>12247</v>
      </c>
      <c r="G178" s="125">
        <f>IFERROR(VLOOKUP($F178,INRIX!$A$2:$F$464,2,FALSE),"")</f>
        <v>64.313131313131294</v>
      </c>
      <c r="H178" s="4">
        <f>IFERROR(VLOOKUP($F178,INRIX!$A$2:$F$464,3,FALSE),"")</f>
        <v>59.484137563316501</v>
      </c>
      <c r="I178" s="125">
        <f>IFERROR(VLOOKUP($F178,INRIX!$A$2:$F$464,4,FALSE),"")</f>
        <v>64.848447358653999</v>
      </c>
      <c r="J178" s="4">
        <f>IFERROR(VLOOKUP($F178,INRIX!$A$2:$F$464,5,FALSE),"")</f>
        <v>60.9069239500568</v>
      </c>
      <c r="K178" s="125">
        <f>IFERROR(VLOOKUP($F178,INRIX!$A$2:$F$464,6,FALSE),"")</f>
        <v>65.874218207088305</v>
      </c>
      <c r="L178" s="128">
        <f>IF(G178="","",VLOOKUP($F178,abm!$B$2:$G$1701,2,FALSE))</f>
        <v>57</v>
      </c>
      <c r="M178" s="9">
        <f>IF(H178="","",VLOOKUP($F178,abm!$B$2:$G$1701,3,FALSE))</f>
        <v>39</v>
      </c>
      <c r="N178" s="128">
        <f>IF(I178="","",VLOOKUP($F178,abm!$B$2:$G$1701,4,FALSE))</f>
        <v>50</v>
      </c>
      <c r="O178" s="9">
        <f>IF(J178="","",VLOOKUP($F178,abm!$B$2:$G$1701,5,FALSE))</f>
        <v>54</v>
      </c>
      <c r="P178" s="128">
        <f>IF(K178="","",VLOOKUP($F178,abm!$B$2:$G$1701,6,FALSE))</f>
        <v>58</v>
      </c>
      <c r="Q178" s="124">
        <f t="shared" si="8"/>
        <v>-0.34436302521008466</v>
      </c>
      <c r="R178" s="130">
        <f t="shared" si="9"/>
        <v>419.59989171287413</v>
      </c>
      <c r="S178" s="124">
        <f t="shared" si="10"/>
        <v>-0.11340129335246718</v>
      </c>
      <c r="T178" s="131">
        <f t="shared" si="11"/>
        <v>47.705598451868234</v>
      </c>
    </row>
    <row r="179" spans="1:20" x14ac:dyDescent="0.3">
      <c r="A179">
        <v>2</v>
      </c>
      <c r="B179" s="11" t="s">
        <v>134</v>
      </c>
      <c r="C179" s="8">
        <v>21.267344999999995</v>
      </c>
      <c r="D179" s="2">
        <v>0.15770100000000001</v>
      </c>
      <c r="E179" s="11" t="s">
        <v>189</v>
      </c>
      <c r="F179" s="11">
        <v>9025</v>
      </c>
      <c r="G179" s="125">
        <f>IFERROR(VLOOKUP($F179,INRIX!$A$2:$F$464,2,FALSE),"")</f>
        <v>63.263955342902698</v>
      </c>
      <c r="H179" s="4">
        <f>IFERROR(VLOOKUP($F179,INRIX!$A$2:$F$464,3,FALSE),"")</f>
        <v>57.233004532124802</v>
      </c>
      <c r="I179" s="125">
        <f>IFERROR(VLOOKUP($F179,INRIX!$A$2:$F$464,4,FALSE),"")</f>
        <v>65.198317456390001</v>
      </c>
      <c r="J179" s="4">
        <f>IFERROR(VLOOKUP($F179,INRIX!$A$2:$F$464,5,FALSE),"")</f>
        <v>63.010669693530097</v>
      </c>
      <c r="K179" s="125">
        <f>IFERROR(VLOOKUP($F179,INRIX!$A$2:$F$464,6,FALSE),"")</f>
        <v>65.069790529137293</v>
      </c>
      <c r="L179" s="128">
        <f>IF(G179="","",VLOOKUP($F179,abm!$B$2:$G$1701,2,FALSE))</f>
        <v>57</v>
      </c>
      <c r="M179" s="9">
        <f>IF(H179="","",VLOOKUP($F179,abm!$B$2:$G$1701,3,FALSE))</f>
        <v>44</v>
      </c>
      <c r="N179" s="128">
        <f>IF(I179="","",VLOOKUP($F179,abm!$B$2:$G$1701,4,FALSE))</f>
        <v>53</v>
      </c>
      <c r="O179" s="9">
        <f>IF(J179="","",VLOOKUP($F179,abm!$B$2:$G$1701,5,FALSE))</f>
        <v>56</v>
      </c>
      <c r="P179" s="128">
        <f>IF(K179="","",VLOOKUP($F179,abm!$B$2:$G$1701,6,FALSE))</f>
        <v>57</v>
      </c>
      <c r="Q179" s="124">
        <f t="shared" si="8"/>
        <v>-0.23121282274630783</v>
      </c>
      <c r="R179" s="130">
        <f t="shared" si="9"/>
        <v>175.11240894723556</v>
      </c>
      <c r="S179" s="124">
        <f t="shared" si="10"/>
        <v>-0.11126162803265605</v>
      </c>
      <c r="T179" s="131">
        <f t="shared" si="11"/>
        <v>49.149489551781393</v>
      </c>
    </row>
    <row r="180" spans="1:20" x14ac:dyDescent="0.3">
      <c r="A180">
        <v>2</v>
      </c>
      <c r="B180" s="11" t="s">
        <v>134</v>
      </c>
      <c r="C180" s="8">
        <v>21.498827999999996</v>
      </c>
      <c r="D180" s="2">
        <v>0.23148299999999999</v>
      </c>
      <c r="E180" s="11" t="s">
        <v>136</v>
      </c>
      <c r="F180" s="11">
        <v>27594</v>
      </c>
      <c r="G180" s="125">
        <f>IFERROR(VLOOKUP($F180,INRIX!$A$2:$F$464,2,FALSE),"")</f>
        <v>67.0225943646996</v>
      </c>
      <c r="H180" s="4">
        <f>IFERROR(VLOOKUP($F180,INRIX!$A$2:$F$464,3,FALSE),"")</f>
        <v>58.595574513463099</v>
      </c>
      <c r="I180" s="125">
        <f>IFERROR(VLOOKUP($F180,INRIX!$A$2:$F$464,4,FALSE),"")</f>
        <v>70.259062229370301</v>
      </c>
      <c r="J180" s="4">
        <f>IFERROR(VLOOKUP($F180,INRIX!$A$2:$F$464,5,FALSE),"")</f>
        <v>69.9377979568672</v>
      </c>
      <c r="K180" s="125">
        <f>IFERROR(VLOOKUP($F180,INRIX!$A$2:$F$464,6,FALSE),"")</f>
        <v>68.429961282636796</v>
      </c>
      <c r="L180" s="128">
        <f>IF(G180="","",VLOOKUP($F180,abm!$B$2:$G$1701,2,FALSE))</f>
        <v>58</v>
      </c>
      <c r="M180" s="9">
        <f>IF(H180="","",VLOOKUP($F180,abm!$B$2:$G$1701,3,FALSE))</f>
        <v>53</v>
      </c>
      <c r="N180" s="128">
        <f>IF(I180="","",VLOOKUP($F180,abm!$B$2:$G$1701,4,FALSE))</f>
        <v>57</v>
      </c>
      <c r="O180" s="9">
        <f>IF(J180="","",VLOOKUP($F180,abm!$B$2:$G$1701,5,FALSE))</f>
        <v>57</v>
      </c>
      <c r="P180" s="128">
        <f>IF(K180="","",VLOOKUP($F180,abm!$B$2:$G$1701,6,FALSE))</f>
        <v>58</v>
      </c>
      <c r="Q180" s="124">
        <f t="shared" si="8"/>
        <v>-9.5494831477033193E-2</v>
      </c>
      <c r="R180" s="130">
        <f t="shared" si="9"/>
        <v>31.310454135717794</v>
      </c>
      <c r="S180" s="124">
        <f t="shared" si="10"/>
        <v>-0.18499006738596979</v>
      </c>
      <c r="T180" s="131">
        <f t="shared" si="11"/>
        <v>167.3866159727171</v>
      </c>
    </row>
    <row r="181" spans="1:20" x14ac:dyDescent="0.3">
      <c r="A181">
        <v>2</v>
      </c>
      <c r="B181" s="11" t="s">
        <v>134</v>
      </c>
      <c r="C181" s="8">
        <v>21.977231999999997</v>
      </c>
      <c r="D181" s="2">
        <v>0.36554399999999998</v>
      </c>
      <c r="E181" s="11" t="s">
        <v>188</v>
      </c>
      <c r="F181" s="11">
        <v>12589</v>
      </c>
      <c r="G181" s="125">
        <f>IFERROR(VLOOKUP($F181,INRIX!$A$2:$F$464,2,FALSE),"")</f>
        <v>64.660287081339703</v>
      </c>
      <c r="H181" s="4">
        <f>IFERROR(VLOOKUP($F181,INRIX!$A$2:$F$464,3,FALSE),"")</f>
        <v>54.006664889362803</v>
      </c>
      <c r="I181" s="125">
        <f>IFERROR(VLOOKUP($F181,INRIX!$A$2:$F$464,4,FALSE),"")</f>
        <v>66.343560559198295</v>
      </c>
      <c r="J181" s="4">
        <f>IFERROR(VLOOKUP($F181,INRIX!$A$2:$F$464,5,FALSE),"")</f>
        <v>67.464018161180505</v>
      </c>
      <c r="K181" s="125">
        <f>IFERROR(VLOOKUP($F181,INRIX!$A$2:$F$464,6,FALSE),"")</f>
        <v>66.250868658790793</v>
      </c>
      <c r="L181" s="128">
        <f>IF(G181="","",VLOOKUP($F181,abm!$B$2:$G$1701,2,FALSE))</f>
        <v>57</v>
      </c>
      <c r="M181" s="9">
        <f>IF(H181="","",VLOOKUP($F181,abm!$B$2:$G$1701,3,FALSE))</f>
        <v>36</v>
      </c>
      <c r="N181" s="128">
        <f>IF(I181="","",VLOOKUP($F181,abm!$B$2:$G$1701,4,FALSE))</f>
        <v>51</v>
      </c>
      <c r="O181" s="9">
        <f>IF(J181="","",VLOOKUP($F181,abm!$B$2:$G$1701,5,FALSE))</f>
        <v>56</v>
      </c>
      <c r="P181" s="128">
        <f>IF(K181="","",VLOOKUP($F181,abm!$B$2:$G$1701,6,FALSE))</f>
        <v>57</v>
      </c>
      <c r="Q181" s="124">
        <f t="shared" si="8"/>
        <v>-0.33341560576367701</v>
      </c>
      <c r="R181" s="130">
        <f t="shared" si="9"/>
        <v>324.23998043781114</v>
      </c>
      <c r="S181" s="124">
        <f t="shared" si="10"/>
        <v>-0.16992788857893759</v>
      </c>
      <c r="T181" s="131">
        <f t="shared" si="11"/>
        <v>131.42371239987645</v>
      </c>
    </row>
    <row r="182" spans="1:20" x14ac:dyDescent="0.3">
      <c r="A182">
        <v>2</v>
      </c>
      <c r="B182" s="11" t="s">
        <v>134</v>
      </c>
      <c r="C182" s="8">
        <v>22.555361999999999</v>
      </c>
      <c r="D182" s="2">
        <v>0.37869799999999998</v>
      </c>
      <c r="E182" s="11" t="s">
        <v>58</v>
      </c>
      <c r="F182" s="11">
        <v>12583</v>
      </c>
      <c r="G182" s="125">
        <f>IFERROR(VLOOKUP($F182,INRIX!$A$2:$F$464,2,FALSE),"")</f>
        <v>65.563795853269497</v>
      </c>
      <c r="H182" s="4">
        <f>IFERROR(VLOOKUP($F182,INRIX!$A$2:$F$464,3,FALSE),"")</f>
        <v>54.830978405758501</v>
      </c>
      <c r="I182" s="125">
        <f>IFERROR(VLOOKUP($F182,INRIX!$A$2:$F$464,4,FALSE),"")</f>
        <v>67.564641840900606</v>
      </c>
      <c r="J182" s="4">
        <f>IFERROR(VLOOKUP($F182,INRIX!$A$2:$F$464,5,FALSE),"")</f>
        <v>68.189330306469898</v>
      </c>
      <c r="K182" s="125">
        <f>IFERROR(VLOOKUP($F182,INRIX!$A$2:$F$464,6,FALSE),"")</f>
        <v>67.247294748337097</v>
      </c>
      <c r="L182" s="128">
        <f>IF(G182="","",VLOOKUP($F182,abm!$B$2:$G$1701,2,FALSE))</f>
        <v>57</v>
      </c>
      <c r="M182" s="9">
        <f>IF(H182="","",VLOOKUP($F182,abm!$B$2:$G$1701,3,FALSE))</f>
        <v>38</v>
      </c>
      <c r="N182" s="128">
        <f>IF(I182="","",VLOOKUP($F182,abm!$B$2:$G$1701,4,FALSE))</f>
        <v>53</v>
      </c>
      <c r="O182" s="9">
        <f>IF(J182="","",VLOOKUP($F182,abm!$B$2:$G$1701,5,FALSE))</f>
        <v>56</v>
      </c>
      <c r="P182" s="128">
        <f>IF(K182="","",VLOOKUP($F182,abm!$B$2:$G$1701,6,FALSE))</f>
        <v>58</v>
      </c>
      <c r="Q182" s="124">
        <f t="shared" si="8"/>
        <v>-0.30696111751292154</v>
      </c>
      <c r="R182" s="130">
        <f t="shared" si="9"/>
        <v>283.28183409510893</v>
      </c>
      <c r="S182" s="124">
        <f t="shared" si="10"/>
        <v>-0.17875714942038901</v>
      </c>
      <c r="T182" s="131">
        <f t="shared" si="11"/>
        <v>148.57977332022554</v>
      </c>
    </row>
    <row r="183" spans="1:20" x14ac:dyDescent="0.3">
      <c r="A183">
        <v>2</v>
      </c>
      <c r="B183" s="11" t="s">
        <v>134</v>
      </c>
      <c r="C183" s="8">
        <v>24.235997000000001</v>
      </c>
      <c r="D183" s="2">
        <v>0.70605899999999999</v>
      </c>
      <c r="E183" s="11" t="s">
        <v>57</v>
      </c>
      <c r="F183" s="11">
        <v>8769</v>
      </c>
      <c r="G183" s="125">
        <f>IFERROR(VLOOKUP($F183,INRIX!$A$2:$F$464,2,FALSE),"")</f>
        <v>65.093301435406701</v>
      </c>
      <c r="H183" s="4">
        <f>IFERROR(VLOOKUP($F183,INRIX!$A$2:$F$464,3,FALSE),"")</f>
        <v>54.486803519061603</v>
      </c>
      <c r="I183" s="125">
        <f>IFERROR(VLOOKUP($F183,INRIX!$A$2:$F$464,4,FALSE),"")</f>
        <v>66.166646047259704</v>
      </c>
      <c r="J183" s="4">
        <f>IFERROR(VLOOKUP($F183,INRIX!$A$2:$F$464,5,FALSE),"")</f>
        <v>67.008626560726398</v>
      </c>
      <c r="K183" s="125">
        <f>IFERROR(VLOOKUP($F183,INRIX!$A$2:$F$464,6,FALSE),"")</f>
        <v>66.473940236275197</v>
      </c>
      <c r="L183" s="128">
        <f>IF(G183="","",VLOOKUP($F183,abm!$B$2:$G$1701,2,FALSE))</f>
        <v>57</v>
      </c>
      <c r="M183" s="9">
        <f>IF(H183="","",VLOOKUP($F183,abm!$B$2:$G$1701,3,FALSE))</f>
        <v>33</v>
      </c>
      <c r="N183" s="128">
        <f>IF(I183="","",VLOOKUP($F183,abm!$B$2:$G$1701,4,FALSE))</f>
        <v>46</v>
      </c>
      <c r="O183" s="9">
        <f>IF(J183="","",VLOOKUP($F183,abm!$B$2:$G$1701,5,FALSE))</f>
        <v>55</v>
      </c>
      <c r="P183" s="128">
        <f>IF(K183="","",VLOOKUP($F183,abm!$B$2:$G$1701,6,FALSE))</f>
        <v>58</v>
      </c>
      <c r="Q183" s="124">
        <f t="shared" si="8"/>
        <v>-0.39434876210979564</v>
      </c>
      <c r="R183" s="130">
        <f t="shared" si="9"/>
        <v>461.68272546675809</v>
      </c>
      <c r="S183" s="124">
        <f t="shared" si="10"/>
        <v>-0.17921015811066665</v>
      </c>
      <c r="T183" s="131">
        <f t="shared" si="11"/>
        <v>144.20711187498353</v>
      </c>
    </row>
    <row r="184" spans="1:20" x14ac:dyDescent="0.3">
      <c r="A184">
        <v>2</v>
      </c>
      <c r="B184" s="11" t="s">
        <v>134</v>
      </c>
      <c r="C184" s="8">
        <v>25.158900000000003</v>
      </c>
      <c r="D184" s="2">
        <v>0.382629</v>
      </c>
      <c r="E184" s="11" t="s">
        <v>56</v>
      </c>
      <c r="F184" s="11">
        <v>13274</v>
      </c>
      <c r="G184" s="125">
        <f>IFERROR(VLOOKUP($F184,INRIX!$A$2:$F$464,2,FALSE),"")</f>
        <v>66.291068580542301</v>
      </c>
      <c r="H184" s="4">
        <f>IFERROR(VLOOKUP($F184,INRIX!$A$2:$F$464,3,FALSE),"")</f>
        <v>54.819514796054399</v>
      </c>
      <c r="I184" s="125">
        <f>IFERROR(VLOOKUP($F184,INRIX!$A$2:$F$464,4,FALSE),"")</f>
        <v>66.4129654831127</v>
      </c>
      <c r="J184" s="4">
        <f>IFERROR(VLOOKUP($F184,INRIX!$A$2:$F$464,5,FALSE),"")</f>
        <v>67.335073779795707</v>
      </c>
      <c r="K184" s="125">
        <f>IFERROR(VLOOKUP($F184,INRIX!$A$2:$F$464,6,FALSE),"")</f>
        <v>67.722128462225797</v>
      </c>
      <c r="L184" s="128">
        <f>IF(G184="","",VLOOKUP($F184,abm!$B$2:$G$1701,2,FALSE))</f>
        <v>57</v>
      </c>
      <c r="M184" s="9">
        <f>IF(H184="","",VLOOKUP($F184,abm!$B$2:$G$1701,3,FALSE))</f>
        <v>39</v>
      </c>
      <c r="N184" s="128">
        <f>IF(I184="","",VLOOKUP($F184,abm!$B$2:$G$1701,4,FALSE))</f>
        <v>53</v>
      </c>
      <c r="O184" s="9">
        <f>IF(J184="","",VLOOKUP($F184,abm!$B$2:$G$1701,5,FALSE))</f>
        <v>56</v>
      </c>
      <c r="P184" s="128">
        <f>IF(K184="","",VLOOKUP($F184,abm!$B$2:$G$1701,6,FALSE))</f>
        <v>58</v>
      </c>
      <c r="Q184" s="124">
        <f t="shared" si="8"/>
        <v>-0.28857451319859184</v>
      </c>
      <c r="R184" s="130">
        <f t="shared" si="9"/>
        <v>250.25704838258406</v>
      </c>
      <c r="S184" s="124">
        <f t="shared" si="10"/>
        <v>-0.16833832865268006</v>
      </c>
      <c r="T184" s="131">
        <f t="shared" si="11"/>
        <v>128.48389759341214</v>
      </c>
    </row>
    <row r="185" spans="1:20" x14ac:dyDescent="0.3">
      <c r="A185">
        <v>2</v>
      </c>
      <c r="B185" s="11" t="s">
        <v>134</v>
      </c>
      <c r="C185" s="8">
        <v>25.698128000000004</v>
      </c>
      <c r="D185" s="2">
        <v>0.17033100000000001</v>
      </c>
      <c r="E185" s="11" t="s">
        <v>55</v>
      </c>
      <c r="F185" s="11">
        <v>13281</v>
      </c>
      <c r="G185" s="125">
        <f>IFERROR(VLOOKUP($F185,INRIX!$A$2:$F$464,2,FALSE),"")</f>
        <v>65.984051036682601</v>
      </c>
      <c r="H185" s="4">
        <f>IFERROR(VLOOKUP($F185,INRIX!$A$2:$F$464,3,FALSE),"")</f>
        <v>52.576646227672597</v>
      </c>
      <c r="I185" s="125">
        <f>IFERROR(VLOOKUP($F185,INRIX!$A$2:$F$464,4,FALSE),"")</f>
        <v>66.1597179265124</v>
      </c>
      <c r="J185" s="4">
        <f>IFERROR(VLOOKUP($F185,INRIX!$A$2:$F$464,5,FALSE),"")</f>
        <v>67.559364358683297</v>
      </c>
      <c r="K185" s="125">
        <f>IFERROR(VLOOKUP($F185,INRIX!$A$2:$F$464,6,FALSE),"")</f>
        <v>67.450213441874297</v>
      </c>
      <c r="L185" s="128">
        <f>IF(G185="","",VLOOKUP($F185,abm!$B$2:$G$1701,2,FALSE))</f>
        <v>58</v>
      </c>
      <c r="M185" s="9">
        <f>IF(H185="","",VLOOKUP($F185,abm!$B$2:$G$1701,3,FALSE))</f>
        <v>42</v>
      </c>
      <c r="N185" s="128">
        <f>IF(I185="","",VLOOKUP($F185,abm!$B$2:$G$1701,4,FALSE))</f>
        <v>54</v>
      </c>
      <c r="O185" s="9">
        <f>IF(J185="","",VLOOKUP($F185,abm!$B$2:$G$1701,5,FALSE))</f>
        <v>56</v>
      </c>
      <c r="P185" s="128">
        <f>IF(K185="","",VLOOKUP($F185,abm!$B$2:$G$1701,6,FALSE))</f>
        <v>58</v>
      </c>
      <c r="Q185" s="124">
        <f t="shared" si="8"/>
        <v>-0.20116623989047455</v>
      </c>
      <c r="R185" s="130">
        <f t="shared" si="9"/>
        <v>111.86544542534098</v>
      </c>
      <c r="S185" s="124">
        <f t="shared" si="10"/>
        <v>-0.17109936525324321</v>
      </c>
      <c r="T185" s="131">
        <f t="shared" si="11"/>
        <v>133.6189043767977</v>
      </c>
    </row>
    <row r="186" spans="1:20" x14ac:dyDescent="0.3">
      <c r="A186">
        <v>2</v>
      </c>
      <c r="B186" s="11" t="s">
        <v>134</v>
      </c>
      <c r="C186" s="8">
        <v>26.580756000000004</v>
      </c>
      <c r="D186" s="2">
        <v>0.88262799999999997</v>
      </c>
      <c r="E186" s="11" t="s">
        <v>55</v>
      </c>
      <c r="F186" s="11">
        <v>13282</v>
      </c>
      <c r="G186" s="125">
        <f>IFERROR(VLOOKUP($F186,INRIX!$A$2:$F$464,2,FALSE),"")</f>
        <v>65.468367889420506</v>
      </c>
      <c r="H186" s="4">
        <f>IFERROR(VLOOKUP($F186,INRIX!$A$2:$F$464,3,FALSE),"")</f>
        <v>46.029058917622002</v>
      </c>
      <c r="I186" s="125">
        <f>IFERROR(VLOOKUP($F186,INRIX!$A$2:$F$464,4,FALSE),"")</f>
        <v>65.109860200420599</v>
      </c>
      <c r="J186" s="4">
        <f>IFERROR(VLOOKUP($F186,INRIX!$A$2:$F$464,5,FALSE),"")</f>
        <v>66.665834279228207</v>
      </c>
      <c r="K186" s="125">
        <f>IFERROR(VLOOKUP($F186,INRIX!$A$2:$F$464,6,FALSE),"")</f>
        <v>67.065918792812496</v>
      </c>
      <c r="L186" s="128">
        <f>IF(G186="","",VLOOKUP($F186,abm!$B$2:$G$1701,2,FALSE))</f>
        <v>58</v>
      </c>
      <c r="M186" s="9">
        <f>IF(H186="","",VLOOKUP($F186,abm!$B$2:$G$1701,3,FALSE))</f>
        <v>40</v>
      </c>
      <c r="N186" s="128">
        <f>IF(I186="","",VLOOKUP($F186,abm!$B$2:$G$1701,4,FALSE))</f>
        <v>53</v>
      </c>
      <c r="O186" s="9">
        <f>IF(J186="","",VLOOKUP($F186,abm!$B$2:$G$1701,5,FALSE))</f>
        <v>55</v>
      </c>
      <c r="P186" s="128">
        <f>IF(K186="","",VLOOKUP($F186,abm!$B$2:$G$1701,6,FALSE))</f>
        <v>58</v>
      </c>
      <c r="Q186" s="124">
        <f t="shared" ref="Q186:Q249" si="12">IFERROR(M186/H186-1,"")</f>
        <v>-0.13098375372853444</v>
      </c>
      <c r="R186" s="130">
        <f t="shared" ref="R186:R249" si="13">IFERROR(POWER((M186-H186),2),"")</f>
        <v>36.349551432157391</v>
      </c>
      <c r="S186" s="124">
        <f t="shared" ref="S186:S249" si="14">IFERROR(O186/J186-1,"")</f>
        <v>-0.1749896990768337</v>
      </c>
      <c r="T186" s="131">
        <f t="shared" ref="T186:T249" si="15">IFERROR(POWER((O186-J186),2),"")</f>
        <v>136.0916894304159</v>
      </c>
    </row>
    <row r="187" spans="1:20" x14ac:dyDescent="0.3">
      <c r="A187">
        <v>2</v>
      </c>
      <c r="B187" s="11" t="s">
        <v>134</v>
      </c>
      <c r="C187" s="8">
        <v>28.047775000000005</v>
      </c>
      <c r="D187" s="2">
        <v>0.77118900000000001</v>
      </c>
      <c r="E187" s="11" t="s">
        <v>54</v>
      </c>
      <c r="F187" s="11">
        <v>8771</v>
      </c>
      <c r="G187" s="125">
        <f>IFERROR(VLOOKUP($F187,INRIX!$A$2:$F$464,2,FALSE),"")</f>
        <v>66.188197767145098</v>
      </c>
      <c r="H187" s="4">
        <f>IFERROR(VLOOKUP($F187,INRIX!$A$2:$F$464,3,FALSE),"")</f>
        <v>35.2748600373234</v>
      </c>
      <c r="I187" s="125">
        <f>IFERROR(VLOOKUP($F187,INRIX!$A$2:$F$464,4,FALSE),"")</f>
        <v>63.743412099468003</v>
      </c>
      <c r="J187" s="4">
        <f>IFERROR(VLOOKUP($F187,INRIX!$A$2:$F$464,5,FALSE),"")</f>
        <v>65.911237230419999</v>
      </c>
      <c r="K187" s="125">
        <f>IFERROR(VLOOKUP($F187,INRIX!$A$2:$F$464,6,FALSE),"")</f>
        <v>67.682616896654395</v>
      </c>
      <c r="L187" s="128">
        <f>IF(G187="","",VLOOKUP($F187,abm!$B$2:$G$1701,2,FALSE))</f>
        <v>57</v>
      </c>
      <c r="M187" s="9">
        <f>IF(H187="","",VLOOKUP($F187,abm!$B$2:$G$1701,3,FALSE))</f>
        <v>35</v>
      </c>
      <c r="N187" s="128">
        <f>IF(I187="","",VLOOKUP($F187,abm!$B$2:$G$1701,4,FALSE))</f>
        <v>47</v>
      </c>
      <c r="O187" s="9">
        <f>IF(J187="","",VLOOKUP($F187,abm!$B$2:$G$1701,5,FALSE))</f>
        <v>54</v>
      </c>
      <c r="P187" s="128">
        <f>IF(K187="","",VLOOKUP($F187,abm!$B$2:$G$1701,6,FALSE))</f>
        <v>58</v>
      </c>
      <c r="Q187" s="124">
        <f t="shared" si="12"/>
        <v>-7.7919525983257687E-3</v>
      </c>
      <c r="R187" s="130">
        <f t="shared" si="13"/>
        <v>7.5548040117420737E-2</v>
      </c>
      <c r="S187" s="124">
        <f t="shared" si="14"/>
        <v>-0.18071633504282947</v>
      </c>
      <c r="T187" s="131">
        <f t="shared" si="15"/>
        <v>141.8775723593435</v>
      </c>
    </row>
    <row r="188" spans="1:20" x14ac:dyDescent="0.3">
      <c r="A188">
        <v>2</v>
      </c>
      <c r="B188" s="11" t="s">
        <v>134</v>
      </c>
      <c r="C188" s="8">
        <v>29.107806000000007</v>
      </c>
      <c r="D188" s="2">
        <v>0.400752</v>
      </c>
      <c r="E188" s="11" t="s">
        <v>53</v>
      </c>
      <c r="F188" s="11">
        <v>1250</v>
      </c>
      <c r="G188" s="125">
        <f>IFERROR(VLOOKUP($F188,INRIX!$A$2:$F$464,2,FALSE),"")</f>
        <v>64.7918660287081</v>
      </c>
      <c r="H188" s="4">
        <f>IFERROR(VLOOKUP($F188,INRIX!$A$2:$F$464,3,FALSE),"")</f>
        <v>33.945614502799302</v>
      </c>
      <c r="I188" s="125">
        <f>IFERROR(VLOOKUP($F188,INRIX!$A$2:$F$464,4,FALSE),"")</f>
        <v>59.416429543486302</v>
      </c>
      <c r="J188" s="4">
        <f>IFERROR(VLOOKUP($F188,INRIX!$A$2:$F$464,5,FALSE),"")</f>
        <v>63.997729852440401</v>
      </c>
      <c r="K188" s="125">
        <f>IFERROR(VLOOKUP($F188,INRIX!$A$2:$F$464,6,FALSE),"")</f>
        <v>66.314702670505298</v>
      </c>
      <c r="L188" s="128">
        <f>IF(G188="","",VLOOKUP($F188,abm!$B$2:$G$1701,2,FALSE))</f>
        <v>57</v>
      </c>
      <c r="M188" s="9">
        <f>IF(H188="","",VLOOKUP($F188,abm!$B$2:$G$1701,3,FALSE))</f>
        <v>33</v>
      </c>
      <c r="N188" s="128">
        <f>IF(I188="","",VLOOKUP($F188,abm!$B$2:$G$1701,4,FALSE))</f>
        <v>52</v>
      </c>
      <c r="O188" s="9">
        <f>IF(J188="","",VLOOKUP($F188,abm!$B$2:$G$1701,5,FALSE))</f>
        <v>54</v>
      </c>
      <c r="P188" s="128">
        <f>IF(K188="","",VLOOKUP($F188,abm!$B$2:$G$1701,6,FALSE))</f>
        <v>58</v>
      </c>
      <c r="Q188" s="124">
        <f t="shared" si="12"/>
        <v>-2.7856750176707523E-2</v>
      </c>
      <c r="R188" s="130">
        <f t="shared" si="13"/>
        <v>0.89418678790437056</v>
      </c>
      <c r="S188" s="124">
        <f t="shared" si="14"/>
        <v>-0.15622007023518136</v>
      </c>
      <c r="T188" s="131">
        <f t="shared" si="15"/>
        <v>99.954602202377956</v>
      </c>
    </row>
    <row r="189" spans="1:20" x14ac:dyDescent="0.3">
      <c r="A189">
        <v>2</v>
      </c>
      <c r="B189" s="11" t="s">
        <v>134</v>
      </c>
      <c r="C189" s="8">
        <v>29.494850000000007</v>
      </c>
      <c r="D189" s="2">
        <v>0.387044</v>
      </c>
      <c r="E189" s="11" t="s">
        <v>53</v>
      </c>
      <c r="F189" s="11">
        <v>8772</v>
      </c>
      <c r="G189" s="125">
        <f>IFERROR(VLOOKUP($F189,INRIX!$A$2:$F$464,2,FALSE),"")</f>
        <v>64.7918660287081</v>
      </c>
      <c r="H189" s="4">
        <f>IFERROR(VLOOKUP($F189,INRIX!$A$2:$F$464,3,FALSE),"")</f>
        <v>33.945614502799302</v>
      </c>
      <c r="I189" s="125">
        <f>IFERROR(VLOOKUP($F189,INRIX!$A$2:$F$464,4,FALSE),"")</f>
        <v>59.416429543486302</v>
      </c>
      <c r="J189" s="4">
        <f>IFERROR(VLOOKUP($F189,INRIX!$A$2:$F$464,5,FALSE),"")</f>
        <v>63.997729852440401</v>
      </c>
      <c r="K189" s="125">
        <f>IFERROR(VLOOKUP($F189,INRIX!$A$2:$F$464,6,FALSE),"")</f>
        <v>66.314702670505298</v>
      </c>
      <c r="L189" s="128">
        <f>IF(G189="","",VLOOKUP($F189,abm!$B$2:$G$1701,2,FALSE))</f>
        <v>57</v>
      </c>
      <c r="M189" s="9">
        <f>IF(H189="","",VLOOKUP($F189,abm!$B$2:$G$1701,3,FALSE))</f>
        <v>33</v>
      </c>
      <c r="N189" s="128">
        <f>IF(I189="","",VLOOKUP($F189,abm!$B$2:$G$1701,4,FALSE))</f>
        <v>52</v>
      </c>
      <c r="O189" s="9">
        <f>IF(J189="","",VLOOKUP($F189,abm!$B$2:$G$1701,5,FALSE))</f>
        <v>54</v>
      </c>
      <c r="P189" s="128">
        <f>IF(K189="","",VLOOKUP($F189,abm!$B$2:$G$1701,6,FALSE))</f>
        <v>58</v>
      </c>
      <c r="Q189" s="124">
        <f t="shared" si="12"/>
        <v>-2.7856750176707523E-2</v>
      </c>
      <c r="R189" s="130">
        <f t="shared" si="13"/>
        <v>0.89418678790437056</v>
      </c>
      <c r="S189" s="124">
        <f t="shared" si="14"/>
        <v>-0.15622007023518136</v>
      </c>
      <c r="T189" s="131">
        <f t="shared" si="15"/>
        <v>99.954602202377956</v>
      </c>
    </row>
    <row r="190" spans="1:20" x14ac:dyDescent="0.3">
      <c r="A190">
        <v>2</v>
      </c>
      <c r="B190" s="11" t="s">
        <v>134</v>
      </c>
      <c r="C190" s="8">
        <v>30.063756000000005</v>
      </c>
      <c r="D190" s="2">
        <v>0.56890600000000002</v>
      </c>
      <c r="E190" s="11" t="s">
        <v>52</v>
      </c>
      <c r="F190" s="11">
        <v>8773</v>
      </c>
      <c r="G190" s="125">
        <f>IFERROR(VLOOKUP($F190,INRIX!$A$2:$F$464,2,FALSE),"")</f>
        <v>65.353269537480102</v>
      </c>
      <c r="H190" s="4">
        <f>IFERROR(VLOOKUP($F190,INRIX!$A$2:$F$464,3,FALSE),"")</f>
        <v>34.949613436417003</v>
      </c>
      <c r="I190" s="125">
        <f>IFERROR(VLOOKUP($F190,INRIX!$A$2:$F$464,4,FALSE),"")</f>
        <v>60.329951750587703</v>
      </c>
      <c r="J190" s="4">
        <f>IFERROR(VLOOKUP($F190,INRIX!$A$2:$F$464,5,FALSE),"")</f>
        <v>65.140295119182795</v>
      </c>
      <c r="K190" s="125">
        <f>IFERROR(VLOOKUP($F190,INRIX!$A$2:$F$464,6,FALSE),"")</f>
        <v>66.986002184056403</v>
      </c>
      <c r="L190" s="128">
        <f>IF(G190="","",VLOOKUP($F190,abm!$B$2:$G$1701,2,FALSE))</f>
        <v>57</v>
      </c>
      <c r="M190" s="9">
        <f>IF(H190="","",VLOOKUP($F190,abm!$B$2:$G$1701,3,FALSE))</f>
        <v>35</v>
      </c>
      <c r="N190" s="128">
        <f>IF(I190="","",VLOOKUP($F190,abm!$B$2:$G$1701,4,FALSE))</f>
        <v>54</v>
      </c>
      <c r="O190" s="9">
        <f>IF(J190="","",VLOOKUP($F190,abm!$B$2:$G$1701,5,FALSE))</f>
        <v>56</v>
      </c>
      <c r="P190" s="128">
        <f>IF(K190="","",VLOOKUP($F190,abm!$B$2:$G$1701,6,FALSE))</f>
        <v>58</v>
      </c>
      <c r="Q190" s="124">
        <f t="shared" si="12"/>
        <v>1.4416915847914602E-3</v>
      </c>
      <c r="R190" s="130">
        <f t="shared" si="13"/>
        <v>2.5388057897033751E-3</v>
      </c>
      <c r="S190" s="124">
        <f t="shared" si="14"/>
        <v>-0.14031706645570785</v>
      </c>
      <c r="T190" s="131">
        <f t="shared" si="15"/>
        <v>83.544994865756834</v>
      </c>
    </row>
    <row r="191" spans="1:20" x14ac:dyDescent="0.3">
      <c r="A191">
        <v>2</v>
      </c>
      <c r="B191" s="11" t="s">
        <v>134</v>
      </c>
      <c r="C191" s="8">
        <v>30.657330000000005</v>
      </c>
      <c r="D191" s="2">
        <v>0.59357400000000005</v>
      </c>
      <c r="E191" s="11" t="s">
        <v>52</v>
      </c>
      <c r="F191" s="11">
        <v>16272</v>
      </c>
      <c r="G191" s="125">
        <f>IFERROR(VLOOKUP($F191,INRIX!$A$2:$F$464,2,FALSE),"")</f>
        <v>66.194577352472095</v>
      </c>
      <c r="H191" s="4">
        <f>IFERROR(VLOOKUP($F191,INRIX!$A$2:$F$464,3,FALSE),"")</f>
        <v>35.825113303119203</v>
      </c>
      <c r="I191" s="125">
        <f>IFERROR(VLOOKUP($F191,INRIX!$A$2:$F$464,4,FALSE),"")</f>
        <v>60.630830137325198</v>
      </c>
      <c r="J191" s="4">
        <f>IFERROR(VLOOKUP($F191,INRIX!$A$2:$F$464,5,FALSE),"")</f>
        <v>65.688762769579995</v>
      </c>
      <c r="K191" s="125">
        <f>IFERROR(VLOOKUP($F191,INRIX!$A$2:$F$464,6,FALSE),"")</f>
        <v>67.538965551474206</v>
      </c>
      <c r="L191" s="128">
        <f>IF(G191="","",VLOOKUP($F191,abm!$B$2:$G$1701,2,FALSE))</f>
        <v>57</v>
      </c>
      <c r="M191" s="9">
        <f>IF(H191="","",VLOOKUP($F191,abm!$B$2:$G$1701,3,FALSE))</f>
        <v>26</v>
      </c>
      <c r="N191" s="128">
        <f>IF(I191="","",VLOOKUP($F191,abm!$B$2:$G$1701,4,FALSE))</f>
        <v>51</v>
      </c>
      <c r="O191" s="9">
        <f>IF(J191="","",VLOOKUP($F191,abm!$B$2:$G$1701,5,FALSE))</f>
        <v>54</v>
      </c>
      <c r="P191" s="128">
        <f>IF(K191="","",VLOOKUP($F191,abm!$B$2:$G$1701,6,FALSE))</f>
        <v>58</v>
      </c>
      <c r="Q191" s="124">
        <f t="shared" si="12"/>
        <v>-0.27425212085131789</v>
      </c>
      <c r="R191" s="130">
        <f t="shared" si="13"/>
        <v>96.532851419129926</v>
      </c>
      <c r="S191" s="124">
        <f t="shared" si="14"/>
        <v>-0.17794158813100647</v>
      </c>
      <c r="T191" s="131">
        <f t="shared" si="15"/>
        <v>136.6271750835194</v>
      </c>
    </row>
    <row r="192" spans="1:20" x14ac:dyDescent="0.3">
      <c r="A192">
        <v>2</v>
      </c>
      <c r="B192" s="11" t="s">
        <v>134</v>
      </c>
      <c r="C192" s="8">
        <v>31.088121000000005</v>
      </c>
      <c r="D192" s="2">
        <v>0.43079099999999998</v>
      </c>
      <c r="E192" s="11" t="s">
        <v>51</v>
      </c>
      <c r="F192" s="11">
        <v>621</v>
      </c>
      <c r="G192" s="125">
        <f>IFERROR(VLOOKUP($F192,INRIX!$A$2:$F$464,2,FALSE),"")</f>
        <v>65.9096225412015</v>
      </c>
      <c r="H192" s="4">
        <f>IFERROR(VLOOKUP($F192,INRIX!$A$2:$F$464,3,FALSE),"")</f>
        <v>37.2537989869368</v>
      </c>
      <c r="I192" s="125">
        <f>IFERROR(VLOOKUP($F192,INRIX!$A$2:$F$464,4,FALSE),"")</f>
        <v>61.819373994803897</v>
      </c>
      <c r="J192" s="4">
        <f>IFERROR(VLOOKUP($F192,INRIX!$A$2:$F$464,5,FALSE),"")</f>
        <v>66.6683314415437</v>
      </c>
      <c r="K192" s="125">
        <f>IFERROR(VLOOKUP($F192,INRIX!$A$2:$F$464,6,FALSE),"")</f>
        <v>67.604983619577098</v>
      </c>
      <c r="L192" s="128">
        <f>IF(G192="","",VLOOKUP($F192,abm!$B$2:$G$1701,2,FALSE))</f>
        <v>57</v>
      </c>
      <c r="M192" s="9">
        <f>IF(H192="","",VLOOKUP($F192,abm!$B$2:$G$1701,3,FALSE))</f>
        <v>32</v>
      </c>
      <c r="N192" s="128">
        <f>IF(I192="","",VLOOKUP($F192,abm!$B$2:$G$1701,4,FALSE))</f>
        <v>54</v>
      </c>
      <c r="O192" s="9">
        <f>IF(J192="","",VLOOKUP($F192,abm!$B$2:$G$1701,5,FALSE))</f>
        <v>56</v>
      </c>
      <c r="P192" s="128">
        <f>IF(K192="","",VLOOKUP($F192,abm!$B$2:$G$1701,6,FALSE))</f>
        <v>58</v>
      </c>
      <c r="Q192" s="124">
        <f t="shared" si="12"/>
        <v>-0.1410272007098945</v>
      </c>
      <c r="R192" s="130">
        <f t="shared" si="13"/>
        <v>27.602403795138152</v>
      </c>
      <c r="S192" s="124">
        <f t="shared" si="14"/>
        <v>-0.16002097563965489</v>
      </c>
      <c r="T192" s="131">
        <f t="shared" si="15"/>
        <v>113.81329574662988</v>
      </c>
    </row>
    <row r="193" spans="1:20" x14ac:dyDescent="0.3">
      <c r="A193">
        <v>2</v>
      </c>
      <c r="B193" s="11" t="s">
        <v>134</v>
      </c>
      <c r="C193" s="8">
        <v>31.652267000000005</v>
      </c>
      <c r="D193" s="2">
        <v>0.40530699999999997</v>
      </c>
      <c r="E193" s="11" t="s">
        <v>51</v>
      </c>
      <c r="F193" s="11">
        <v>13580</v>
      </c>
      <c r="G193" s="125">
        <f>IFERROR(VLOOKUP($F193,INRIX!$A$2:$F$464,2,FALSE),"")</f>
        <v>64.944976076554994</v>
      </c>
      <c r="H193" s="4">
        <f>IFERROR(VLOOKUP($F193,INRIX!$A$2:$F$464,3,FALSE),"")</f>
        <v>37.472940549186902</v>
      </c>
      <c r="I193" s="125">
        <f>IFERROR(VLOOKUP($F193,INRIX!$A$2:$F$464,4,FALSE),"")</f>
        <v>59.571569961647903</v>
      </c>
      <c r="J193" s="4">
        <f>IFERROR(VLOOKUP($F193,INRIX!$A$2:$F$464,5,FALSE),"")</f>
        <v>64.395232690124899</v>
      </c>
      <c r="K193" s="125">
        <f>IFERROR(VLOOKUP($F193,INRIX!$A$2:$F$464,6,FALSE),"")</f>
        <v>66.267447632284302</v>
      </c>
      <c r="L193" s="128">
        <f>IF(G193="","",VLOOKUP($F193,abm!$B$2:$G$1701,2,FALSE))</f>
        <v>56</v>
      </c>
      <c r="M193" s="9">
        <f>IF(H193="","",VLOOKUP($F193,abm!$B$2:$G$1701,3,FALSE))</f>
        <v>28</v>
      </c>
      <c r="N193" s="128">
        <f>IF(I193="","",VLOOKUP($F193,abm!$B$2:$G$1701,4,FALSE))</f>
        <v>47</v>
      </c>
      <c r="O193" s="9">
        <f>IF(J193="","",VLOOKUP($F193,abm!$B$2:$G$1701,5,FALSE))</f>
        <v>54</v>
      </c>
      <c r="P193" s="128">
        <f>IF(K193="","",VLOOKUP($F193,abm!$B$2:$G$1701,6,FALSE))</f>
        <v>58</v>
      </c>
      <c r="Q193" s="124">
        <f t="shared" si="12"/>
        <v>-0.25279416054239834</v>
      </c>
      <c r="R193" s="130">
        <f t="shared" si="13"/>
        <v>89.736602648429439</v>
      </c>
      <c r="S193" s="124">
        <f t="shared" si="14"/>
        <v>-0.16142860668192016</v>
      </c>
      <c r="T193" s="131">
        <f t="shared" si="15"/>
        <v>108.06086268184136</v>
      </c>
    </row>
    <row r="194" spans="1:20" x14ac:dyDescent="0.3">
      <c r="A194">
        <v>2</v>
      </c>
      <c r="B194" s="11" t="s">
        <v>134</v>
      </c>
      <c r="C194" s="8">
        <v>31.860669000000005</v>
      </c>
      <c r="D194" s="2">
        <v>0.208402</v>
      </c>
      <c r="E194" s="11" t="s">
        <v>50</v>
      </c>
      <c r="F194" s="11">
        <v>26622</v>
      </c>
      <c r="G194" s="125">
        <f>IFERROR(VLOOKUP($F194,INRIX!$A$2:$F$464,2,FALSE),"")</f>
        <v>64.924508240297698</v>
      </c>
      <c r="H194" s="4">
        <f>IFERROR(VLOOKUP($F194,INRIX!$A$2:$F$464,3,FALSE),"")</f>
        <v>40.643295121301001</v>
      </c>
      <c r="I194" s="125">
        <f>IFERROR(VLOOKUP($F194,INRIX!$A$2:$F$464,4,FALSE),"")</f>
        <v>59.957194111097401</v>
      </c>
      <c r="J194" s="4">
        <f>IFERROR(VLOOKUP($F194,INRIX!$A$2:$F$464,5,FALSE),"")</f>
        <v>64.217026106696906</v>
      </c>
      <c r="K194" s="125">
        <f>IFERROR(VLOOKUP($F194,INRIX!$A$2:$F$464,6,FALSE),"")</f>
        <v>65.952943512359795</v>
      </c>
      <c r="L194" s="128">
        <f>IF(G194="","",VLOOKUP($F194,abm!$B$2:$G$1701,2,FALSE))</f>
        <v>57</v>
      </c>
      <c r="M194" s="9">
        <f>IF(H194="","",VLOOKUP($F194,abm!$B$2:$G$1701,3,FALSE))</f>
        <v>33</v>
      </c>
      <c r="N194" s="128">
        <f>IF(I194="","",VLOOKUP($F194,abm!$B$2:$G$1701,4,FALSE))</f>
        <v>53</v>
      </c>
      <c r="O194" s="9">
        <f>IF(J194="","",VLOOKUP($F194,abm!$B$2:$G$1701,5,FALSE))</f>
        <v>55</v>
      </c>
      <c r="P194" s="128">
        <f>IF(K194="","",VLOOKUP($F194,abm!$B$2:$G$1701,6,FALSE))</f>
        <v>58</v>
      </c>
      <c r="Q194" s="124">
        <f t="shared" si="12"/>
        <v>-0.18805795884633325</v>
      </c>
      <c r="R194" s="130">
        <f t="shared" si="13"/>
        <v>58.41996031130369</v>
      </c>
      <c r="S194" s="124">
        <f t="shared" si="14"/>
        <v>-0.14352932026753729</v>
      </c>
      <c r="T194" s="131">
        <f t="shared" si="15"/>
        <v>84.953570251532327</v>
      </c>
    </row>
    <row r="195" spans="1:20" x14ac:dyDescent="0.3">
      <c r="A195">
        <v>2</v>
      </c>
      <c r="B195" s="11" t="s">
        <v>134</v>
      </c>
      <c r="C195" s="8">
        <v>32.104524000000005</v>
      </c>
      <c r="D195" s="2">
        <v>0.24385499999999999</v>
      </c>
      <c r="E195" s="11" t="s">
        <v>50</v>
      </c>
      <c r="F195" s="11">
        <v>13582</v>
      </c>
      <c r="G195" s="125">
        <f>IFERROR(VLOOKUP($F195,INRIX!$A$2:$F$464,2,FALSE),"")</f>
        <v>64.924508240297698</v>
      </c>
      <c r="H195" s="4">
        <f>IFERROR(VLOOKUP($F195,INRIX!$A$2:$F$464,3,FALSE),"")</f>
        <v>40.643295121301001</v>
      </c>
      <c r="I195" s="125">
        <f>IFERROR(VLOOKUP($F195,INRIX!$A$2:$F$464,4,FALSE),"")</f>
        <v>59.957194111097401</v>
      </c>
      <c r="J195" s="4">
        <f>IFERROR(VLOOKUP($F195,INRIX!$A$2:$F$464,5,FALSE),"")</f>
        <v>64.217026106696906</v>
      </c>
      <c r="K195" s="125">
        <f>IFERROR(VLOOKUP($F195,INRIX!$A$2:$F$464,6,FALSE),"")</f>
        <v>65.952943512359795</v>
      </c>
      <c r="L195" s="128">
        <f>IF(G195="","",VLOOKUP($F195,abm!$B$2:$G$1701,2,FALSE))</f>
        <v>57</v>
      </c>
      <c r="M195" s="9">
        <f>IF(H195="","",VLOOKUP($F195,abm!$B$2:$G$1701,3,FALSE))</f>
        <v>33</v>
      </c>
      <c r="N195" s="128">
        <f>IF(I195="","",VLOOKUP($F195,abm!$B$2:$G$1701,4,FALSE))</f>
        <v>53</v>
      </c>
      <c r="O195" s="9">
        <f>IF(J195="","",VLOOKUP($F195,abm!$B$2:$G$1701,5,FALSE))</f>
        <v>55</v>
      </c>
      <c r="P195" s="128">
        <f>IF(K195="","",VLOOKUP($F195,abm!$B$2:$G$1701,6,FALSE))</f>
        <v>58</v>
      </c>
      <c r="Q195" s="124">
        <f t="shared" si="12"/>
        <v>-0.18805795884633325</v>
      </c>
      <c r="R195" s="130">
        <f t="shared" si="13"/>
        <v>58.41996031130369</v>
      </c>
      <c r="S195" s="124">
        <f t="shared" si="14"/>
        <v>-0.14352932026753729</v>
      </c>
      <c r="T195" s="131">
        <f t="shared" si="15"/>
        <v>84.953570251532327</v>
      </c>
    </row>
    <row r="196" spans="1:20" x14ac:dyDescent="0.3">
      <c r="A196">
        <v>2</v>
      </c>
      <c r="B196" s="11" t="s">
        <v>134</v>
      </c>
      <c r="C196" s="8">
        <v>32.907166000000004</v>
      </c>
      <c r="D196" s="2">
        <v>0.46432499999999999</v>
      </c>
      <c r="E196" s="11" t="s">
        <v>49</v>
      </c>
      <c r="F196" s="11">
        <v>13589</v>
      </c>
      <c r="G196" s="125">
        <f>IFERROR(VLOOKUP($F196,INRIX!$A$2:$F$464,2,FALSE),"")</f>
        <v>66.813662945241902</v>
      </c>
      <c r="H196" s="4">
        <f>IFERROR(VLOOKUP($F196,INRIX!$A$2:$F$464,3,FALSE),"")</f>
        <v>43.824846707544701</v>
      </c>
      <c r="I196" s="125">
        <f>IFERROR(VLOOKUP($F196,INRIX!$A$2:$F$464,4,FALSE),"")</f>
        <v>63.259185945812199</v>
      </c>
      <c r="J196" s="4">
        <f>IFERROR(VLOOKUP($F196,INRIX!$A$2:$F$464,5,FALSE),"")</f>
        <v>67.465380249716205</v>
      </c>
      <c r="K196" s="125">
        <f>IFERROR(VLOOKUP($F196,INRIX!$A$2:$F$464,6,FALSE),"")</f>
        <v>68.020748535689506</v>
      </c>
      <c r="L196" s="128">
        <f>IF(G196="","",VLOOKUP($F196,abm!$B$2:$G$1701,2,FALSE))</f>
        <v>57</v>
      </c>
      <c r="M196" s="9">
        <f>IF(H196="","",VLOOKUP($F196,abm!$B$2:$G$1701,3,FALSE))</f>
        <v>33</v>
      </c>
      <c r="N196" s="128">
        <f>IF(I196="","",VLOOKUP($F196,abm!$B$2:$G$1701,4,FALSE))</f>
        <v>53</v>
      </c>
      <c r="O196" s="9">
        <f>IF(J196="","",VLOOKUP($F196,abm!$B$2:$G$1701,5,FALSE))</f>
        <v>55</v>
      </c>
      <c r="P196" s="128">
        <f>IF(K196="","",VLOOKUP($F196,abm!$B$2:$G$1701,6,FALSE))</f>
        <v>58</v>
      </c>
      <c r="Q196" s="124">
        <f t="shared" si="12"/>
        <v>-0.24700250019770498</v>
      </c>
      <c r="R196" s="130">
        <f t="shared" si="13"/>
        <v>117.17730624184135</v>
      </c>
      <c r="S196" s="124">
        <f t="shared" si="14"/>
        <v>-0.1847670642865552</v>
      </c>
      <c r="T196" s="131">
        <f t="shared" si="15"/>
        <v>155.38570477001483</v>
      </c>
    </row>
    <row r="197" spans="1:20" x14ac:dyDescent="0.3">
      <c r="A197">
        <v>2</v>
      </c>
      <c r="B197" s="11" t="s">
        <v>134</v>
      </c>
      <c r="C197" s="8">
        <v>33.952049000000002</v>
      </c>
      <c r="D197" s="2">
        <v>0.34145900000000001</v>
      </c>
      <c r="E197" s="11" t="s">
        <v>48</v>
      </c>
      <c r="F197" s="11">
        <v>643</v>
      </c>
      <c r="G197" s="125">
        <f>IFERROR(VLOOKUP($F197,INRIX!$A$2:$F$464,2,FALSE),"")</f>
        <v>65.485911749069601</v>
      </c>
      <c r="H197" s="4">
        <f>IFERROR(VLOOKUP($F197,INRIX!$A$2:$F$464,3,FALSE),"")</f>
        <v>44.238603039189499</v>
      </c>
      <c r="I197" s="125">
        <f>IFERROR(VLOOKUP($F197,INRIX!$A$2:$F$464,4,FALSE),"")</f>
        <v>62.564641840900698</v>
      </c>
      <c r="J197" s="4">
        <f>IFERROR(VLOOKUP($F197,INRIX!$A$2:$F$464,5,FALSE),"")</f>
        <v>67.438138479001097</v>
      </c>
      <c r="K197" s="125">
        <f>IFERROR(VLOOKUP($F197,INRIX!$A$2:$F$464,6,FALSE),"")</f>
        <v>67.091035441278706</v>
      </c>
      <c r="L197" s="128">
        <f>IF(G197="","",VLOOKUP($F197,abm!$B$2:$G$1701,2,FALSE))</f>
        <v>57</v>
      </c>
      <c r="M197" s="9">
        <f>IF(H197="","",VLOOKUP($F197,abm!$B$2:$G$1701,3,FALSE))</f>
        <v>24</v>
      </c>
      <c r="N197" s="128">
        <f>IF(I197="","",VLOOKUP($F197,abm!$B$2:$G$1701,4,FALSE))</f>
        <v>51</v>
      </c>
      <c r="O197" s="9">
        <f>IF(J197="","",VLOOKUP($F197,abm!$B$2:$G$1701,5,FALSE))</f>
        <v>53</v>
      </c>
      <c r="P197" s="128">
        <f>IF(K197="","",VLOOKUP($F197,abm!$B$2:$G$1701,6,FALSE))</f>
        <v>58</v>
      </c>
      <c r="Q197" s="124">
        <f t="shared" si="12"/>
        <v>-0.45748738994449711</v>
      </c>
      <c r="R197" s="130">
        <f t="shared" si="13"/>
        <v>409.60105297789045</v>
      </c>
      <c r="S197" s="124">
        <f t="shared" si="14"/>
        <v>-0.21409455842997283</v>
      </c>
      <c r="T197" s="131">
        <f t="shared" si="15"/>
        <v>208.45984273881211</v>
      </c>
    </row>
    <row r="198" spans="1:20" x14ac:dyDescent="0.3">
      <c r="A198">
        <v>2</v>
      </c>
      <c r="B198" s="11" t="s">
        <v>134</v>
      </c>
      <c r="C198" s="8">
        <v>34.037875</v>
      </c>
      <c r="D198" s="2">
        <v>8.5826E-2</v>
      </c>
      <c r="E198" s="11" t="s">
        <v>48</v>
      </c>
      <c r="F198" s="11">
        <v>9873</v>
      </c>
      <c r="G198" s="125">
        <f>IFERROR(VLOOKUP($F198,INRIX!$A$2:$F$464,2,FALSE),"")</f>
        <v>64.346358320042498</v>
      </c>
      <c r="H198" s="4">
        <f>IFERROR(VLOOKUP($F198,INRIX!$A$2:$F$464,3,FALSE),"")</f>
        <v>55.691015729138897</v>
      </c>
      <c r="I198" s="125">
        <f>IFERROR(VLOOKUP($F198,INRIX!$A$2:$F$464,4,FALSE),"")</f>
        <v>63.172831869355399</v>
      </c>
      <c r="J198" s="4">
        <f>IFERROR(VLOOKUP($F198,INRIX!$A$2:$F$464,5,FALSE),"")</f>
        <v>66.399772985243999</v>
      </c>
      <c r="K198" s="125">
        <f>IFERROR(VLOOKUP($F198,INRIX!$A$2:$F$464,6,FALSE),"")</f>
        <v>65.687580661173399</v>
      </c>
      <c r="L198" s="128">
        <f>IF(G198="","",VLOOKUP($F198,abm!$B$2:$G$1701,2,FALSE))</f>
        <v>57</v>
      </c>
      <c r="M198" s="9">
        <f>IF(H198="","",VLOOKUP($F198,abm!$B$2:$G$1701,3,FALSE))</f>
        <v>29</v>
      </c>
      <c r="N198" s="128">
        <f>IF(I198="","",VLOOKUP($F198,abm!$B$2:$G$1701,4,FALSE))</f>
        <v>52</v>
      </c>
      <c r="O198" s="9">
        <f>IF(J198="","",VLOOKUP($F198,abm!$B$2:$G$1701,5,FALSE))</f>
        <v>54</v>
      </c>
      <c r="P198" s="128">
        <f>IF(K198="","",VLOOKUP($F198,abm!$B$2:$G$1701,6,FALSE))</f>
        <v>58</v>
      </c>
      <c r="Q198" s="124">
        <f t="shared" si="12"/>
        <v>-0.47926968793233027</v>
      </c>
      <c r="R198" s="130">
        <f t="shared" si="13"/>
        <v>712.41032065314005</v>
      </c>
      <c r="S198" s="124">
        <f t="shared" si="14"/>
        <v>-0.18674420751407683</v>
      </c>
      <c r="T198" s="131">
        <f t="shared" si="15"/>
        <v>153.75437008558688</v>
      </c>
    </row>
    <row r="199" spans="1:20" x14ac:dyDescent="0.3">
      <c r="A199">
        <v>2</v>
      </c>
      <c r="B199" s="11" t="s">
        <v>134</v>
      </c>
      <c r="C199" s="8">
        <v>34.840682999999999</v>
      </c>
      <c r="D199" s="2">
        <v>0.80280799999999997</v>
      </c>
      <c r="E199" s="11" t="s">
        <v>48</v>
      </c>
      <c r="F199" s="11">
        <v>13594</v>
      </c>
      <c r="G199" s="125">
        <f>IFERROR(VLOOKUP($F199,INRIX!$A$2:$F$464,2,FALSE),"")</f>
        <v>64.346358320042498</v>
      </c>
      <c r="H199" s="4">
        <f>IFERROR(VLOOKUP($F199,INRIX!$A$2:$F$464,3,FALSE),"")</f>
        <v>55.691015729138897</v>
      </c>
      <c r="I199" s="125">
        <f>IFERROR(VLOOKUP($F199,INRIX!$A$2:$F$464,4,FALSE),"")</f>
        <v>63.172831869355399</v>
      </c>
      <c r="J199" s="4">
        <f>IFERROR(VLOOKUP($F199,INRIX!$A$2:$F$464,5,FALSE),"")</f>
        <v>66.399772985243999</v>
      </c>
      <c r="K199" s="125">
        <f>IFERROR(VLOOKUP($F199,INRIX!$A$2:$F$464,6,FALSE),"")</f>
        <v>65.687580661173399</v>
      </c>
      <c r="L199" s="128">
        <f>IF(G199="","",VLOOKUP($F199,abm!$B$2:$G$1701,2,FALSE))</f>
        <v>57</v>
      </c>
      <c r="M199" s="9">
        <f>IF(H199="","",VLOOKUP($F199,abm!$B$2:$G$1701,3,FALSE))</f>
        <v>23</v>
      </c>
      <c r="N199" s="128">
        <f>IF(I199="","",VLOOKUP($F199,abm!$B$2:$G$1701,4,FALSE))</f>
        <v>52</v>
      </c>
      <c r="O199" s="9">
        <f>IF(J199="","",VLOOKUP($F199,abm!$B$2:$G$1701,5,FALSE))</f>
        <v>54</v>
      </c>
      <c r="P199" s="128">
        <f>IF(K199="","",VLOOKUP($F199,abm!$B$2:$G$1701,6,FALSE))</f>
        <v>58</v>
      </c>
      <c r="Q199" s="124">
        <f t="shared" si="12"/>
        <v>-0.58700699387736543</v>
      </c>
      <c r="R199" s="130">
        <f t="shared" si="13"/>
        <v>1068.7025094028068</v>
      </c>
      <c r="S199" s="124">
        <f t="shared" si="14"/>
        <v>-0.18674420751407683</v>
      </c>
      <c r="T199" s="131">
        <f t="shared" si="15"/>
        <v>153.75437008558688</v>
      </c>
    </row>
    <row r="200" spans="1:20" x14ac:dyDescent="0.3">
      <c r="A200">
        <v>2</v>
      </c>
      <c r="B200" s="11" t="s">
        <v>134</v>
      </c>
      <c r="C200" s="8">
        <v>35.912160999999998</v>
      </c>
      <c r="D200" s="2">
        <v>0.62782000000000004</v>
      </c>
      <c r="E200" s="11" t="s">
        <v>47</v>
      </c>
      <c r="F200" s="11">
        <v>13597</v>
      </c>
      <c r="G200" s="125">
        <f>IFERROR(VLOOKUP($F200,INRIX!$A$2:$F$464,2,FALSE),"")</f>
        <v>66.318713450292407</v>
      </c>
      <c r="H200" s="4">
        <f>IFERROR(VLOOKUP($F200,INRIX!$A$2:$F$464,3,FALSE),"")</f>
        <v>66.081844841375599</v>
      </c>
      <c r="I200" s="125">
        <f>IFERROR(VLOOKUP($F200,INRIX!$A$2:$F$464,4,FALSE),"")</f>
        <v>68.750835085982899</v>
      </c>
      <c r="J200" s="4">
        <f>IFERROR(VLOOKUP($F200,INRIX!$A$2:$F$464,5,FALSE),"")</f>
        <v>70.5466515323496</v>
      </c>
      <c r="K200" s="125">
        <f>IFERROR(VLOOKUP($F200,INRIX!$A$2:$F$464,6,FALSE),"")</f>
        <v>67.304874416757698</v>
      </c>
      <c r="L200" s="128">
        <f>IF(G200="","",VLOOKUP($F200,abm!$B$2:$G$1701,2,FALSE))</f>
        <v>57</v>
      </c>
      <c r="M200" s="9">
        <f>IF(H200="","",VLOOKUP($F200,abm!$B$2:$G$1701,3,FALSE))</f>
        <v>36</v>
      </c>
      <c r="N200" s="128">
        <f>IF(I200="","",VLOOKUP($F200,abm!$B$2:$G$1701,4,FALSE))</f>
        <v>55</v>
      </c>
      <c r="O200" s="9">
        <f>IF(J200="","",VLOOKUP($F200,abm!$B$2:$G$1701,5,FALSE))</f>
        <v>55</v>
      </c>
      <c r="P200" s="128">
        <f>IF(K200="","",VLOOKUP($F200,abm!$B$2:$G$1701,6,FALSE))</f>
        <v>58</v>
      </c>
      <c r="Q200" s="124">
        <f t="shared" si="12"/>
        <v>-0.45522102044191959</v>
      </c>
      <c r="R200" s="130">
        <f t="shared" si="13"/>
        <v>904.91738906059572</v>
      </c>
      <c r="S200" s="124">
        <f t="shared" si="14"/>
        <v>-0.22037405312172165</v>
      </c>
      <c r="T200" s="131">
        <f t="shared" si="15"/>
        <v>241.69837386830815</v>
      </c>
    </row>
    <row r="201" spans="1:20" x14ac:dyDescent="0.3">
      <c r="A201">
        <v>2</v>
      </c>
      <c r="B201" s="11" t="s">
        <v>134</v>
      </c>
      <c r="C201" s="8">
        <v>36.176499999999997</v>
      </c>
      <c r="D201" s="2">
        <v>0.26433899999999999</v>
      </c>
      <c r="E201" s="11" t="s">
        <v>46</v>
      </c>
      <c r="F201" s="11">
        <v>782</v>
      </c>
      <c r="G201" s="125">
        <f>IFERROR(VLOOKUP($F201,INRIX!$A$2:$F$464,2,FALSE),"")</f>
        <v>66.194577352472095</v>
      </c>
      <c r="H201" s="4">
        <f>IFERROR(VLOOKUP($F201,INRIX!$A$2:$F$464,3,FALSE),"")</f>
        <v>66.919754732071496</v>
      </c>
      <c r="I201" s="125">
        <f>IFERROR(VLOOKUP($F201,INRIX!$A$2:$F$464,4,FALSE),"")</f>
        <v>69.212915996535898</v>
      </c>
      <c r="J201" s="4">
        <f>IFERROR(VLOOKUP($F201,INRIX!$A$2:$F$464,5,FALSE),"")</f>
        <v>70.772985244040896</v>
      </c>
      <c r="K201" s="125">
        <f>IFERROR(VLOOKUP($F201,INRIX!$A$2:$F$464,6,FALSE),"")</f>
        <v>67.254144743373402</v>
      </c>
      <c r="L201" s="128">
        <f>IF(G201="","",VLOOKUP($F201,abm!$B$2:$G$1701,2,FALSE))</f>
        <v>57</v>
      </c>
      <c r="M201" s="9">
        <f>IF(H201="","",VLOOKUP($F201,abm!$B$2:$G$1701,3,FALSE))</f>
        <v>30</v>
      </c>
      <c r="N201" s="128">
        <f>IF(I201="","",VLOOKUP($F201,abm!$B$2:$G$1701,4,FALSE))</f>
        <v>53</v>
      </c>
      <c r="O201" s="9">
        <f>IF(J201="","",VLOOKUP($F201,abm!$B$2:$G$1701,5,FALSE))</f>
        <v>52</v>
      </c>
      <c r="P201" s="128">
        <f>IF(K201="","",VLOOKUP($F201,abm!$B$2:$G$1701,6,FALSE))</f>
        <v>58</v>
      </c>
      <c r="Q201" s="124">
        <f t="shared" si="12"/>
        <v>-0.55170188354527228</v>
      </c>
      <c r="R201" s="130">
        <f t="shared" si="13"/>
        <v>1363.0682894763156</v>
      </c>
      <c r="S201" s="124">
        <f t="shared" si="14"/>
        <v>-0.26525637118891476</v>
      </c>
      <c r="T201" s="131">
        <f t="shared" si="15"/>
        <v>352.42497497297722</v>
      </c>
    </row>
    <row r="202" spans="1:20" x14ac:dyDescent="0.3">
      <c r="A202">
        <v>2</v>
      </c>
      <c r="B202" s="11" t="s">
        <v>134</v>
      </c>
      <c r="C202" s="8">
        <v>36.421925999999999</v>
      </c>
      <c r="D202" s="2">
        <v>0.24542600000000001</v>
      </c>
      <c r="E202" s="11" t="s">
        <v>46</v>
      </c>
      <c r="F202" s="11">
        <v>14247</v>
      </c>
      <c r="G202" s="125">
        <f>IFERROR(VLOOKUP($F202,INRIX!$A$2:$F$464,2,FALSE),"")</f>
        <v>66.194577352472095</v>
      </c>
      <c r="H202" s="4">
        <f>IFERROR(VLOOKUP($F202,INRIX!$A$2:$F$464,3,FALSE),"")</f>
        <v>66.919754732071496</v>
      </c>
      <c r="I202" s="125">
        <f>IFERROR(VLOOKUP($F202,INRIX!$A$2:$F$464,4,FALSE),"")</f>
        <v>69.212915996535898</v>
      </c>
      <c r="J202" s="4">
        <f>IFERROR(VLOOKUP($F202,INRIX!$A$2:$F$464,5,FALSE),"")</f>
        <v>70.772985244040896</v>
      </c>
      <c r="K202" s="125">
        <f>IFERROR(VLOOKUP($F202,INRIX!$A$2:$F$464,6,FALSE),"")</f>
        <v>67.254144743373402</v>
      </c>
      <c r="L202" s="128">
        <f>IF(G202="","",VLOOKUP($F202,abm!$B$2:$G$1701,2,FALSE))</f>
        <v>56</v>
      </c>
      <c r="M202" s="9">
        <f>IF(H202="","",VLOOKUP($F202,abm!$B$2:$G$1701,3,FALSE))</f>
        <v>26</v>
      </c>
      <c r="N202" s="128">
        <f>IF(I202="","",VLOOKUP($F202,abm!$B$2:$G$1701,4,FALSE))</f>
        <v>51</v>
      </c>
      <c r="O202" s="9">
        <f>IF(J202="","",VLOOKUP($F202,abm!$B$2:$G$1701,5,FALSE))</f>
        <v>50</v>
      </c>
      <c r="P202" s="128">
        <f>IF(K202="","",VLOOKUP($F202,abm!$B$2:$G$1701,6,FALSE))</f>
        <v>58</v>
      </c>
      <c r="Q202" s="124">
        <f t="shared" si="12"/>
        <v>-0.61147496573923599</v>
      </c>
      <c r="R202" s="130">
        <f t="shared" si="13"/>
        <v>1674.4263273328877</v>
      </c>
      <c r="S202" s="124">
        <f t="shared" si="14"/>
        <v>-0.29351574152780258</v>
      </c>
      <c r="T202" s="131">
        <f t="shared" si="15"/>
        <v>431.51691594914081</v>
      </c>
    </row>
    <row r="203" spans="1:20" x14ac:dyDescent="0.3">
      <c r="A203">
        <v>2</v>
      </c>
      <c r="B203" s="11" t="s">
        <v>134</v>
      </c>
      <c r="C203" s="8">
        <v>42.780401000000012</v>
      </c>
      <c r="D203" s="2">
        <v>0.28754800000000003</v>
      </c>
      <c r="E203" s="11" t="s">
        <v>45</v>
      </c>
      <c r="F203" s="11">
        <v>14289</v>
      </c>
      <c r="G203" s="125">
        <f>IFERROR(VLOOKUP($F203,INRIX!$A$2:$F$464,2,FALSE),"")</f>
        <v>65.798777246145704</v>
      </c>
      <c r="H203" s="4">
        <f>IFERROR(VLOOKUP($F203,INRIX!$A$2:$F$464,3,FALSE),"")</f>
        <v>55.643828312449997</v>
      </c>
      <c r="I203" s="125">
        <f>IFERROR(VLOOKUP($F203,INRIX!$A$2:$F$464,4,FALSE),"")</f>
        <v>66.034764320178198</v>
      </c>
      <c r="J203" s="4">
        <f>IFERROR(VLOOKUP($F203,INRIX!$A$2:$F$464,5,FALSE),"")</f>
        <v>44.500567536889903</v>
      </c>
      <c r="K203" s="125">
        <f>IFERROR(VLOOKUP($F203,INRIX!$A$2:$F$464,6,FALSE),"")</f>
        <v>64.983718852377606</v>
      </c>
      <c r="L203" s="128">
        <f>IF(G203="","",VLOOKUP($F203,abm!$B$2:$G$1701,2,FALSE))</f>
        <v>58</v>
      </c>
      <c r="M203" s="9">
        <f>IF(H203="","",VLOOKUP($F203,abm!$B$2:$G$1701,3,FALSE))</f>
        <v>45</v>
      </c>
      <c r="N203" s="128">
        <f>IF(I203="","",VLOOKUP($F203,abm!$B$2:$G$1701,4,FALSE))</f>
        <v>57</v>
      </c>
      <c r="O203" s="9">
        <f>IF(J203="","",VLOOKUP($F203,abm!$B$2:$G$1701,5,FALSE))</f>
        <v>57</v>
      </c>
      <c r="P203" s="128">
        <f>IF(K203="","",VLOOKUP($F203,abm!$B$2:$G$1701,6,FALSE))</f>
        <v>58</v>
      </c>
      <c r="Q203" s="124">
        <f t="shared" si="12"/>
        <v>-0.19128497508623976</v>
      </c>
      <c r="R203" s="130">
        <f t="shared" si="13"/>
        <v>113.29108114491216</v>
      </c>
      <c r="S203" s="124">
        <f t="shared" si="14"/>
        <v>0.28088254049228389</v>
      </c>
      <c r="T203" s="131">
        <f t="shared" si="15"/>
        <v>156.23581189985055</v>
      </c>
    </row>
    <row r="204" spans="1:20" x14ac:dyDescent="0.3">
      <c r="A204">
        <v>2</v>
      </c>
      <c r="B204" s="11" t="s">
        <v>134</v>
      </c>
      <c r="C204" s="8">
        <v>43.80649600000001</v>
      </c>
      <c r="D204" s="2">
        <v>0.2621</v>
      </c>
      <c r="E204" s="11" t="s">
        <v>40</v>
      </c>
      <c r="F204" s="11">
        <v>9251</v>
      </c>
      <c r="G204" s="125">
        <f>IFERROR(VLOOKUP($F204,INRIX!$A$2:$F$464,2,FALSE),"")</f>
        <v>66.214247740563493</v>
      </c>
      <c r="H204" s="4">
        <f>IFERROR(VLOOKUP($F204,INRIX!$A$2:$F$464,3,FALSE),"")</f>
        <v>64.832311383630994</v>
      </c>
      <c r="I204" s="125">
        <f>IFERROR(VLOOKUP($F204,INRIX!$A$2:$F$464,4,FALSE),"")</f>
        <v>65.677347519485295</v>
      </c>
      <c r="J204" s="4">
        <f>IFERROR(VLOOKUP($F204,INRIX!$A$2:$F$464,5,FALSE),"")</f>
        <v>28.9368898978434</v>
      </c>
      <c r="K204" s="125">
        <f>IFERROR(VLOOKUP($F204,INRIX!$A$2:$F$464,6,FALSE),"")</f>
        <v>65.592077831827694</v>
      </c>
      <c r="L204" s="128">
        <f>IF(G204="","",VLOOKUP($F204,abm!$B$2:$G$1701,2,FALSE))</f>
        <v>58</v>
      </c>
      <c r="M204" s="9">
        <f>IF(H204="","",VLOOKUP($F204,abm!$B$2:$G$1701,3,FALSE))</f>
        <v>50</v>
      </c>
      <c r="N204" s="128">
        <f>IF(I204="","",VLOOKUP($F204,abm!$B$2:$G$1701,4,FALSE))</f>
        <v>57</v>
      </c>
      <c r="O204" s="9">
        <f>IF(J204="","",VLOOKUP($F204,abm!$B$2:$G$1701,5,FALSE))</f>
        <v>50</v>
      </c>
      <c r="P204" s="128">
        <f>IF(K204="","",VLOOKUP($F204,abm!$B$2:$G$1701,6,FALSE))</f>
        <v>58</v>
      </c>
      <c r="Q204" s="124">
        <f t="shared" si="12"/>
        <v>-0.2287796172477029</v>
      </c>
      <c r="R204" s="130">
        <f t="shared" si="13"/>
        <v>219.99746098098959</v>
      </c>
      <c r="S204" s="124">
        <f t="shared" si="14"/>
        <v>0.72789820110302816</v>
      </c>
      <c r="T204" s="131">
        <f t="shared" si="15"/>
        <v>443.65460717557141</v>
      </c>
    </row>
    <row r="205" spans="1:20" x14ac:dyDescent="0.3">
      <c r="A205">
        <v>2</v>
      </c>
      <c r="B205" s="11" t="s">
        <v>134</v>
      </c>
      <c r="C205" s="8">
        <v>44.063514000000012</v>
      </c>
      <c r="D205" s="2">
        <v>0.25701800000000002</v>
      </c>
      <c r="E205" s="11" t="s">
        <v>42</v>
      </c>
      <c r="F205" s="11">
        <v>9252</v>
      </c>
      <c r="G205" s="125">
        <f>IFERROR(VLOOKUP($F205,INRIX!$A$2:$F$464,2,FALSE),"")</f>
        <v>68.627060074428499</v>
      </c>
      <c r="H205" s="4">
        <f>IFERROR(VLOOKUP($F205,INRIX!$A$2:$F$464,3,FALSE),"")</f>
        <v>71.125299920021305</v>
      </c>
      <c r="I205" s="125">
        <f>IFERROR(VLOOKUP($F205,INRIX!$A$2:$F$464,4,FALSE),"")</f>
        <v>68.704070270938999</v>
      </c>
      <c r="J205" s="4">
        <f>IFERROR(VLOOKUP($F205,INRIX!$A$2:$F$464,5,FALSE),"")</f>
        <v>28.3468785471056</v>
      </c>
      <c r="K205" s="125">
        <f>IFERROR(VLOOKUP($F205,INRIX!$A$2:$F$464,6,FALSE),"")</f>
        <v>67.840067507197503</v>
      </c>
      <c r="L205" s="128">
        <f>IF(G205="","",VLOOKUP($F205,abm!$B$2:$G$1701,2,FALSE))</f>
        <v>58</v>
      </c>
      <c r="M205" s="9">
        <f>IF(H205="","",VLOOKUP($F205,abm!$B$2:$G$1701,3,FALSE))</f>
        <v>56</v>
      </c>
      <c r="N205" s="128">
        <f>IF(I205="","",VLOOKUP($F205,abm!$B$2:$G$1701,4,FALSE))</f>
        <v>58</v>
      </c>
      <c r="O205" s="9">
        <f>IF(J205="","",VLOOKUP($F205,abm!$B$2:$G$1701,5,FALSE))</f>
        <v>55</v>
      </c>
      <c r="P205" s="128">
        <f>IF(K205="","",VLOOKUP($F205,abm!$B$2:$G$1701,6,FALSE))</f>
        <v>58</v>
      </c>
      <c r="Q205" s="124">
        <f t="shared" si="12"/>
        <v>-0.21265709862776461</v>
      </c>
      <c r="R205" s="130">
        <f t="shared" si="13"/>
        <v>228.77469767059651</v>
      </c>
      <c r="S205" s="124">
        <f t="shared" si="14"/>
        <v>0.94024890284139784</v>
      </c>
      <c r="T205" s="131">
        <f t="shared" si="15"/>
        <v>710.38888318273973</v>
      </c>
    </row>
    <row r="206" spans="1:20" x14ac:dyDescent="0.3">
      <c r="A206">
        <v>2</v>
      </c>
      <c r="B206" s="11" t="s">
        <v>134</v>
      </c>
      <c r="C206" s="8">
        <v>44.267845000000015</v>
      </c>
      <c r="D206" s="2">
        <v>0.20433100000000001</v>
      </c>
      <c r="E206" s="11" t="s">
        <v>42</v>
      </c>
      <c r="F206" s="11">
        <v>15041</v>
      </c>
      <c r="G206" s="125">
        <f>IFERROR(VLOOKUP($F206,INRIX!$A$2:$F$464,2,FALSE),"")</f>
        <v>68.627060074428499</v>
      </c>
      <c r="H206" s="4">
        <f>IFERROR(VLOOKUP($F206,INRIX!$A$2:$F$464,3,FALSE),"")</f>
        <v>71.125299920021305</v>
      </c>
      <c r="I206" s="125">
        <f>IFERROR(VLOOKUP($F206,INRIX!$A$2:$F$464,4,FALSE),"")</f>
        <v>68.704070270938999</v>
      </c>
      <c r="J206" s="4">
        <f>IFERROR(VLOOKUP($F206,INRIX!$A$2:$F$464,5,FALSE),"")</f>
        <v>28.3468785471056</v>
      </c>
      <c r="K206" s="125">
        <f>IFERROR(VLOOKUP($F206,INRIX!$A$2:$F$464,6,FALSE),"")</f>
        <v>67.840067507197503</v>
      </c>
      <c r="L206" s="128">
        <f>IF(G206="","",VLOOKUP($F206,abm!$B$2:$G$1701,2,FALSE))</f>
        <v>58</v>
      </c>
      <c r="M206" s="9">
        <f>IF(H206="","",VLOOKUP($F206,abm!$B$2:$G$1701,3,FALSE))</f>
        <v>55</v>
      </c>
      <c r="N206" s="128">
        <f>IF(I206="","",VLOOKUP($F206,abm!$B$2:$G$1701,4,FALSE))</f>
        <v>58</v>
      </c>
      <c r="O206" s="9">
        <f>IF(J206="","",VLOOKUP($F206,abm!$B$2:$G$1701,5,FALSE))</f>
        <v>52</v>
      </c>
      <c r="P206" s="128">
        <f>IF(K206="","",VLOOKUP($F206,abm!$B$2:$G$1701,6,FALSE))</f>
        <v>58</v>
      </c>
      <c r="Q206" s="124">
        <f t="shared" si="12"/>
        <v>-0.22671679329512595</v>
      </c>
      <c r="R206" s="130">
        <f t="shared" si="13"/>
        <v>260.02529751063912</v>
      </c>
      <c r="S206" s="124">
        <f t="shared" si="14"/>
        <v>0.83441714450459448</v>
      </c>
      <c r="T206" s="131">
        <f t="shared" si="15"/>
        <v>559.4701544653733</v>
      </c>
    </row>
    <row r="207" spans="1:20" x14ac:dyDescent="0.3">
      <c r="A207">
        <v>2</v>
      </c>
      <c r="B207" s="11" t="s">
        <v>134</v>
      </c>
      <c r="C207" s="8">
        <v>45.292447000000017</v>
      </c>
      <c r="D207" s="2">
        <v>0.72507600000000005</v>
      </c>
      <c r="E207" s="11" t="s">
        <v>41</v>
      </c>
      <c r="F207" s="11">
        <v>15035</v>
      </c>
      <c r="G207" s="125">
        <f>IFERROR(VLOOKUP($F207,INRIX!$A$2:$F$464,2,FALSE),"")</f>
        <v>68.129186602870803</v>
      </c>
      <c r="H207" s="4">
        <f>IFERROR(VLOOKUP($F207,INRIX!$A$2:$F$464,3,FALSE),"")</f>
        <v>70.434017595307907</v>
      </c>
      <c r="I207" s="125">
        <f>IFERROR(VLOOKUP($F207,INRIX!$A$2:$F$464,4,FALSE),"")</f>
        <v>68.112705678584703</v>
      </c>
      <c r="J207" s="4">
        <f>IFERROR(VLOOKUP($F207,INRIX!$A$2:$F$464,5,FALSE),"")</f>
        <v>35.914415437003399</v>
      </c>
      <c r="K207" s="125">
        <f>IFERROR(VLOOKUP($F207,INRIX!$A$2:$F$464,6,FALSE),"")</f>
        <v>67.291372977265993</v>
      </c>
      <c r="L207" s="128">
        <f>IF(G207="","",VLOOKUP($F207,abm!$B$2:$G$1701,2,FALSE))</f>
        <v>58</v>
      </c>
      <c r="M207" s="9">
        <f>IF(H207="","",VLOOKUP($F207,abm!$B$2:$G$1701,3,FALSE))</f>
        <v>50</v>
      </c>
      <c r="N207" s="128">
        <f>IF(I207="","",VLOOKUP($F207,abm!$B$2:$G$1701,4,FALSE))</f>
        <v>57</v>
      </c>
      <c r="O207" s="9">
        <f>IF(J207="","",VLOOKUP($F207,abm!$B$2:$G$1701,5,FALSE))</f>
        <v>44</v>
      </c>
      <c r="P207" s="128">
        <f>IF(K207="","",VLOOKUP($F207,abm!$B$2:$G$1701,6,FALSE))</f>
        <v>58</v>
      </c>
      <c r="Q207" s="124">
        <f t="shared" si="12"/>
        <v>-0.29011574652344063</v>
      </c>
      <c r="R207" s="130">
        <f t="shared" si="13"/>
        <v>417.54907508535314</v>
      </c>
      <c r="S207" s="124">
        <f t="shared" si="14"/>
        <v>0.22513479516823343</v>
      </c>
      <c r="T207" s="131">
        <f t="shared" si="15"/>
        <v>65.376677725368936</v>
      </c>
    </row>
    <row r="208" spans="1:20" x14ac:dyDescent="0.3">
      <c r="A208">
        <v>2</v>
      </c>
      <c r="B208" s="11" t="s">
        <v>134</v>
      </c>
      <c r="C208" s="8">
        <v>45.865905000000019</v>
      </c>
      <c r="D208" s="2">
        <v>0.57345800000000002</v>
      </c>
      <c r="E208" s="11" t="s">
        <v>40</v>
      </c>
      <c r="F208" s="11">
        <v>8777</v>
      </c>
      <c r="G208" s="125">
        <f>IFERROR(VLOOKUP($F208,INRIX!$A$2:$F$464,2,FALSE),"")</f>
        <v>68.376129718235006</v>
      </c>
      <c r="H208" s="4">
        <f>IFERROR(VLOOKUP($F208,INRIX!$A$2:$F$464,3,FALSE),"")</f>
        <v>70.162356704878704</v>
      </c>
      <c r="I208" s="125">
        <f>IFERROR(VLOOKUP($F208,INRIX!$A$2:$F$464,4,FALSE),"")</f>
        <v>68.115427440306803</v>
      </c>
      <c r="J208" s="4">
        <f>IFERROR(VLOOKUP($F208,INRIX!$A$2:$F$464,5,FALSE),"")</f>
        <v>36.734846765039698</v>
      </c>
      <c r="K208" s="125">
        <f>IFERROR(VLOOKUP($F208,INRIX!$A$2:$F$464,6,FALSE),"")</f>
        <v>67.060557927131896</v>
      </c>
      <c r="L208" s="128">
        <f>IF(G208="","",VLOOKUP($F208,abm!$B$2:$G$1701,2,FALSE))</f>
        <v>62</v>
      </c>
      <c r="M208" s="9">
        <f>IF(H208="","",VLOOKUP($F208,abm!$B$2:$G$1701,3,FALSE))</f>
        <v>54</v>
      </c>
      <c r="N208" s="128">
        <f>IF(I208="","",VLOOKUP($F208,abm!$B$2:$G$1701,4,FALSE))</f>
        <v>62</v>
      </c>
      <c r="O208" s="9">
        <f>IF(J208="","",VLOOKUP($F208,abm!$B$2:$G$1701,5,FALSE))</f>
        <v>47</v>
      </c>
      <c r="P208" s="128">
        <f>IF(K208="","",VLOOKUP($F208,abm!$B$2:$G$1701,6,FALSE))</f>
        <v>62</v>
      </c>
      <c r="Q208" s="124">
        <f t="shared" si="12"/>
        <v>-0.2303565254066624</v>
      </c>
      <c r="R208" s="130">
        <f t="shared" si="13"/>
        <v>261.22177425573761</v>
      </c>
      <c r="S208" s="124">
        <f t="shared" si="14"/>
        <v>0.27943911949918832</v>
      </c>
      <c r="T208" s="131">
        <f t="shared" si="15"/>
        <v>105.37337093721595</v>
      </c>
    </row>
    <row r="209" spans="1:20" x14ac:dyDescent="0.3">
      <c r="A209">
        <v>2</v>
      </c>
      <c r="B209" s="11" t="s">
        <v>134</v>
      </c>
      <c r="C209" s="8">
        <v>46.164817000000021</v>
      </c>
      <c r="D209" s="2">
        <v>0.29891200000000001</v>
      </c>
      <c r="E209" s="11" t="s">
        <v>40</v>
      </c>
      <c r="F209" s="11">
        <v>8778</v>
      </c>
      <c r="G209" s="125">
        <f>IFERROR(VLOOKUP($F209,INRIX!$A$2:$F$464,2,FALSE),"")</f>
        <v>68.110047846889998</v>
      </c>
      <c r="H209" s="4">
        <f>IFERROR(VLOOKUP($F209,INRIX!$A$2:$F$464,3,FALSE),"")</f>
        <v>69.972007464676096</v>
      </c>
      <c r="I209" s="125">
        <f>IFERROR(VLOOKUP($F209,INRIX!$A$2:$F$464,4,FALSE),"")</f>
        <v>68.081281702338202</v>
      </c>
      <c r="J209" s="4">
        <f>IFERROR(VLOOKUP($F209,INRIX!$A$2:$F$464,5,FALSE),"")</f>
        <v>34.933484676504001</v>
      </c>
      <c r="K209" s="125">
        <f>IFERROR(VLOOKUP($F209,INRIX!$A$2:$F$464,6,FALSE),"")</f>
        <v>66.769681326317894</v>
      </c>
      <c r="L209" s="128">
        <f>IF(G209="","",VLOOKUP($F209,abm!$B$2:$G$1701,2,FALSE))</f>
        <v>62</v>
      </c>
      <c r="M209" s="9">
        <f>IF(H209="","",VLOOKUP($F209,abm!$B$2:$G$1701,3,FALSE))</f>
        <v>57</v>
      </c>
      <c r="N209" s="128">
        <f>IF(I209="","",VLOOKUP($F209,abm!$B$2:$G$1701,4,FALSE))</f>
        <v>61</v>
      </c>
      <c r="O209" s="9">
        <f>IF(J209="","",VLOOKUP($F209,abm!$B$2:$G$1701,5,FALSE))</f>
        <v>51</v>
      </c>
      <c r="P209" s="128">
        <f>IF(K209="","",VLOOKUP($F209,abm!$B$2:$G$1701,6,FALSE))</f>
        <v>62</v>
      </c>
      <c r="Q209" s="124">
        <f t="shared" si="12"/>
        <v>-0.18538852799420891</v>
      </c>
      <c r="R209" s="130">
        <f t="shared" si="13"/>
        <v>168.27297766361235</v>
      </c>
      <c r="S209" s="124">
        <f t="shared" si="14"/>
        <v>0.45991733925995115</v>
      </c>
      <c r="T209" s="131">
        <f t="shared" si="15"/>
        <v>258.13291464013173</v>
      </c>
    </row>
    <row r="210" spans="1:20" x14ac:dyDescent="0.3">
      <c r="A210">
        <v>2</v>
      </c>
      <c r="B210" s="11" t="s">
        <v>134</v>
      </c>
      <c r="C210" s="8">
        <v>46.779145000000021</v>
      </c>
      <c r="D210" s="2">
        <v>0.61432799999999999</v>
      </c>
      <c r="E210" s="11" t="s">
        <v>39</v>
      </c>
      <c r="F210" s="11">
        <v>12009</v>
      </c>
      <c r="G210" s="125">
        <f>IFERROR(VLOOKUP($F210,INRIX!$A$2:$F$464,2,FALSE),"")</f>
        <v>68.353003721424798</v>
      </c>
      <c r="H210" s="4">
        <f>IFERROR(VLOOKUP($F210,INRIX!$A$2:$F$464,3,FALSE),"")</f>
        <v>70.312183417755307</v>
      </c>
      <c r="I210" s="125">
        <f>IFERROR(VLOOKUP($F210,INRIX!$A$2:$F$464,4,FALSE),"")</f>
        <v>68.981689966596605</v>
      </c>
      <c r="J210" s="4">
        <f>IFERROR(VLOOKUP($F210,INRIX!$A$2:$F$464,5,FALSE),"")</f>
        <v>33.080136208853602</v>
      </c>
      <c r="K210" s="125">
        <f>IFERROR(VLOOKUP($F210,INRIX!$A$2:$F$464,6,FALSE),"")</f>
        <v>66.845626923458795</v>
      </c>
      <c r="L210" s="128">
        <f>IF(G210="","",VLOOKUP($F210,abm!$B$2:$G$1701,2,FALSE))</f>
        <v>62</v>
      </c>
      <c r="M210" s="9">
        <f>IF(H210="","",VLOOKUP($F210,abm!$B$2:$G$1701,3,FALSE))</f>
        <v>58</v>
      </c>
      <c r="N210" s="128">
        <f>IF(I210="","",VLOOKUP($F210,abm!$B$2:$G$1701,4,FALSE))</f>
        <v>62</v>
      </c>
      <c r="O210" s="9">
        <f>IF(J210="","",VLOOKUP($F210,abm!$B$2:$G$1701,5,FALSE))</f>
        <v>55</v>
      </c>
      <c r="P210" s="128">
        <f>IF(K210="","",VLOOKUP($F210,abm!$B$2:$G$1701,6,FALSE))</f>
        <v>62</v>
      </c>
      <c r="Q210" s="124">
        <f t="shared" si="12"/>
        <v>-0.17510739702966216</v>
      </c>
      <c r="R210" s="130">
        <f t="shared" si="13"/>
        <v>151.58986051244875</v>
      </c>
      <c r="S210" s="124">
        <f t="shared" si="14"/>
        <v>0.66262918788344471</v>
      </c>
      <c r="T210" s="131">
        <f t="shared" si="15"/>
        <v>480.4804286224109</v>
      </c>
    </row>
    <row r="211" spans="1:20" x14ac:dyDescent="0.3">
      <c r="A211">
        <v>2</v>
      </c>
      <c r="B211" s="11" t="s">
        <v>134</v>
      </c>
      <c r="C211" s="8">
        <v>50.07290200000002</v>
      </c>
      <c r="D211" s="2">
        <v>0.28410000000000002</v>
      </c>
      <c r="E211" s="11" t="s">
        <v>36</v>
      </c>
      <c r="F211" s="11">
        <v>8788</v>
      </c>
      <c r="G211" s="125">
        <f>IFERROR(VLOOKUP($F211,INRIX!$A$2:$F$464,2,FALSE),"")</f>
        <v>67.196172248803805</v>
      </c>
      <c r="H211" s="4">
        <f>IFERROR(VLOOKUP($F211,INRIX!$A$2:$F$464,3,FALSE),"")</f>
        <v>68.177552652626005</v>
      </c>
      <c r="I211" s="125">
        <f>IFERROR(VLOOKUP($F211,INRIX!$A$2:$F$464,4,FALSE),"")</f>
        <v>65.064085116911997</v>
      </c>
      <c r="J211" s="4">
        <f>IFERROR(VLOOKUP($F211,INRIX!$A$2:$F$464,5,FALSE),"")</f>
        <v>39.9677639046538</v>
      </c>
      <c r="K211" s="125">
        <f>IFERROR(VLOOKUP($F211,INRIX!$A$2:$F$464,6,FALSE),"")</f>
        <v>65.545219894768195</v>
      </c>
      <c r="L211" s="128">
        <f>IF(G211="","",VLOOKUP($F211,abm!$B$2:$G$1701,2,FALSE))</f>
        <v>62</v>
      </c>
      <c r="M211" s="9">
        <f>IF(H211="","",VLOOKUP($F211,abm!$B$2:$G$1701,3,FALSE))</f>
        <v>52</v>
      </c>
      <c r="N211" s="128">
        <f>IF(I211="","",VLOOKUP($F211,abm!$B$2:$G$1701,4,FALSE))</f>
        <v>60</v>
      </c>
      <c r="O211" s="9">
        <f>IF(J211="","",VLOOKUP($F211,abm!$B$2:$G$1701,5,FALSE))</f>
        <v>52</v>
      </c>
      <c r="P211" s="128">
        <f>IF(K211="","",VLOOKUP($F211,abm!$B$2:$G$1701,6,FALSE))</f>
        <v>62</v>
      </c>
      <c r="Q211" s="124">
        <f t="shared" si="12"/>
        <v>-0.23728561708650442</v>
      </c>
      <c r="R211" s="130">
        <f t="shared" si="13"/>
        <v>261.7132098284867</v>
      </c>
      <c r="S211" s="124">
        <f t="shared" si="14"/>
        <v>0.30104851810198929</v>
      </c>
      <c r="T211" s="131">
        <f t="shared" si="15"/>
        <v>144.77470545415196</v>
      </c>
    </row>
    <row r="212" spans="1:20" x14ac:dyDescent="0.3">
      <c r="A212">
        <v>2</v>
      </c>
      <c r="B212" s="11" t="s">
        <v>134</v>
      </c>
      <c r="C212" s="8">
        <v>50.401457000000022</v>
      </c>
      <c r="D212" s="2">
        <v>0.32855499999999999</v>
      </c>
      <c r="E212" s="11" t="s">
        <v>35</v>
      </c>
      <c r="F212" s="11">
        <v>8787</v>
      </c>
      <c r="G212" s="125">
        <f>IFERROR(VLOOKUP($F212,INRIX!$A$2:$F$464,2,FALSE),"")</f>
        <v>68.148325358851693</v>
      </c>
      <c r="H212" s="4">
        <f>IFERROR(VLOOKUP($F212,INRIX!$A$2:$F$464,3,FALSE),"")</f>
        <v>68.884030925086606</v>
      </c>
      <c r="I212" s="125">
        <f>IFERROR(VLOOKUP($F212,INRIX!$A$2:$F$464,4,FALSE),"")</f>
        <v>66.188667573920597</v>
      </c>
      <c r="J212" s="4">
        <f>IFERROR(VLOOKUP($F212,INRIX!$A$2:$F$464,5,FALSE),"")</f>
        <v>41.730987514188399</v>
      </c>
      <c r="K212" s="125">
        <f>IFERROR(VLOOKUP($F212,INRIX!$A$2:$F$464,6,FALSE),"")</f>
        <v>66.920281941824697</v>
      </c>
      <c r="L212" s="128">
        <f>IF(G212="","",VLOOKUP($F212,abm!$B$2:$G$1701,2,FALSE))</f>
        <v>62</v>
      </c>
      <c r="M212" s="9">
        <f>IF(H212="","",VLOOKUP($F212,abm!$B$2:$G$1701,3,FALSE))</f>
        <v>48</v>
      </c>
      <c r="N212" s="128">
        <f>IF(I212="","",VLOOKUP($F212,abm!$B$2:$G$1701,4,FALSE))</f>
        <v>58</v>
      </c>
      <c r="O212" s="9">
        <f>IF(J212="","",VLOOKUP($F212,abm!$B$2:$G$1701,5,FALSE))</f>
        <v>48</v>
      </c>
      <c r="P212" s="128">
        <f>IF(K212="","",VLOOKUP($F212,abm!$B$2:$G$1701,6,FALSE))</f>
        <v>62</v>
      </c>
      <c r="Q212" s="124">
        <f t="shared" si="12"/>
        <v>-0.30317666728589965</v>
      </c>
      <c r="R212" s="130">
        <f t="shared" si="13"/>
        <v>436.1427476799737</v>
      </c>
      <c r="S212" s="124">
        <f t="shared" si="14"/>
        <v>0.15022439820481504</v>
      </c>
      <c r="T212" s="131">
        <f t="shared" si="15"/>
        <v>39.300517547261748</v>
      </c>
    </row>
    <row r="213" spans="1:20" x14ac:dyDescent="0.3">
      <c r="A213">
        <v>2</v>
      </c>
      <c r="B213" s="11" t="s">
        <v>134</v>
      </c>
      <c r="C213" s="8">
        <v>50.58404700000002</v>
      </c>
      <c r="D213" s="2">
        <v>0.18259</v>
      </c>
      <c r="E213" s="11" t="s">
        <v>35</v>
      </c>
      <c r="F213" s="11">
        <v>8786</v>
      </c>
      <c r="G213" s="125">
        <f>IFERROR(VLOOKUP($F213,INRIX!$A$2:$F$464,2,FALSE),"")</f>
        <v>68.148325358851693</v>
      </c>
      <c r="H213" s="4">
        <f>IFERROR(VLOOKUP($F213,INRIX!$A$2:$F$464,3,FALSE),"")</f>
        <v>68.884030925086606</v>
      </c>
      <c r="I213" s="125">
        <f>IFERROR(VLOOKUP($F213,INRIX!$A$2:$F$464,4,FALSE),"")</f>
        <v>66.188667573920597</v>
      </c>
      <c r="J213" s="4">
        <f>IFERROR(VLOOKUP($F213,INRIX!$A$2:$F$464,5,FALSE),"")</f>
        <v>41.730987514188399</v>
      </c>
      <c r="K213" s="125">
        <f>IFERROR(VLOOKUP($F213,INRIX!$A$2:$F$464,6,FALSE),"")</f>
        <v>66.920281941824697</v>
      </c>
      <c r="L213" s="128">
        <f>IF(G213="","",VLOOKUP($F213,abm!$B$2:$G$1701,2,FALSE))</f>
        <v>62</v>
      </c>
      <c r="M213" s="9">
        <f>IF(H213="","",VLOOKUP($F213,abm!$B$2:$G$1701,3,FALSE))</f>
        <v>51</v>
      </c>
      <c r="N213" s="128">
        <f>IF(I213="","",VLOOKUP($F213,abm!$B$2:$G$1701,4,FALSE))</f>
        <v>60</v>
      </c>
      <c r="O213" s="9">
        <f>IF(J213="","",VLOOKUP($F213,abm!$B$2:$G$1701,5,FALSE))</f>
        <v>52</v>
      </c>
      <c r="P213" s="128">
        <f>IF(K213="","",VLOOKUP($F213,abm!$B$2:$G$1701,6,FALSE))</f>
        <v>62</v>
      </c>
      <c r="Q213" s="124">
        <f t="shared" si="12"/>
        <v>-0.2596252089912684</v>
      </c>
      <c r="R213" s="130">
        <f t="shared" si="13"/>
        <v>319.83856212945409</v>
      </c>
      <c r="S213" s="124">
        <f t="shared" si="14"/>
        <v>0.24607643138854951</v>
      </c>
      <c r="T213" s="131">
        <f t="shared" si="15"/>
        <v>105.45261743375455</v>
      </c>
    </row>
    <row r="214" spans="1:20" x14ac:dyDescent="0.3">
      <c r="A214">
        <v>2</v>
      </c>
      <c r="B214" s="11" t="s">
        <v>134</v>
      </c>
      <c r="C214" s="8">
        <v>51.356076000000023</v>
      </c>
      <c r="D214" s="2">
        <v>0.77202899999999997</v>
      </c>
      <c r="E214" s="11" t="s">
        <v>35</v>
      </c>
      <c r="F214" s="11">
        <v>30816</v>
      </c>
      <c r="G214" s="125">
        <f>IFERROR(VLOOKUP($F214,INRIX!$A$2:$F$464,2,FALSE),"")</f>
        <v>67.9077618288145</v>
      </c>
      <c r="H214" s="4">
        <f>IFERROR(VLOOKUP($F214,INRIX!$A$2:$F$464,3,FALSE),"")</f>
        <v>69.415089309517498</v>
      </c>
      <c r="I214" s="125">
        <f>IFERROR(VLOOKUP($F214,INRIX!$A$2:$F$464,4,FALSE),"")</f>
        <v>66.397006062105703</v>
      </c>
      <c r="J214" s="4">
        <f>IFERROR(VLOOKUP($F214,INRIX!$A$2:$F$464,5,FALSE),"")</f>
        <v>42.597048808172502</v>
      </c>
      <c r="K214" s="125">
        <f>IFERROR(VLOOKUP($F214,INRIX!$A$2:$F$464,6,FALSE),"")</f>
        <v>67.283033852873999</v>
      </c>
      <c r="L214" s="128">
        <f>IF(G214="","",VLOOKUP($F214,abm!$B$2:$G$1701,2,FALSE))</f>
        <v>62</v>
      </c>
      <c r="M214" s="9">
        <f>IF(H214="","",VLOOKUP($F214,abm!$B$2:$G$1701,3,FALSE))</f>
        <v>49</v>
      </c>
      <c r="N214" s="128">
        <f>IF(I214="","",VLOOKUP($F214,abm!$B$2:$G$1701,4,FALSE))</f>
        <v>60</v>
      </c>
      <c r="O214" s="9">
        <f>IF(J214="","",VLOOKUP($F214,abm!$B$2:$G$1701,5,FALSE))</f>
        <v>50</v>
      </c>
      <c r="P214" s="128">
        <f>IF(K214="","",VLOOKUP($F214,abm!$B$2:$G$1701,6,FALSE))</f>
        <v>62</v>
      </c>
      <c r="Q214" s="124">
        <f t="shared" si="12"/>
        <v>-0.29410160690693499</v>
      </c>
      <c r="R214" s="130">
        <f t="shared" si="13"/>
        <v>416.7758715155756</v>
      </c>
      <c r="S214" s="124">
        <f t="shared" si="14"/>
        <v>0.17379023662332216</v>
      </c>
      <c r="T214" s="131">
        <f t="shared" si="15"/>
        <v>54.803686348580172</v>
      </c>
    </row>
    <row r="215" spans="1:20" x14ac:dyDescent="0.3">
      <c r="A215">
        <v>2</v>
      </c>
      <c r="B215" s="11" t="s">
        <v>134</v>
      </c>
      <c r="C215" s="8">
        <v>51.401747000000022</v>
      </c>
      <c r="D215" s="2">
        <v>4.5671000000000003E-2</v>
      </c>
      <c r="E215" s="11" t="s">
        <v>35</v>
      </c>
      <c r="F215" s="11">
        <v>8789</v>
      </c>
      <c r="G215" s="125">
        <f>IFERROR(VLOOKUP($F215,INRIX!$A$2:$F$464,2,FALSE),"")</f>
        <v>68.166135034556106</v>
      </c>
      <c r="H215" s="4">
        <f>IFERROR(VLOOKUP($F215,INRIX!$A$2:$F$464,3,FALSE),"")</f>
        <v>69.555585177286105</v>
      </c>
      <c r="I215" s="125">
        <f>IFERROR(VLOOKUP($F215,INRIX!$A$2:$F$464,4,FALSE),"")</f>
        <v>67.937646913274804</v>
      </c>
      <c r="J215" s="4">
        <f>IFERROR(VLOOKUP($F215,INRIX!$A$2:$F$464,5,FALSE),"")</f>
        <v>52.099205448354098</v>
      </c>
      <c r="K215" s="125">
        <f>IFERROR(VLOOKUP($F215,INRIX!$A$2:$F$464,6,FALSE),"")</f>
        <v>67.475330090340506</v>
      </c>
      <c r="L215" s="128">
        <f>IF(G215="","",VLOOKUP($F215,abm!$B$2:$G$1701,2,FALSE))</f>
        <v>62</v>
      </c>
      <c r="M215" s="9">
        <f>IF(H215="","",VLOOKUP($F215,abm!$B$2:$G$1701,3,FALSE))</f>
        <v>49</v>
      </c>
      <c r="N215" s="128">
        <f>IF(I215="","",VLOOKUP($F215,abm!$B$2:$G$1701,4,FALSE))</f>
        <v>60</v>
      </c>
      <c r="O215" s="9">
        <f>IF(J215="","",VLOOKUP($F215,abm!$B$2:$G$1701,5,FALSE))</f>
        <v>50</v>
      </c>
      <c r="P215" s="128">
        <f>IF(K215="","",VLOOKUP($F215,abm!$B$2:$G$1701,6,FALSE))</f>
        <v>62</v>
      </c>
      <c r="Q215" s="124">
        <f t="shared" si="12"/>
        <v>-0.29552745656431745</v>
      </c>
      <c r="R215" s="130">
        <f t="shared" si="13"/>
        <v>422.5320819806642</v>
      </c>
      <c r="S215" s="124">
        <f t="shared" si="14"/>
        <v>-4.0292465696718516E-2</v>
      </c>
      <c r="T215" s="131">
        <f t="shared" si="15"/>
        <v>4.406663514399531</v>
      </c>
    </row>
    <row r="216" spans="1:20" x14ac:dyDescent="0.3">
      <c r="A216">
        <v>2</v>
      </c>
      <c r="B216" s="11" t="s">
        <v>134</v>
      </c>
      <c r="C216" s="8">
        <v>52.650958000000017</v>
      </c>
      <c r="D216" s="2">
        <v>0.572523</v>
      </c>
      <c r="E216" s="11" t="s">
        <v>32</v>
      </c>
      <c r="F216" s="11">
        <v>20685</v>
      </c>
      <c r="G216" s="125">
        <f>IFERROR(VLOOKUP($F216,INRIX!$A$2:$F$464,2,FALSE),"")</f>
        <v>68.752525252525203</v>
      </c>
      <c r="H216" s="4">
        <f>IFERROR(VLOOKUP($F216,INRIX!$A$2:$F$464,3,FALSE),"")</f>
        <v>69.948547054118904</v>
      </c>
      <c r="I216" s="125">
        <f>IFERROR(VLOOKUP($F216,INRIX!$A$2:$F$464,4,FALSE),"")</f>
        <v>69.410491154274396</v>
      </c>
      <c r="J216" s="4">
        <f>IFERROR(VLOOKUP($F216,INRIX!$A$2:$F$464,5,FALSE),"")</f>
        <v>66.675822928490305</v>
      </c>
      <c r="K216" s="125">
        <f>IFERROR(VLOOKUP($F216,INRIX!$A$2:$F$464,6,FALSE),"")</f>
        <v>68.151394817829797</v>
      </c>
      <c r="L216" s="128">
        <f>IF(G216="","",VLOOKUP($F216,abm!$B$2:$G$1701,2,FALSE))</f>
        <v>58</v>
      </c>
      <c r="M216" s="9">
        <f>IF(H216="","",VLOOKUP($F216,abm!$B$2:$G$1701,3,FALSE))</f>
        <v>55</v>
      </c>
      <c r="N216" s="128">
        <f>IF(I216="","",VLOOKUP($F216,abm!$B$2:$G$1701,4,FALSE))</f>
        <v>58</v>
      </c>
      <c r="O216" s="9">
        <f>IF(J216="","",VLOOKUP($F216,abm!$B$2:$G$1701,5,FALSE))</f>
        <v>56</v>
      </c>
      <c r="P216" s="128">
        <f>IF(K216="","",VLOOKUP($F216,abm!$B$2:$G$1701,6,FALSE))</f>
        <v>58</v>
      </c>
      <c r="Q216" s="124">
        <f t="shared" si="12"/>
        <v>-0.21370775639633055</v>
      </c>
      <c r="R216" s="130">
        <f t="shared" si="13"/>
        <v>223.45905902920697</v>
      </c>
      <c r="S216" s="124">
        <f t="shared" si="14"/>
        <v>-0.16011535305593616</v>
      </c>
      <c r="T216" s="131">
        <f t="shared" si="15"/>
        <v>113.97319520047931</v>
      </c>
    </row>
    <row r="217" spans="1:20" x14ac:dyDescent="0.3">
      <c r="A217">
        <v>2</v>
      </c>
      <c r="B217" s="11" t="s">
        <v>134</v>
      </c>
      <c r="C217" s="8">
        <v>53.270233000000019</v>
      </c>
      <c r="D217" s="2">
        <v>0.61927500000000002</v>
      </c>
      <c r="E217" s="11" t="s">
        <v>32</v>
      </c>
      <c r="F217" s="11">
        <v>20689</v>
      </c>
      <c r="G217" s="125">
        <f>IFERROR(VLOOKUP($F217,INRIX!$A$2:$F$464,2,FALSE),"")</f>
        <v>64.679691653375897</v>
      </c>
      <c r="H217" s="4">
        <f>IFERROR(VLOOKUP($F217,INRIX!$A$2:$F$464,3,FALSE),"")</f>
        <v>66.010663822980504</v>
      </c>
      <c r="I217" s="125">
        <f>IFERROR(VLOOKUP($F217,INRIX!$A$2:$F$464,4,FALSE),"")</f>
        <v>65.449956699245305</v>
      </c>
      <c r="J217" s="4">
        <f>IFERROR(VLOOKUP($F217,INRIX!$A$2:$F$464,5,FALSE),"")</f>
        <v>59.888762769579998</v>
      </c>
      <c r="K217" s="125">
        <f>IFERROR(VLOOKUP($F217,INRIX!$A$2:$F$464,6,FALSE),"")</f>
        <v>64.6191799861015</v>
      </c>
      <c r="L217" s="128">
        <f>IF(G217="","",VLOOKUP($F217,abm!$B$2:$G$1701,2,FALSE))</f>
        <v>57</v>
      </c>
      <c r="M217" s="9">
        <f>IF(H217="","",VLOOKUP($F217,abm!$B$2:$G$1701,3,FALSE))</f>
        <v>49</v>
      </c>
      <c r="N217" s="128">
        <f>IF(I217="","",VLOOKUP($F217,abm!$B$2:$G$1701,4,FALSE))</f>
        <v>56</v>
      </c>
      <c r="O217" s="9">
        <f>IF(J217="","",VLOOKUP($F217,abm!$B$2:$G$1701,5,FALSE))</f>
        <v>53</v>
      </c>
      <c r="P217" s="128">
        <f>IF(K217="","",VLOOKUP($F217,abm!$B$2:$G$1701,6,FALSE))</f>
        <v>57</v>
      </c>
      <c r="Q217" s="124">
        <f t="shared" si="12"/>
        <v>-0.25769569396541236</v>
      </c>
      <c r="R217" s="130">
        <f t="shared" si="13"/>
        <v>289.36268369845772</v>
      </c>
      <c r="S217" s="124">
        <f t="shared" si="14"/>
        <v>-0.11502596565710133</v>
      </c>
      <c r="T217" s="131">
        <f t="shared" si="15"/>
        <v>47.455052495551485</v>
      </c>
    </row>
    <row r="218" spans="1:20" x14ac:dyDescent="0.3">
      <c r="A218">
        <v>2</v>
      </c>
      <c r="B218" s="11" t="s">
        <v>134</v>
      </c>
      <c r="C218" s="8">
        <v>54.07219000000002</v>
      </c>
      <c r="D218" s="2">
        <v>0.28269</v>
      </c>
      <c r="E218" s="11" t="s">
        <v>194</v>
      </c>
      <c r="F218" s="11">
        <v>10968</v>
      </c>
      <c r="G218" s="125">
        <f>IFERROR(VLOOKUP($F218,INRIX!$A$2:$F$464,2,FALSE),"")</f>
        <v>64.796650717703301</v>
      </c>
      <c r="H218" s="4">
        <f>IFERROR(VLOOKUP($F218,INRIX!$A$2:$F$464,3,FALSE),"")</f>
        <v>66.2687283391096</v>
      </c>
      <c r="I218" s="125">
        <f>IFERROR(VLOOKUP($F218,INRIX!$A$2:$F$464,4,FALSE),"")</f>
        <v>64.565755288877895</v>
      </c>
      <c r="J218" s="4">
        <f>IFERROR(VLOOKUP($F218,INRIX!$A$2:$F$464,5,FALSE),"")</f>
        <v>28.473552780930799</v>
      </c>
      <c r="K218" s="125">
        <f>IFERROR(VLOOKUP($F218,INRIX!$A$2:$F$464,6,FALSE),"")</f>
        <v>64.436017075349994</v>
      </c>
      <c r="L218" s="128">
        <f>IF(G218="","",VLOOKUP($F218,abm!$B$2:$G$1701,2,FALSE))</f>
        <v>57</v>
      </c>
      <c r="M218" s="9">
        <f>IF(H218="","",VLOOKUP($F218,abm!$B$2:$G$1701,3,FALSE))</f>
        <v>51</v>
      </c>
      <c r="N218" s="128">
        <f>IF(I218="","",VLOOKUP($F218,abm!$B$2:$G$1701,4,FALSE))</f>
        <v>56</v>
      </c>
      <c r="O218" s="9">
        <f>IF(J218="","",VLOOKUP($F218,abm!$B$2:$G$1701,5,FALSE))</f>
        <v>52</v>
      </c>
      <c r="P218" s="128">
        <f>IF(K218="","",VLOOKUP($F218,abm!$B$2:$G$1701,6,FALSE))</f>
        <v>57</v>
      </c>
      <c r="Q218" s="124">
        <f t="shared" si="12"/>
        <v>-0.23040623717685715</v>
      </c>
      <c r="R218" s="130">
        <f t="shared" si="13"/>
        <v>233.13406509352862</v>
      </c>
      <c r="S218" s="124">
        <f t="shared" si="14"/>
        <v>0.8262561191459481</v>
      </c>
      <c r="T218" s="131">
        <f t="shared" si="15"/>
        <v>553.493718751649</v>
      </c>
    </row>
    <row r="219" spans="1:20" x14ac:dyDescent="0.3">
      <c r="A219">
        <v>2</v>
      </c>
      <c r="B219" s="11" t="s">
        <v>134</v>
      </c>
      <c r="C219" s="8">
        <v>54.389254000000022</v>
      </c>
      <c r="D219" s="2">
        <v>0.31706400000000001</v>
      </c>
      <c r="E219" s="11" t="s">
        <v>137</v>
      </c>
      <c r="F219" s="11">
        <v>20693</v>
      </c>
      <c r="G219" s="125">
        <f>IFERROR(VLOOKUP($F219,INRIX!$A$2:$F$464,2,FALSE),"")</f>
        <v>64.796650717703301</v>
      </c>
      <c r="H219" s="4">
        <f>IFERROR(VLOOKUP($F219,INRIX!$A$2:$F$464,3,FALSE),"")</f>
        <v>66.2687283391096</v>
      </c>
      <c r="I219" s="125">
        <f>IFERROR(VLOOKUP($F219,INRIX!$A$2:$F$464,4,FALSE),"")</f>
        <v>64.565755288877895</v>
      </c>
      <c r="J219" s="4">
        <f>IFERROR(VLOOKUP($F219,INRIX!$A$2:$F$464,5,FALSE),"")</f>
        <v>28.473552780930799</v>
      </c>
      <c r="K219" s="125">
        <f>IFERROR(VLOOKUP($F219,INRIX!$A$2:$F$464,6,FALSE),"")</f>
        <v>64.436017075349994</v>
      </c>
      <c r="L219" s="128">
        <f>IF(G219="","",VLOOKUP($F219,abm!$B$2:$G$1701,2,FALSE))</f>
        <v>58</v>
      </c>
      <c r="M219" s="9">
        <f>IF(H219="","",VLOOKUP($F219,abm!$B$2:$G$1701,3,FALSE))</f>
        <v>54</v>
      </c>
      <c r="N219" s="128">
        <f>IF(I219="","",VLOOKUP($F219,abm!$B$2:$G$1701,4,FALSE))</f>
        <v>57</v>
      </c>
      <c r="O219" s="9">
        <f>IF(J219="","",VLOOKUP($F219,abm!$B$2:$G$1701,5,FALSE))</f>
        <v>53</v>
      </c>
      <c r="P219" s="128">
        <f>IF(K219="","",VLOOKUP($F219,abm!$B$2:$G$1701,6,FALSE))</f>
        <v>58</v>
      </c>
      <c r="Q219" s="124">
        <f t="shared" si="12"/>
        <v>-0.18513601583431927</v>
      </c>
      <c r="R219" s="130">
        <f t="shared" si="13"/>
        <v>150.52169505887102</v>
      </c>
      <c r="S219" s="124">
        <f t="shared" si="14"/>
        <v>0.86137642912952406</v>
      </c>
      <c r="T219" s="131">
        <f t="shared" si="15"/>
        <v>601.54661318978731</v>
      </c>
    </row>
    <row r="220" spans="1:20" x14ac:dyDescent="0.3">
      <c r="A220">
        <v>2</v>
      </c>
      <c r="B220" s="11" t="s">
        <v>134</v>
      </c>
      <c r="C220" s="8">
        <v>54.940774000000019</v>
      </c>
      <c r="D220" s="2">
        <v>0.55152000000000001</v>
      </c>
      <c r="E220" s="11" t="s">
        <v>194</v>
      </c>
      <c r="F220" s="11">
        <v>20694</v>
      </c>
      <c r="G220" s="125">
        <f>IFERROR(VLOOKUP($F220,INRIX!$A$2:$F$464,2,FALSE),"")</f>
        <v>64.796650717703301</v>
      </c>
      <c r="H220" s="4">
        <f>IFERROR(VLOOKUP($F220,INRIX!$A$2:$F$464,3,FALSE),"")</f>
        <v>66.2687283391096</v>
      </c>
      <c r="I220" s="125">
        <f>IFERROR(VLOOKUP($F220,INRIX!$A$2:$F$464,4,FALSE),"")</f>
        <v>64.565755288877895</v>
      </c>
      <c r="J220" s="4">
        <f>IFERROR(VLOOKUP($F220,INRIX!$A$2:$F$464,5,FALSE),"")</f>
        <v>28.473552780930799</v>
      </c>
      <c r="K220" s="125">
        <f>IFERROR(VLOOKUP($F220,INRIX!$A$2:$F$464,6,FALSE),"")</f>
        <v>64.436017075349994</v>
      </c>
      <c r="L220" s="128">
        <f>IF(G220="","",VLOOKUP($F220,abm!$B$2:$G$1701,2,FALSE))</f>
        <v>58</v>
      </c>
      <c r="M220" s="9">
        <f>IF(H220="","",VLOOKUP($F220,abm!$B$2:$G$1701,3,FALSE))</f>
        <v>52</v>
      </c>
      <c r="N220" s="128">
        <f>IF(I220="","",VLOOKUP($F220,abm!$B$2:$G$1701,4,FALSE))</f>
        <v>57</v>
      </c>
      <c r="O220" s="9">
        <f>IF(J220="","",VLOOKUP($F220,abm!$B$2:$G$1701,5,FALSE))</f>
        <v>51</v>
      </c>
      <c r="P220" s="128">
        <f>IF(K220="","",VLOOKUP($F220,abm!$B$2:$G$1701,6,FALSE))</f>
        <v>58</v>
      </c>
      <c r="Q220" s="124">
        <f t="shared" si="12"/>
        <v>-0.21531616339601123</v>
      </c>
      <c r="R220" s="130">
        <f t="shared" si="13"/>
        <v>203.59660841530942</v>
      </c>
      <c r="S220" s="124">
        <f t="shared" si="14"/>
        <v>0.79113580916237214</v>
      </c>
      <c r="T220" s="131">
        <f t="shared" si="15"/>
        <v>507.44082431351052</v>
      </c>
    </row>
    <row r="221" spans="1:20" x14ac:dyDescent="0.3">
      <c r="A221">
        <v>2</v>
      </c>
      <c r="B221" s="11" t="s">
        <v>134</v>
      </c>
      <c r="C221" s="8">
        <v>55.219161000000021</v>
      </c>
      <c r="D221" s="2">
        <v>0.278387</v>
      </c>
      <c r="E221" s="11" t="s">
        <v>31</v>
      </c>
      <c r="F221" s="11">
        <v>16578</v>
      </c>
      <c r="G221" s="125">
        <f>IFERROR(VLOOKUP($F221,INRIX!$A$2:$F$464,2,FALSE),"")</f>
        <v>64.170122275385395</v>
      </c>
      <c r="H221" s="4">
        <f>IFERROR(VLOOKUP($F221,INRIX!$A$2:$F$464,3,FALSE),"")</f>
        <v>64.643561716875496</v>
      </c>
      <c r="I221" s="125">
        <f>IFERROR(VLOOKUP($F221,INRIX!$A$2:$F$464,4,FALSE),"")</f>
        <v>61.059012742793499</v>
      </c>
      <c r="J221" s="4">
        <f>IFERROR(VLOOKUP($F221,INRIX!$A$2:$F$464,5,FALSE),"")</f>
        <v>23.296935300794601</v>
      </c>
      <c r="K221" s="125">
        <f>IFERROR(VLOOKUP($F221,INRIX!$A$2:$F$464,6,FALSE),"")</f>
        <v>62.940732651643003</v>
      </c>
      <c r="L221" s="128">
        <f>IF(G221="","",VLOOKUP($F221,abm!$B$2:$G$1701,2,FALSE))</f>
        <v>58</v>
      </c>
      <c r="M221" s="9">
        <f>IF(H221="","",VLOOKUP($F221,abm!$B$2:$G$1701,3,FALSE))</f>
        <v>50</v>
      </c>
      <c r="N221" s="128">
        <f>IF(I221="","",VLOOKUP($F221,abm!$B$2:$G$1701,4,FALSE))</f>
        <v>56</v>
      </c>
      <c r="O221" s="9">
        <f>IF(J221="","",VLOOKUP($F221,abm!$B$2:$G$1701,5,FALSE))</f>
        <v>45</v>
      </c>
      <c r="P221" s="128">
        <f>IF(K221="","",VLOOKUP($F221,abm!$B$2:$G$1701,6,FALSE))</f>
        <v>58</v>
      </c>
      <c r="Q221" s="124">
        <f t="shared" si="12"/>
        <v>-0.22652776746756398</v>
      </c>
      <c r="R221" s="130">
        <f t="shared" si="13"/>
        <v>214.43389975594161</v>
      </c>
      <c r="S221" s="124">
        <f t="shared" si="14"/>
        <v>0.93158453757929105</v>
      </c>
      <c r="T221" s="131">
        <f t="shared" si="15"/>
        <v>471.02301733789551</v>
      </c>
    </row>
    <row r="222" spans="1:20" x14ac:dyDescent="0.3">
      <c r="A222">
        <v>2</v>
      </c>
      <c r="B222" s="11" t="s">
        <v>134</v>
      </c>
      <c r="C222" s="8">
        <v>56.191520000000018</v>
      </c>
      <c r="D222" s="2">
        <v>0.14935300000000001</v>
      </c>
      <c r="E222" s="11" t="s">
        <v>186</v>
      </c>
      <c r="F222" s="11">
        <v>20703</v>
      </c>
      <c r="G222" s="125">
        <f>IFERROR(VLOOKUP($F222,INRIX!$A$2:$F$464,2,FALSE),"")</f>
        <v>58.336257309941502</v>
      </c>
      <c r="H222" s="4">
        <f>IFERROR(VLOOKUP($F222,INRIX!$A$2:$F$464,3,FALSE),"")</f>
        <v>58.130098640362597</v>
      </c>
      <c r="I222" s="125">
        <f>IFERROR(VLOOKUP($F222,INRIX!$A$2:$F$464,4,FALSE),"")</f>
        <v>53.3733762216999</v>
      </c>
      <c r="J222" s="4">
        <f>IFERROR(VLOOKUP($F222,INRIX!$A$2:$F$464,5,FALSE),"")</f>
        <v>27.130306469920502</v>
      </c>
      <c r="K222" s="125">
        <f>IFERROR(VLOOKUP($F222,INRIX!$A$2:$F$464,6,FALSE),"")</f>
        <v>55.256924451503998</v>
      </c>
      <c r="L222" s="128">
        <f>IF(G222="","",VLOOKUP($F222,abm!$B$2:$G$1701,2,FALSE))</f>
        <v>58</v>
      </c>
      <c r="M222" s="9">
        <f>IF(H222="","",VLOOKUP($F222,abm!$B$2:$G$1701,3,FALSE))</f>
        <v>48</v>
      </c>
      <c r="N222" s="128">
        <f>IF(I222="","",VLOOKUP($F222,abm!$B$2:$G$1701,4,FALSE))</f>
        <v>50</v>
      </c>
      <c r="O222" s="9">
        <f>IF(J222="","",VLOOKUP($F222,abm!$B$2:$G$1701,5,FALSE))</f>
        <v>34</v>
      </c>
      <c r="P222" s="128">
        <f>IF(K222="","",VLOOKUP($F222,abm!$B$2:$G$1701,6,FALSE))</f>
        <v>58</v>
      </c>
      <c r="Q222" s="124">
        <f t="shared" si="12"/>
        <v>-0.17426598057290699</v>
      </c>
      <c r="R222" s="130">
        <f t="shared" si="13"/>
        <v>102.61889846347614</v>
      </c>
      <c r="S222" s="124">
        <f t="shared" si="14"/>
        <v>0.25321105523433585</v>
      </c>
      <c r="T222" s="131">
        <f t="shared" si="15"/>
        <v>47.192689197216119</v>
      </c>
    </row>
    <row r="223" spans="1:20" x14ac:dyDescent="0.3">
      <c r="A223">
        <v>2</v>
      </c>
      <c r="B223" s="11" t="s">
        <v>134</v>
      </c>
      <c r="C223" s="8">
        <v>56.383078000000019</v>
      </c>
      <c r="D223" s="2">
        <v>0.19155800000000001</v>
      </c>
      <c r="E223" s="11"/>
      <c r="F223" s="11">
        <v>27834</v>
      </c>
      <c r="G223" s="125">
        <f>IFERROR(VLOOKUP($F223,INRIX!$A$2:$F$464,2,FALSE),"")</f>
        <v>60.157097288676198</v>
      </c>
      <c r="H223" s="4">
        <f>IFERROR(VLOOKUP($F223,INRIX!$A$2:$F$464,3,FALSE),"")</f>
        <v>60.478272460677204</v>
      </c>
      <c r="I223" s="125">
        <f>IFERROR(VLOOKUP($F223,INRIX!$A$2:$F$464,4,FALSE),"")</f>
        <v>56.692564641840903</v>
      </c>
      <c r="J223" s="4">
        <f>IFERROR(VLOOKUP($F223,INRIX!$A$2:$F$464,5,FALSE),"")</f>
        <v>33.609988649262199</v>
      </c>
      <c r="K223" s="125">
        <f>IFERROR(VLOOKUP($F223,INRIX!$A$2:$F$464,6,FALSE),"")</f>
        <v>58.484463417055501</v>
      </c>
      <c r="L223" s="128">
        <f>IF(G223="","",VLOOKUP($F223,abm!$B$2:$G$1701,2,FALSE))</f>
        <v>58</v>
      </c>
      <c r="M223" s="9">
        <f>IF(H223="","",VLOOKUP($F223,abm!$B$2:$G$1701,3,FALSE))</f>
        <v>52</v>
      </c>
      <c r="N223" s="128">
        <f>IF(I223="","",VLOOKUP($F223,abm!$B$2:$G$1701,4,FALSE))</f>
        <v>54</v>
      </c>
      <c r="O223" s="9">
        <f>IF(J223="","",VLOOKUP($F223,abm!$B$2:$G$1701,5,FALSE))</f>
        <v>38</v>
      </c>
      <c r="P223" s="128">
        <f>IF(K223="","",VLOOKUP($F223,abm!$B$2:$G$1701,6,FALSE))</f>
        <v>58</v>
      </c>
      <c r="Q223" s="124">
        <f t="shared" si="12"/>
        <v>-0.14018708067744079</v>
      </c>
      <c r="R223" s="130">
        <f t="shared" si="13"/>
        <v>71.881103917477489</v>
      </c>
      <c r="S223" s="124">
        <f t="shared" si="14"/>
        <v>0.13061626995920372</v>
      </c>
      <c r="T223" s="131">
        <f t="shared" si="15"/>
        <v>19.272199659606731</v>
      </c>
    </row>
    <row r="224" spans="1:20" x14ac:dyDescent="0.3">
      <c r="A224">
        <v>2</v>
      </c>
      <c r="B224" s="11" t="s">
        <v>134</v>
      </c>
      <c r="C224" s="8">
        <v>56.749058000000019</v>
      </c>
      <c r="D224" s="2">
        <v>0.117505</v>
      </c>
      <c r="E224" s="11" t="s">
        <v>184</v>
      </c>
      <c r="F224" s="11">
        <v>27824</v>
      </c>
      <c r="G224" s="125">
        <f>IFERROR(VLOOKUP($F224,INRIX!$A$2:$F$464,2,FALSE),"")</f>
        <v>64.816321105794799</v>
      </c>
      <c r="H224" s="4">
        <f>IFERROR(VLOOKUP($F224,INRIX!$A$2:$F$464,3,FALSE),"")</f>
        <v>62.218341775526497</v>
      </c>
      <c r="I224" s="125">
        <f>IFERROR(VLOOKUP($F224,INRIX!$A$2:$F$464,4,FALSE),"")</f>
        <v>63.693554373376202</v>
      </c>
      <c r="J224" s="4">
        <f>IFERROR(VLOOKUP($F224,INRIX!$A$2:$F$464,5,FALSE),"")</f>
        <v>48.826333711691298</v>
      </c>
      <c r="K224" s="125">
        <f>IFERROR(VLOOKUP($F224,INRIX!$A$2:$F$464,6,FALSE),"")</f>
        <v>65.560806115357906</v>
      </c>
      <c r="L224" s="128">
        <f>IF(G224="","",VLOOKUP($F224,abm!$B$2:$G$1701,2,FALSE))</f>
        <v>57</v>
      </c>
      <c r="M224" s="9">
        <f>IF(H224="","",VLOOKUP($F224,abm!$B$2:$G$1701,3,FALSE))</f>
        <v>56</v>
      </c>
      <c r="N224" s="128">
        <f>IF(I224="","",VLOOKUP($F224,abm!$B$2:$G$1701,4,FALSE))</f>
        <v>56</v>
      </c>
      <c r="O224" s="9">
        <f>IF(J224="","",VLOOKUP($F224,abm!$B$2:$G$1701,5,FALSE))</f>
        <v>48</v>
      </c>
      <c r="P224" s="128">
        <f>IF(K224="","",VLOOKUP($F224,abm!$B$2:$G$1701,6,FALSE))</f>
        <v>57</v>
      </c>
      <c r="Q224" s="124">
        <f t="shared" si="12"/>
        <v>-9.9943868609697839E-2</v>
      </c>
      <c r="R224" s="130">
        <f t="shared" si="13"/>
        <v>38.667774437258025</v>
      </c>
      <c r="S224" s="124">
        <f t="shared" si="14"/>
        <v>-1.6923935279896662E-2</v>
      </c>
      <c r="T224" s="131">
        <f t="shared" si="15"/>
        <v>0.68282740307751699</v>
      </c>
    </row>
    <row r="225" spans="1:20" x14ac:dyDescent="0.3">
      <c r="A225">
        <v>2</v>
      </c>
      <c r="B225" s="11" t="s">
        <v>134</v>
      </c>
      <c r="C225" s="8">
        <v>57.13498300000002</v>
      </c>
      <c r="D225" s="2">
        <v>0.38592500000000002</v>
      </c>
      <c r="E225" s="11" t="s">
        <v>81</v>
      </c>
      <c r="F225" s="11">
        <v>20705</v>
      </c>
      <c r="G225" s="125">
        <f>IFERROR(VLOOKUP($F225,INRIX!$A$2:$F$464,2,FALSE),"")</f>
        <v>64.816321105794799</v>
      </c>
      <c r="H225" s="4">
        <f>IFERROR(VLOOKUP($F225,INRIX!$A$2:$F$464,3,FALSE),"")</f>
        <v>62.218341775526497</v>
      </c>
      <c r="I225" s="125">
        <f>IFERROR(VLOOKUP($F225,INRIX!$A$2:$F$464,4,FALSE),"")</f>
        <v>63.693554373376202</v>
      </c>
      <c r="J225" s="4">
        <f>IFERROR(VLOOKUP($F225,INRIX!$A$2:$F$464,5,FALSE),"")</f>
        <v>48.826333711691298</v>
      </c>
      <c r="K225" s="125">
        <f>IFERROR(VLOOKUP($F225,INRIX!$A$2:$F$464,6,FALSE),"")</f>
        <v>65.560806115357906</v>
      </c>
      <c r="L225" s="128">
        <f>IF(G225="","",VLOOKUP($F225,abm!$B$2:$G$1701,2,FALSE))</f>
        <v>57</v>
      </c>
      <c r="M225" s="9">
        <f>IF(H225="","",VLOOKUP($F225,abm!$B$2:$G$1701,3,FALSE))</f>
        <v>57</v>
      </c>
      <c r="N225" s="128">
        <f>IF(I225="","",VLOOKUP($F225,abm!$B$2:$G$1701,4,FALSE))</f>
        <v>57</v>
      </c>
      <c r="O225" s="9">
        <f>IF(J225="","",VLOOKUP($F225,abm!$B$2:$G$1701,5,FALSE))</f>
        <v>56</v>
      </c>
      <c r="P225" s="128">
        <f>IF(K225="","",VLOOKUP($F225,abm!$B$2:$G$1701,6,FALSE))</f>
        <v>57</v>
      </c>
      <c r="Q225" s="124">
        <f t="shared" si="12"/>
        <v>-8.3871437692013884E-2</v>
      </c>
      <c r="R225" s="130">
        <f t="shared" si="13"/>
        <v>27.231090886205031</v>
      </c>
      <c r="S225" s="124">
        <f t="shared" si="14"/>
        <v>0.14692207550678726</v>
      </c>
      <c r="T225" s="131">
        <f t="shared" si="15"/>
        <v>51.461488016016752</v>
      </c>
    </row>
    <row r="226" spans="1:20" x14ac:dyDescent="0.3">
      <c r="A226">
        <v>2</v>
      </c>
      <c r="B226" s="11" t="s">
        <v>134</v>
      </c>
      <c r="C226" s="8">
        <v>57.592143000000021</v>
      </c>
      <c r="D226" s="2">
        <v>0.180286</v>
      </c>
      <c r="E226" s="11" t="s">
        <v>184</v>
      </c>
      <c r="F226" s="11">
        <v>20709</v>
      </c>
      <c r="G226" s="125">
        <f>IFERROR(VLOOKUP($F226,INRIX!$A$2:$F$464,2,FALSE),"")</f>
        <v>64.816321105794799</v>
      </c>
      <c r="H226" s="4">
        <f>IFERROR(VLOOKUP($F226,INRIX!$A$2:$F$464,3,FALSE),"")</f>
        <v>62.218341775526497</v>
      </c>
      <c r="I226" s="125">
        <f>IFERROR(VLOOKUP($F226,INRIX!$A$2:$F$464,4,FALSE),"")</f>
        <v>63.693554373376202</v>
      </c>
      <c r="J226" s="4">
        <f>IFERROR(VLOOKUP($F226,INRIX!$A$2:$F$464,5,FALSE),"")</f>
        <v>48.826333711691298</v>
      </c>
      <c r="K226" s="125">
        <f>IFERROR(VLOOKUP($F226,INRIX!$A$2:$F$464,6,FALSE),"")</f>
        <v>65.560806115357906</v>
      </c>
      <c r="L226" s="128">
        <f>IF(G226="","",VLOOKUP($F226,abm!$B$2:$G$1701,2,FALSE))</f>
        <v>57</v>
      </c>
      <c r="M226" s="9">
        <f>IF(H226="","",VLOOKUP($F226,abm!$B$2:$G$1701,3,FALSE))</f>
        <v>52</v>
      </c>
      <c r="N226" s="128">
        <f>IF(I226="","",VLOOKUP($F226,abm!$B$2:$G$1701,4,FALSE))</f>
        <v>52</v>
      </c>
      <c r="O226" s="9">
        <f>IF(J226="","",VLOOKUP($F226,abm!$B$2:$G$1701,5,FALSE))</f>
        <v>36</v>
      </c>
      <c r="P226" s="128">
        <f>IF(K226="","",VLOOKUP($F226,abm!$B$2:$G$1701,6,FALSE))</f>
        <v>57</v>
      </c>
      <c r="Q226" s="124">
        <f t="shared" si="12"/>
        <v>-0.16423359228043377</v>
      </c>
      <c r="R226" s="130">
        <f t="shared" si="13"/>
        <v>104.41450864147001</v>
      </c>
      <c r="S226" s="124">
        <f t="shared" si="14"/>
        <v>-0.26269295145992244</v>
      </c>
      <c r="T226" s="131">
        <f t="shared" si="15"/>
        <v>164.51483648366866</v>
      </c>
    </row>
    <row r="227" spans="1:20" x14ac:dyDescent="0.3">
      <c r="A227">
        <v>2</v>
      </c>
      <c r="B227" s="11" t="s">
        <v>134</v>
      </c>
      <c r="C227" s="8">
        <v>57.702745000000021</v>
      </c>
      <c r="D227" s="2">
        <v>0.11060200000000001</v>
      </c>
      <c r="E227" s="11" t="s">
        <v>138</v>
      </c>
      <c r="F227" s="11">
        <v>27806</v>
      </c>
      <c r="G227" s="125">
        <f>IFERROR(VLOOKUP($F227,INRIX!$A$2:$F$464,2,FALSE),"")</f>
        <v>63.629186602870803</v>
      </c>
      <c r="H227" s="4">
        <f>IFERROR(VLOOKUP($F227,INRIX!$A$2:$F$464,3,FALSE),"")</f>
        <v>60.694481471607602</v>
      </c>
      <c r="I227" s="125">
        <f>IFERROR(VLOOKUP($F227,INRIX!$A$2:$F$464,4,FALSE),"")</f>
        <v>63.381665223308197</v>
      </c>
      <c r="J227" s="4">
        <f>IFERROR(VLOOKUP($F227,INRIX!$A$2:$F$464,5,FALSE),"")</f>
        <v>47.728036322361</v>
      </c>
      <c r="K227" s="125">
        <f>IFERROR(VLOOKUP($F227,INRIX!$A$2:$F$464,6,FALSE),"")</f>
        <v>65.617095205003494</v>
      </c>
      <c r="L227" s="128">
        <f>IF(G227="","",VLOOKUP($F227,abm!$B$2:$G$1701,2,FALSE))</f>
        <v>57</v>
      </c>
      <c r="M227" s="9">
        <f>IF(H227="","",VLOOKUP($F227,abm!$B$2:$G$1701,3,FALSE))</f>
        <v>54</v>
      </c>
      <c r="N227" s="128">
        <f>IF(I227="","",VLOOKUP($F227,abm!$B$2:$G$1701,4,FALSE))</f>
        <v>54</v>
      </c>
      <c r="O227" s="9">
        <f>IF(J227="","",VLOOKUP($F227,abm!$B$2:$G$1701,5,FALSE))</f>
        <v>41</v>
      </c>
      <c r="P227" s="128">
        <f>IF(K227="","",VLOOKUP($F227,abm!$B$2:$G$1701,6,FALSE))</f>
        <v>57</v>
      </c>
      <c r="Q227" s="124">
        <f t="shared" si="12"/>
        <v>-0.11029802560780144</v>
      </c>
      <c r="R227" s="130">
        <f t="shared" si="13"/>
        <v>44.816082173697488</v>
      </c>
      <c r="S227" s="124">
        <f t="shared" si="14"/>
        <v>-0.14096612475147774</v>
      </c>
      <c r="T227" s="131">
        <f t="shared" si="15"/>
        <v>45.266472755008927</v>
      </c>
    </row>
    <row r="228" spans="1:20" x14ac:dyDescent="0.3">
      <c r="A228">
        <v>2</v>
      </c>
      <c r="B228" s="11" t="s">
        <v>134</v>
      </c>
      <c r="C228" s="8">
        <v>58.051487000000023</v>
      </c>
      <c r="D228" s="2">
        <v>0.120786</v>
      </c>
      <c r="E228" s="11" t="s">
        <v>26</v>
      </c>
      <c r="F228" s="11">
        <v>27791</v>
      </c>
      <c r="G228" s="125">
        <f>IFERROR(VLOOKUP($F228,INRIX!$A$2:$F$464,2,FALSE),"")</f>
        <v>58.307283359914898</v>
      </c>
      <c r="H228" s="4">
        <f>IFERROR(VLOOKUP($F228,INRIX!$A$2:$F$464,3,FALSE),"")</f>
        <v>54.632631298320398</v>
      </c>
      <c r="I228" s="125">
        <f>IFERROR(VLOOKUP($F228,INRIX!$A$2:$F$464,4,FALSE),"")</f>
        <v>58.850055672398902</v>
      </c>
      <c r="J228" s="4">
        <f>IFERROR(VLOOKUP($F228,INRIX!$A$2:$F$464,5,FALSE),"")</f>
        <v>43.162542565266698</v>
      </c>
      <c r="K228" s="125">
        <f>IFERROR(VLOOKUP($F228,INRIX!$A$2:$F$464,6,FALSE),"")</f>
        <v>61.198550580760397</v>
      </c>
      <c r="L228" s="128">
        <f>IF(G228="","",VLOOKUP($F228,abm!$B$2:$G$1701,2,FALSE))</f>
        <v>57</v>
      </c>
      <c r="M228" s="9">
        <f>IF(H228="","",VLOOKUP($F228,abm!$B$2:$G$1701,3,FALSE))</f>
        <v>52</v>
      </c>
      <c r="N228" s="128">
        <f>IF(I228="","",VLOOKUP($F228,abm!$B$2:$G$1701,4,FALSE))</f>
        <v>51</v>
      </c>
      <c r="O228" s="9">
        <f>IF(J228="","",VLOOKUP($F228,abm!$B$2:$G$1701,5,FALSE))</f>
        <v>33</v>
      </c>
      <c r="P228" s="128">
        <f>IF(K228="","",VLOOKUP($F228,abm!$B$2:$G$1701,6,FALSE))</f>
        <v>57</v>
      </c>
      <c r="Q228" s="124">
        <f t="shared" si="12"/>
        <v>-4.8187891297875929E-2</v>
      </c>
      <c r="R228" s="130">
        <f t="shared" si="13"/>
        <v>6.9307475528961424</v>
      </c>
      <c r="S228" s="124">
        <f t="shared" si="14"/>
        <v>-0.23544819098411018</v>
      </c>
      <c r="T228" s="131">
        <f t="shared" si="15"/>
        <v>103.27727139085744</v>
      </c>
    </row>
    <row r="229" spans="1:20" x14ac:dyDescent="0.3">
      <c r="A229">
        <v>2</v>
      </c>
      <c r="B229" s="11" t="s">
        <v>134</v>
      </c>
      <c r="C229" s="8">
        <v>58.378711000000024</v>
      </c>
      <c r="D229" s="2">
        <v>0.154972</v>
      </c>
      <c r="E229" s="11" t="s">
        <v>25</v>
      </c>
      <c r="F229" s="11">
        <v>30865</v>
      </c>
      <c r="G229" s="125">
        <f>IFERROR(VLOOKUP($F229,INRIX!$A$2:$F$464,2,FALSE),"")</f>
        <v>62.019670388091399</v>
      </c>
      <c r="H229" s="4">
        <f>IFERROR(VLOOKUP($F229,INRIX!$A$2:$F$464,3,FALSE),"")</f>
        <v>63.103439082911201</v>
      </c>
      <c r="I229" s="125">
        <f>IFERROR(VLOOKUP($F229,INRIX!$A$2:$F$464,4,FALSE),"")</f>
        <v>60.233700358777703</v>
      </c>
      <c r="J229" s="4">
        <f>IFERROR(VLOOKUP($F229,INRIX!$A$2:$F$464,5,FALSE),"")</f>
        <v>39.036549375709399</v>
      </c>
      <c r="K229" s="125">
        <f>IFERROR(VLOOKUP($F229,INRIX!$A$2:$F$464,6,FALSE),"")</f>
        <v>63.691948773950202</v>
      </c>
      <c r="L229" s="128">
        <f>IF(G229="","",VLOOKUP($F229,abm!$B$2:$G$1701,2,FALSE))</f>
        <v>57</v>
      </c>
      <c r="M229" s="9">
        <f>IF(H229="","",VLOOKUP($F229,abm!$B$2:$G$1701,3,FALSE))</f>
        <v>57</v>
      </c>
      <c r="N229" s="128">
        <f>IF(I229="","",VLOOKUP($F229,abm!$B$2:$G$1701,4,FALSE))</f>
        <v>57</v>
      </c>
      <c r="O229" s="9">
        <f>IF(J229="","",VLOOKUP($F229,abm!$B$2:$G$1701,5,FALSE))</f>
        <v>45</v>
      </c>
      <c r="P229" s="128">
        <f>IF(K229="","",VLOOKUP($F229,abm!$B$2:$G$1701,6,FALSE))</f>
        <v>57</v>
      </c>
      <c r="Q229" s="124">
        <f t="shared" si="12"/>
        <v>-9.672117988517126E-2</v>
      </c>
      <c r="R229" s="130">
        <f t="shared" si="13"/>
        <v>37.251968638807924</v>
      </c>
      <c r="S229" s="124">
        <f t="shared" si="14"/>
        <v>0.15276582381539527</v>
      </c>
      <c r="T229" s="131">
        <f t="shared" si="15"/>
        <v>35.562743348351965</v>
      </c>
    </row>
    <row r="230" spans="1:20" x14ac:dyDescent="0.3">
      <c r="A230">
        <v>2</v>
      </c>
      <c r="B230" s="11" t="s">
        <v>134</v>
      </c>
      <c r="C230" s="8">
        <v>59.346415000000022</v>
      </c>
      <c r="D230" s="2">
        <v>0.50443000000000005</v>
      </c>
      <c r="E230" s="11" t="s">
        <v>24</v>
      </c>
      <c r="F230" s="11">
        <v>20711</v>
      </c>
      <c r="G230" s="125">
        <f>IFERROR(VLOOKUP($F230,INRIX!$A$2:$F$464,2,FALSE),"")</f>
        <v>64.559011164274295</v>
      </c>
      <c r="H230" s="4">
        <f>IFERROR(VLOOKUP($F230,INRIX!$A$2:$F$464,3,FALSE),"")</f>
        <v>65.631031724873395</v>
      </c>
      <c r="I230" s="125">
        <f>IFERROR(VLOOKUP($F230,INRIX!$A$2:$F$464,4,FALSE),"")</f>
        <v>61.087591240875902</v>
      </c>
      <c r="J230" s="4">
        <f>IFERROR(VLOOKUP($F230,INRIX!$A$2:$F$464,5,FALSE),"")</f>
        <v>35.827014755959098</v>
      </c>
      <c r="K230" s="125">
        <f>IFERROR(VLOOKUP($F230,INRIX!$A$2:$F$464,6,FALSE),"")</f>
        <v>65.538369899732004</v>
      </c>
      <c r="L230" s="128">
        <f>IF(G230="","",VLOOKUP($F230,abm!$B$2:$G$1701,2,FALSE))</f>
        <v>57</v>
      </c>
      <c r="M230" s="9">
        <f>IF(H230="","",VLOOKUP($F230,abm!$B$2:$G$1701,3,FALSE))</f>
        <v>55</v>
      </c>
      <c r="N230" s="128">
        <f>IF(I230="","",VLOOKUP($F230,abm!$B$2:$G$1701,4,FALSE))</f>
        <v>55</v>
      </c>
      <c r="O230" s="9">
        <f>IF(J230="","",VLOOKUP($F230,abm!$B$2:$G$1701,5,FALSE))</f>
        <v>36</v>
      </c>
      <c r="P230" s="128">
        <f>IF(K230="","",VLOOKUP($F230,abm!$B$2:$G$1701,6,FALSE))</f>
        <v>57</v>
      </c>
      <c r="Q230" s="124">
        <f t="shared" si="12"/>
        <v>-0.16198178583324563</v>
      </c>
      <c r="R230" s="130">
        <f t="shared" si="13"/>
        <v>113.0188355352646</v>
      </c>
      <c r="S230" s="124">
        <f t="shared" si="14"/>
        <v>4.8283465764371591E-3</v>
      </c>
      <c r="T230" s="131">
        <f t="shared" si="15"/>
        <v>2.9923894655890376E-2</v>
      </c>
    </row>
    <row r="231" spans="1:20" x14ac:dyDescent="0.3">
      <c r="A231">
        <v>2</v>
      </c>
      <c r="B231" s="11" t="s">
        <v>134</v>
      </c>
      <c r="C231" s="8">
        <v>60.037355000000019</v>
      </c>
      <c r="D231" s="2">
        <v>0.32925700000000002</v>
      </c>
      <c r="E231" s="11" t="s">
        <v>22</v>
      </c>
      <c r="F231" s="11">
        <v>20713</v>
      </c>
      <c r="G231" s="125">
        <f>IFERROR(VLOOKUP($F231,INRIX!$A$2:$F$464,2,FALSE),"")</f>
        <v>65.452684742158397</v>
      </c>
      <c r="H231" s="4">
        <f>IFERROR(VLOOKUP($F231,INRIX!$A$2:$F$464,3,FALSE),"")</f>
        <v>67.344174886696905</v>
      </c>
      <c r="I231" s="125">
        <f>IFERROR(VLOOKUP($F231,INRIX!$A$2:$F$464,4,FALSE),"")</f>
        <v>64.858839539774806</v>
      </c>
      <c r="J231" s="4">
        <f>IFERROR(VLOOKUP($F231,INRIX!$A$2:$F$464,5,FALSE),"")</f>
        <v>39.821339387060199</v>
      </c>
      <c r="K231" s="125">
        <f>IFERROR(VLOOKUP($F231,INRIX!$A$2:$F$464,6,FALSE),"")</f>
        <v>65.449717065422405</v>
      </c>
      <c r="L231" s="128">
        <f>IF(G231="","",VLOOKUP($F231,abm!$B$2:$G$1701,2,FALSE))</f>
        <v>58</v>
      </c>
      <c r="M231" s="9">
        <f>IF(H231="","",VLOOKUP($F231,abm!$B$2:$G$1701,3,FALSE))</f>
        <v>57</v>
      </c>
      <c r="N231" s="128">
        <f>IF(I231="","",VLOOKUP($F231,abm!$B$2:$G$1701,4,FALSE))</f>
        <v>56</v>
      </c>
      <c r="O231" s="9">
        <f>IF(J231="","",VLOOKUP($F231,abm!$B$2:$G$1701,5,FALSE))</f>
        <v>39</v>
      </c>
      <c r="P231" s="128">
        <f>IF(K231="","",VLOOKUP($F231,abm!$B$2:$G$1701,6,FALSE))</f>
        <v>58</v>
      </c>
      <c r="Q231" s="124">
        <f t="shared" si="12"/>
        <v>-0.15360162781859665</v>
      </c>
      <c r="R231" s="130">
        <f t="shared" si="13"/>
        <v>107.00195408657093</v>
      </c>
      <c r="S231" s="124">
        <f t="shared" si="14"/>
        <v>-2.0625609276394452E-2</v>
      </c>
      <c r="T231" s="131">
        <f t="shared" si="15"/>
        <v>0.67459838873642342</v>
      </c>
    </row>
    <row r="232" spans="1:20" x14ac:dyDescent="0.3">
      <c r="A232">
        <v>2</v>
      </c>
      <c r="B232" s="11" t="s">
        <v>134</v>
      </c>
      <c r="C232" s="8">
        <v>60.345208000000021</v>
      </c>
      <c r="D232" s="2">
        <v>0.30785299999999999</v>
      </c>
      <c r="E232" s="11" t="s">
        <v>12</v>
      </c>
      <c r="F232" s="11">
        <v>27781</v>
      </c>
      <c r="G232" s="125">
        <f>IFERROR(VLOOKUP($F232,INRIX!$A$2:$F$464,2,FALSE),"")</f>
        <v>65.452684742158397</v>
      </c>
      <c r="H232" s="4">
        <f>IFERROR(VLOOKUP($F232,INRIX!$A$2:$F$464,3,FALSE),"")</f>
        <v>67.344174886696905</v>
      </c>
      <c r="I232" s="125">
        <f>IFERROR(VLOOKUP($F232,INRIX!$A$2:$F$464,4,FALSE),"")</f>
        <v>64.858839539774806</v>
      </c>
      <c r="J232" s="4">
        <f>IFERROR(VLOOKUP($F232,INRIX!$A$2:$F$464,5,FALSE),"")</f>
        <v>39.821339387060199</v>
      </c>
      <c r="K232" s="125">
        <f>IFERROR(VLOOKUP($F232,INRIX!$A$2:$F$464,6,FALSE),"")</f>
        <v>65.449717065422405</v>
      </c>
      <c r="L232" s="128">
        <f>IF(G232="","",VLOOKUP($F232,abm!$B$2:$G$1701,2,FALSE))</f>
        <v>58</v>
      </c>
      <c r="M232" s="9">
        <f>IF(H232="","",VLOOKUP($F232,abm!$B$2:$G$1701,3,FALSE))</f>
        <v>57</v>
      </c>
      <c r="N232" s="128">
        <f>IF(I232="","",VLOOKUP($F232,abm!$B$2:$G$1701,4,FALSE))</f>
        <v>57</v>
      </c>
      <c r="O232" s="9">
        <f>IF(J232="","",VLOOKUP($F232,abm!$B$2:$G$1701,5,FALSE))</f>
        <v>47</v>
      </c>
      <c r="P232" s="128">
        <f>IF(K232="","",VLOOKUP($F232,abm!$B$2:$G$1701,6,FALSE))</f>
        <v>58</v>
      </c>
      <c r="Q232" s="124">
        <f t="shared" si="12"/>
        <v>-0.15360162781859665</v>
      </c>
      <c r="R232" s="130">
        <f t="shared" si="13"/>
        <v>107.00195408657093</v>
      </c>
      <c r="S232" s="124">
        <f t="shared" si="14"/>
        <v>0.18027170164126827</v>
      </c>
      <c r="T232" s="131">
        <f t="shared" si="15"/>
        <v>51.533168195773236</v>
      </c>
    </row>
    <row r="233" spans="1:20" x14ac:dyDescent="0.3">
      <c r="A233">
        <v>2</v>
      </c>
      <c r="B233" s="11" t="s">
        <v>134</v>
      </c>
      <c r="C233" s="8">
        <v>61.251125000000023</v>
      </c>
      <c r="D233" s="2">
        <v>0.26526100000000002</v>
      </c>
      <c r="E233" s="11" t="s">
        <v>12</v>
      </c>
      <c r="F233" s="11">
        <v>28726</v>
      </c>
      <c r="G233" s="125">
        <f>IFERROR(VLOOKUP($F233,INRIX!$A$2:$F$464,2,FALSE),"")</f>
        <v>63.731791600212702</v>
      </c>
      <c r="H233" s="4">
        <f>IFERROR(VLOOKUP($F233,INRIX!$A$2:$F$464,3,FALSE),"")</f>
        <v>66.334310850439905</v>
      </c>
      <c r="I233" s="125">
        <f>IFERROR(VLOOKUP($F233,INRIX!$A$2:$F$464,4,FALSE),"")</f>
        <v>62.194358530248699</v>
      </c>
      <c r="J233" s="4">
        <f>IFERROR(VLOOKUP($F233,INRIX!$A$2:$F$464,5,FALSE),"")</f>
        <v>33.336889897843399</v>
      </c>
      <c r="K233" s="125">
        <f>IFERROR(VLOOKUP($F233,INRIX!$A$2:$F$464,6,FALSE),"")</f>
        <v>64.311327310632393</v>
      </c>
      <c r="L233" s="128">
        <f>IF(G233="","",VLOOKUP($F233,abm!$B$2:$G$1701,2,FALSE))</f>
        <v>53</v>
      </c>
      <c r="M233" s="9">
        <f>IF(H233="","",VLOOKUP($F233,abm!$B$2:$G$1701,3,FALSE))</f>
        <v>51</v>
      </c>
      <c r="N233" s="128">
        <f>IF(I233="","",VLOOKUP($F233,abm!$B$2:$G$1701,4,FALSE))</f>
        <v>50</v>
      </c>
      <c r="O233" s="9">
        <f>IF(J233="","",VLOOKUP($F233,abm!$B$2:$G$1701,5,FALSE))</f>
        <v>35</v>
      </c>
      <c r="P233" s="128">
        <f>IF(K233="","",VLOOKUP($F233,abm!$B$2:$G$1701,6,FALSE))</f>
        <v>53</v>
      </c>
      <c r="Q233" s="124">
        <f t="shared" si="12"/>
        <v>-0.23116710875331592</v>
      </c>
      <c r="R233" s="130">
        <f t="shared" si="13"/>
        <v>235.14108925791902</v>
      </c>
      <c r="S233" s="124">
        <f t="shared" si="14"/>
        <v>4.9887980170105539E-2</v>
      </c>
      <c r="T233" s="131">
        <f t="shared" si="15"/>
        <v>2.7659352118953398</v>
      </c>
    </row>
    <row r="234" spans="1:20" x14ac:dyDescent="0.3">
      <c r="A234">
        <v>2</v>
      </c>
      <c r="B234" s="11" t="s">
        <v>134</v>
      </c>
      <c r="C234" s="8">
        <v>61.528676000000026</v>
      </c>
      <c r="D234" s="2">
        <v>0.27755099999999999</v>
      </c>
      <c r="E234" s="11" t="s">
        <v>195</v>
      </c>
      <c r="F234" s="11">
        <v>28722</v>
      </c>
      <c r="G234" s="125">
        <f>IFERROR(VLOOKUP($F234,INRIX!$A$2:$F$464,2,FALSE),"")</f>
        <v>63.524455077086699</v>
      </c>
      <c r="H234" s="4">
        <f>IFERROR(VLOOKUP($F234,INRIX!$A$2:$F$464,3,FALSE),"")</f>
        <v>65.054118901626197</v>
      </c>
      <c r="I234" s="125">
        <f>IFERROR(VLOOKUP($F234,INRIX!$A$2:$F$464,4,FALSE),"")</f>
        <v>61.2851663986144</v>
      </c>
      <c r="J234" s="4">
        <f>IFERROR(VLOOKUP($F234,INRIX!$A$2:$F$464,5,FALSE),"")</f>
        <v>34.9984108967083</v>
      </c>
      <c r="K234" s="125">
        <f>IFERROR(VLOOKUP($F234,INRIX!$A$2:$F$464,6,FALSE),"")</f>
        <v>63.892782686389403</v>
      </c>
      <c r="L234" s="128">
        <f>IF(G234="","",VLOOKUP($F234,abm!$B$2:$G$1701,2,FALSE))</f>
        <v>53</v>
      </c>
      <c r="M234" s="9">
        <f>IF(H234="","",VLOOKUP($F234,abm!$B$2:$G$1701,3,FALSE))</f>
        <v>51</v>
      </c>
      <c r="N234" s="128">
        <f>IF(I234="","",VLOOKUP($F234,abm!$B$2:$G$1701,4,FALSE))</f>
        <v>50</v>
      </c>
      <c r="O234" s="9">
        <f>IF(J234="","",VLOOKUP($F234,abm!$B$2:$G$1701,5,FALSE))</f>
        <v>34</v>
      </c>
      <c r="P234" s="128">
        <f>IF(K234="","",VLOOKUP($F234,abm!$B$2:$G$1701,6,FALSE))</f>
        <v>53</v>
      </c>
      <c r="Q234" s="124">
        <f t="shared" si="12"/>
        <v>-0.21603734150759324</v>
      </c>
      <c r="R234" s="130">
        <f t="shared" si="13"/>
        <v>197.51825810104674</v>
      </c>
      <c r="S234" s="124">
        <f t="shared" si="14"/>
        <v>-2.8527320844793036E-2</v>
      </c>
      <c r="T234" s="131">
        <f t="shared" si="15"/>
        <v>0.99682431866587229</v>
      </c>
    </row>
    <row r="235" spans="1:20" x14ac:dyDescent="0.3">
      <c r="A235">
        <v>2</v>
      </c>
      <c r="B235" s="11" t="s">
        <v>134</v>
      </c>
      <c r="C235" s="8">
        <v>61.955880000000022</v>
      </c>
      <c r="D235" s="2">
        <v>0.298294</v>
      </c>
      <c r="E235" s="11" t="s">
        <v>21</v>
      </c>
      <c r="F235" s="11">
        <v>28716</v>
      </c>
      <c r="G235" s="125">
        <f>IFERROR(VLOOKUP($F235,INRIX!$A$2:$F$464,2,FALSE),"")</f>
        <v>63.219298245613999</v>
      </c>
      <c r="H235" s="4">
        <f>IFERROR(VLOOKUP($F235,INRIX!$A$2:$F$464,3,FALSE),"")</f>
        <v>64.724873367102106</v>
      </c>
      <c r="I235" s="125">
        <f>IFERROR(VLOOKUP($F235,INRIX!$A$2:$F$464,4,FALSE),"")</f>
        <v>61.350241247061703</v>
      </c>
      <c r="J235" s="4">
        <f>IFERROR(VLOOKUP($F235,INRIX!$A$2:$F$464,5,FALSE),"")</f>
        <v>38.312145289443798</v>
      </c>
      <c r="K235" s="125">
        <f>IFERROR(VLOOKUP($F235,INRIX!$A$2:$F$464,6,FALSE),"")</f>
        <v>63.695621959694201</v>
      </c>
      <c r="L235" s="128">
        <f>IF(G235="","",VLOOKUP($F235,abm!$B$2:$G$1701,2,FALSE))</f>
        <v>53</v>
      </c>
      <c r="M235" s="9">
        <f>IF(H235="","",VLOOKUP($F235,abm!$B$2:$G$1701,3,FALSE))</f>
        <v>51</v>
      </c>
      <c r="N235" s="128">
        <f>IF(I235="","",VLOOKUP($F235,abm!$B$2:$G$1701,4,FALSE))</f>
        <v>50</v>
      </c>
      <c r="O235" s="9">
        <f>IF(J235="","",VLOOKUP($F235,abm!$B$2:$G$1701,5,FALSE))</f>
        <v>34</v>
      </c>
      <c r="P235" s="128">
        <f>IF(K235="","",VLOOKUP($F235,abm!$B$2:$G$1701,6,FALSE))</f>
        <v>53</v>
      </c>
      <c r="Q235" s="124">
        <f t="shared" si="12"/>
        <v>-0.21204944333005193</v>
      </c>
      <c r="R235" s="130">
        <f t="shared" si="13"/>
        <v>188.3721489429887</v>
      </c>
      <c r="S235" s="124">
        <f t="shared" si="14"/>
        <v>-0.11255295825556211</v>
      </c>
      <c r="T235" s="131">
        <f t="shared" si="15"/>
        <v>18.594596997272337</v>
      </c>
    </row>
    <row r="236" spans="1:20" x14ac:dyDescent="0.3">
      <c r="A236">
        <v>2</v>
      </c>
      <c r="B236" s="11" t="s">
        <v>134</v>
      </c>
      <c r="C236" s="8">
        <v>62.141029000000024</v>
      </c>
      <c r="D236" s="2">
        <v>0.18514900000000001</v>
      </c>
      <c r="E236" s="11" t="s">
        <v>20</v>
      </c>
      <c r="F236" s="11">
        <v>28705</v>
      </c>
      <c r="G236" s="125">
        <f>IFERROR(VLOOKUP($F236,INRIX!$A$2:$F$464,2,FALSE),"")</f>
        <v>63.487240829346099</v>
      </c>
      <c r="H236" s="4">
        <f>IFERROR(VLOOKUP($F236,INRIX!$A$2:$F$464,3,FALSE),"")</f>
        <v>65.473473740335905</v>
      </c>
      <c r="I236" s="125">
        <f>IFERROR(VLOOKUP($F236,INRIX!$A$2:$F$464,4,FALSE),"")</f>
        <v>62.853519732772497</v>
      </c>
      <c r="J236" s="4">
        <f>IFERROR(VLOOKUP($F236,INRIX!$A$2:$F$464,5,FALSE),"")</f>
        <v>47.8508513053348</v>
      </c>
      <c r="K236" s="125">
        <f>IFERROR(VLOOKUP($F236,INRIX!$A$2:$F$464,6,FALSE),"")</f>
        <v>64.199841159535396</v>
      </c>
      <c r="L236" s="128">
        <f>IF(G236="","",VLOOKUP($F236,abm!$B$2:$G$1701,2,FALSE))</f>
        <v>53</v>
      </c>
      <c r="M236" s="9">
        <f>IF(H236="","",VLOOKUP($F236,abm!$B$2:$G$1701,3,FALSE))</f>
        <v>53</v>
      </c>
      <c r="N236" s="128">
        <f>IF(I236="","",VLOOKUP($F236,abm!$B$2:$G$1701,4,FALSE))</f>
        <v>52</v>
      </c>
      <c r="O236" s="9">
        <f>IF(J236="","",VLOOKUP($F236,abm!$B$2:$G$1701,5,FALSE))</f>
        <v>42</v>
      </c>
      <c r="P236" s="128">
        <f>IF(K236="","",VLOOKUP($F236,abm!$B$2:$G$1701,6,FALSE))</f>
        <v>53</v>
      </c>
      <c r="Q236" s="124">
        <f t="shared" si="12"/>
        <v>-0.19051186729155378</v>
      </c>
      <c r="R236" s="130">
        <f t="shared" si="13"/>
        <v>155.58754715084939</v>
      </c>
      <c r="S236" s="124">
        <f t="shared" si="14"/>
        <v>-0.12227266904826206</v>
      </c>
      <c r="T236" s="131">
        <f t="shared" si="15"/>
        <v>34.232460997137927</v>
      </c>
    </row>
    <row r="237" spans="1:20" x14ac:dyDescent="0.3">
      <c r="A237">
        <v>2</v>
      </c>
      <c r="B237" s="11" t="s">
        <v>134</v>
      </c>
      <c r="C237" s="8">
        <v>62.563777000000023</v>
      </c>
      <c r="D237" s="2">
        <v>0.42274800000000001</v>
      </c>
      <c r="E237" s="11" t="s">
        <v>19</v>
      </c>
      <c r="F237" s="11">
        <v>28706</v>
      </c>
      <c r="G237" s="125">
        <f>IFERROR(VLOOKUP($F237,INRIX!$A$2:$F$464,2,FALSE),"")</f>
        <v>64.652844231791605</v>
      </c>
      <c r="H237" s="4">
        <f>IFERROR(VLOOKUP($F237,INRIX!$A$2:$F$464,3,FALSE),"")</f>
        <v>67.155958411090396</v>
      </c>
      <c r="I237" s="125">
        <f>IFERROR(VLOOKUP($F237,INRIX!$A$2:$F$464,4,FALSE),"")</f>
        <v>64.806012619077094</v>
      </c>
      <c r="J237" s="4">
        <f>IFERROR(VLOOKUP($F237,INRIX!$A$2:$F$464,5,FALSE),"")</f>
        <v>50.632690124858101</v>
      </c>
      <c r="K237" s="125">
        <f>IFERROR(VLOOKUP($F237,INRIX!$A$2:$F$464,6,FALSE),"")</f>
        <v>65.108408617095193</v>
      </c>
      <c r="L237" s="128">
        <f>IF(G237="","",VLOOKUP($F237,abm!$B$2:$G$1701,2,FALSE))</f>
        <v>53</v>
      </c>
      <c r="M237" s="9">
        <f>IF(H237="","",VLOOKUP($F237,abm!$B$2:$G$1701,3,FALSE))</f>
        <v>53</v>
      </c>
      <c r="N237" s="128">
        <f>IF(I237="","",VLOOKUP($F237,abm!$B$2:$G$1701,4,FALSE))</f>
        <v>53</v>
      </c>
      <c r="O237" s="9">
        <f>IF(J237="","",VLOOKUP($F237,abm!$B$2:$G$1701,5,FALSE))</f>
        <v>45</v>
      </c>
      <c r="P237" s="128">
        <f>IF(K237="","",VLOOKUP($F237,abm!$B$2:$G$1701,6,FALSE))</f>
        <v>53</v>
      </c>
      <c r="Q237" s="124">
        <f t="shared" si="12"/>
        <v>-0.21079229224063345</v>
      </c>
      <c r="R237" s="130">
        <f t="shared" si="13"/>
        <v>200.39115853652092</v>
      </c>
      <c r="S237" s="124">
        <f t="shared" si="14"/>
        <v>-0.11124611611526314</v>
      </c>
      <c r="T237" s="131">
        <f t="shared" si="15"/>
        <v>31.727198042673969</v>
      </c>
    </row>
    <row r="238" spans="1:20" x14ac:dyDescent="0.3">
      <c r="A238">
        <v>2</v>
      </c>
      <c r="B238" s="11" t="s">
        <v>134</v>
      </c>
      <c r="C238" s="8">
        <v>62.732131000000024</v>
      </c>
      <c r="D238" s="2">
        <v>0.168354</v>
      </c>
      <c r="E238" s="11" t="s">
        <v>19</v>
      </c>
      <c r="F238" s="11">
        <v>28701</v>
      </c>
      <c r="G238" s="125">
        <f>IFERROR(VLOOKUP($F238,INRIX!$A$2:$F$464,2,FALSE),"")</f>
        <v>64.294258373205693</v>
      </c>
      <c r="H238" s="4">
        <f>IFERROR(VLOOKUP($F238,INRIX!$A$2:$F$464,3,FALSE),"")</f>
        <v>66.455345241269001</v>
      </c>
      <c r="I238" s="125">
        <f>IFERROR(VLOOKUP($F238,INRIX!$A$2:$F$464,4,FALSE),"")</f>
        <v>64.293579116664603</v>
      </c>
      <c r="J238" s="4">
        <f>IFERROR(VLOOKUP($F238,INRIX!$A$2:$F$464,5,FALSE),"")</f>
        <v>51.244267877412</v>
      </c>
      <c r="K238" s="125">
        <f>IFERROR(VLOOKUP($F238,INRIX!$A$2:$F$464,6,FALSE),"")</f>
        <v>65.122604983619595</v>
      </c>
      <c r="L238" s="128">
        <f>IF(G238="","",VLOOKUP($F238,abm!$B$2:$G$1701,2,FALSE))</f>
        <v>53</v>
      </c>
      <c r="M238" s="9">
        <f>IF(H238="","",VLOOKUP($F238,abm!$B$2:$G$1701,3,FALSE))</f>
        <v>52</v>
      </c>
      <c r="N238" s="128">
        <f>IF(I238="","",VLOOKUP($F238,abm!$B$2:$G$1701,4,FALSE))</f>
        <v>52</v>
      </c>
      <c r="O238" s="9">
        <f>IF(J238="","",VLOOKUP($F238,abm!$B$2:$G$1701,5,FALSE))</f>
        <v>45</v>
      </c>
      <c r="P238" s="128">
        <f>IF(K238="","",VLOOKUP($F238,abm!$B$2:$G$1701,6,FALSE))</f>
        <v>53</v>
      </c>
      <c r="Q238" s="124">
        <f t="shared" si="12"/>
        <v>-0.21751967714242171</v>
      </c>
      <c r="R238" s="130">
        <f t="shared" si="13"/>
        <v>208.95700604427833</v>
      </c>
      <c r="S238" s="124">
        <f t="shared" si="14"/>
        <v>-0.12185300202453309</v>
      </c>
      <c r="T238" s="131">
        <f t="shared" si="15"/>
        <v>38.990881324879361</v>
      </c>
    </row>
    <row r="239" spans="1:20" x14ac:dyDescent="0.3">
      <c r="A239">
        <v>2</v>
      </c>
      <c r="B239" s="11" t="s">
        <v>134</v>
      </c>
      <c r="C239" s="8">
        <v>63.198663000000025</v>
      </c>
      <c r="D239" s="2">
        <v>0.466532</v>
      </c>
      <c r="E239" s="11" t="s">
        <v>18</v>
      </c>
      <c r="F239" s="11">
        <v>28700</v>
      </c>
      <c r="G239" s="125">
        <f>IFERROR(VLOOKUP($F239,INRIX!$A$2:$F$464,2,FALSE),"")</f>
        <v>64.294258373205693</v>
      </c>
      <c r="H239" s="4">
        <f>IFERROR(VLOOKUP($F239,INRIX!$A$2:$F$464,3,FALSE),"")</f>
        <v>66.455345241269001</v>
      </c>
      <c r="I239" s="125">
        <f>IFERROR(VLOOKUP($F239,INRIX!$A$2:$F$464,4,FALSE),"")</f>
        <v>64.293579116664603</v>
      </c>
      <c r="J239" s="4">
        <f>IFERROR(VLOOKUP($F239,INRIX!$A$2:$F$464,5,FALSE),"")</f>
        <v>51.244267877412</v>
      </c>
      <c r="K239" s="125">
        <f>IFERROR(VLOOKUP($F239,INRIX!$A$2:$F$464,6,FALSE),"")</f>
        <v>65.122604983619595</v>
      </c>
      <c r="L239" s="128">
        <f>IF(G239="","",VLOOKUP($F239,abm!$B$2:$G$1701,2,FALSE))</f>
        <v>57</v>
      </c>
      <c r="M239" s="9">
        <f>IF(H239="","",VLOOKUP($F239,abm!$B$2:$G$1701,3,FALSE))</f>
        <v>56</v>
      </c>
      <c r="N239" s="128">
        <f>IF(I239="","",VLOOKUP($F239,abm!$B$2:$G$1701,4,FALSE))</f>
        <v>56</v>
      </c>
      <c r="O239" s="9">
        <f>IF(J239="","",VLOOKUP($F239,abm!$B$2:$G$1701,5,FALSE))</f>
        <v>53</v>
      </c>
      <c r="P239" s="128">
        <f>IF(K239="","",VLOOKUP($F239,abm!$B$2:$G$1701,6,FALSE))</f>
        <v>57</v>
      </c>
      <c r="Q239" s="124">
        <f t="shared" si="12"/>
        <v>-0.1573288830764541</v>
      </c>
      <c r="R239" s="130">
        <f t="shared" si="13"/>
        <v>109.31424411412634</v>
      </c>
      <c r="S239" s="124">
        <f t="shared" si="14"/>
        <v>3.4262019837772106E-2</v>
      </c>
      <c r="T239" s="131">
        <f t="shared" si="15"/>
        <v>3.0825952862873649</v>
      </c>
    </row>
    <row r="240" spans="1:20" x14ac:dyDescent="0.3">
      <c r="A240">
        <v>2</v>
      </c>
      <c r="B240" s="11" t="s">
        <v>134</v>
      </c>
      <c r="C240" s="8">
        <v>63.593577000000025</v>
      </c>
      <c r="D240" s="2">
        <v>0.39491399999999999</v>
      </c>
      <c r="E240" s="11" t="s">
        <v>18</v>
      </c>
      <c r="F240" s="11">
        <v>27951</v>
      </c>
      <c r="G240" s="125">
        <f>IFERROR(VLOOKUP($F240,INRIX!$A$2:$F$464,2,FALSE),"")</f>
        <v>65.584263689526907</v>
      </c>
      <c r="H240" s="4">
        <f>IFERROR(VLOOKUP($F240,INRIX!$A$2:$F$464,3,FALSE),"")</f>
        <v>66.564916022394002</v>
      </c>
      <c r="I240" s="125">
        <f>IFERROR(VLOOKUP($F240,INRIX!$A$2:$F$464,4,FALSE),"")</f>
        <v>65.531980700235096</v>
      </c>
      <c r="J240" s="4">
        <f>IFERROR(VLOOKUP($F240,INRIX!$A$2:$F$464,5,FALSE),"")</f>
        <v>44.3017026106697</v>
      </c>
      <c r="K240" s="125">
        <f>IFERROR(VLOOKUP($F240,INRIX!$A$2:$F$464,6,FALSE),"")</f>
        <v>66.119726000198597</v>
      </c>
      <c r="L240" s="128">
        <f>IF(G240="","",VLOOKUP($F240,abm!$B$2:$G$1701,2,FALSE))</f>
        <v>57</v>
      </c>
      <c r="M240" s="9">
        <f>IF(H240="","",VLOOKUP($F240,abm!$B$2:$G$1701,3,FALSE))</f>
        <v>57</v>
      </c>
      <c r="N240" s="128">
        <f>IF(I240="","",VLOOKUP($F240,abm!$B$2:$G$1701,4,FALSE))</f>
        <v>57</v>
      </c>
      <c r="O240" s="9">
        <f>IF(J240="","",VLOOKUP($F240,abm!$B$2:$G$1701,5,FALSE))</f>
        <v>51</v>
      </c>
      <c r="P240" s="128">
        <f>IF(K240="","",VLOOKUP($F240,abm!$B$2:$G$1701,6,FALSE))</f>
        <v>57</v>
      </c>
      <c r="Q240" s="124">
        <f t="shared" si="12"/>
        <v>-0.14369305324709103</v>
      </c>
      <c r="R240" s="130">
        <f t="shared" si="13"/>
        <v>91.487618515449483</v>
      </c>
      <c r="S240" s="124">
        <f t="shared" si="14"/>
        <v>0.15119729027563533</v>
      </c>
      <c r="T240" s="131">
        <f t="shared" si="15"/>
        <v>44.867187915909106</v>
      </c>
    </row>
    <row r="241" spans="1:20" x14ac:dyDescent="0.3">
      <c r="A241">
        <v>2</v>
      </c>
      <c r="B241" s="11" t="s">
        <v>134</v>
      </c>
      <c r="C241" s="8">
        <v>64.42256100000003</v>
      </c>
      <c r="D241" s="2">
        <v>0.32078600000000002</v>
      </c>
      <c r="E241" s="11" t="s">
        <v>16</v>
      </c>
      <c r="F241" s="11">
        <v>27942</v>
      </c>
      <c r="G241" s="125">
        <f>IFERROR(VLOOKUP($F241,INRIX!$A$2:$F$464,2,FALSE),"")</f>
        <v>64.105528973950001</v>
      </c>
      <c r="H241" s="4">
        <f>IFERROR(VLOOKUP($F241,INRIX!$A$2:$F$464,3,FALSE),"")</f>
        <v>66.237536656891507</v>
      </c>
      <c r="I241" s="125">
        <f>IFERROR(VLOOKUP($F241,INRIX!$A$2:$F$464,4,FALSE),"")</f>
        <v>65.494989484102405</v>
      </c>
      <c r="J241" s="4">
        <f>IFERROR(VLOOKUP($F241,INRIX!$A$2:$F$464,5,FALSE),"")</f>
        <v>53.897843359818403</v>
      </c>
      <c r="K241" s="125">
        <f>IFERROR(VLOOKUP($F241,INRIX!$A$2:$F$464,6,FALSE),"")</f>
        <v>64.636354611337197</v>
      </c>
      <c r="L241" s="128">
        <f>IF(G241="","",VLOOKUP($F241,abm!$B$2:$G$1701,2,FALSE))</f>
        <v>57</v>
      </c>
      <c r="M241" s="9">
        <f>IF(H241="","",VLOOKUP($F241,abm!$B$2:$G$1701,3,FALSE))</f>
        <v>55</v>
      </c>
      <c r="N241" s="128">
        <f>IF(I241="","",VLOOKUP($F241,abm!$B$2:$G$1701,4,FALSE))</f>
        <v>56</v>
      </c>
      <c r="O241" s="9">
        <f>IF(J241="","",VLOOKUP($F241,abm!$B$2:$G$1701,5,FALSE))</f>
        <v>47</v>
      </c>
      <c r="P241" s="128">
        <f>IF(K241="","",VLOOKUP($F241,abm!$B$2:$G$1701,6,FALSE))</f>
        <v>57</v>
      </c>
      <c r="Q241" s="124">
        <f t="shared" si="12"/>
        <v>-0.16965511134723532</v>
      </c>
      <c r="R241" s="130">
        <f t="shared" si="13"/>
        <v>126.28223011498035</v>
      </c>
      <c r="S241" s="124">
        <f t="shared" si="14"/>
        <v>-0.12797995114143734</v>
      </c>
      <c r="T241" s="131">
        <f t="shared" si="15"/>
        <v>47.580243016590828</v>
      </c>
    </row>
    <row r="242" spans="1:20" x14ac:dyDescent="0.3">
      <c r="A242">
        <v>2</v>
      </c>
      <c r="B242" s="11" t="s">
        <v>134</v>
      </c>
      <c r="C242" s="8">
        <v>64.959467000000032</v>
      </c>
      <c r="D242" s="2">
        <v>0.114481</v>
      </c>
      <c r="E242" s="11" t="s">
        <v>15</v>
      </c>
      <c r="F242" s="11">
        <v>27937</v>
      </c>
      <c r="G242" s="125">
        <f>IFERROR(VLOOKUP($F242,INRIX!$A$2:$F$464,2,FALSE),"")</f>
        <v>63.780435938330697</v>
      </c>
      <c r="H242" s="4">
        <f>IFERROR(VLOOKUP($F242,INRIX!$A$2:$F$464,3,FALSE),"")</f>
        <v>65.812050119968006</v>
      </c>
      <c r="I242" s="125">
        <f>IFERROR(VLOOKUP($F242,INRIX!$A$2:$F$464,4,FALSE),"")</f>
        <v>65.073858715823306</v>
      </c>
      <c r="J242" s="4">
        <f>IFERROR(VLOOKUP($F242,INRIX!$A$2:$F$464,5,FALSE),"")</f>
        <v>59.671055618615199</v>
      </c>
      <c r="K242" s="125">
        <f>IFERROR(VLOOKUP($F242,INRIX!$A$2:$F$464,6,FALSE),"")</f>
        <v>64.149210761441495</v>
      </c>
      <c r="L242" s="128">
        <f>IF(G242="","",VLOOKUP($F242,abm!$B$2:$G$1701,2,FALSE))</f>
        <v>58</v>
      </c>
      <c r="M242" s="9">
        <f>IF(H242="","",VLOOKUP($F242,abm!$B$2:$G$1701,3,FALSE))</f>
        <v>57</v>
      </c>
      <c r="N242" s="128">
        <f>IF(I242="","",VLOOKUP($F242,abm!$B$2:$G$1701,4,FALSE))</f>
        <v>57</v>
      </c>
      <c r="O242" s="9">
        <f>IF(J242="","",VLOOKUP($F242,abm!$B$2:$G$1701,5,FALSE))</f>
        <v>49</v>
      </c>
      <c r="P242" s="128">
        <f>IF(K242="","",VLOOKUP($F242,abm!$B$2:$G$1701,6,FALSE))</f>
        <v>58</v>
      </c>
      <c r="Q242" s="124">
        <f t="shared" si="12"/>
        <v>-0.13389721341159599</v>
      </c>
      <c r="R242" s="130">
        <f t="shared" si="13"/>
        <v>77.65222731682816</v>
      </c>
      <c r="S242" s="124">
        <f t="shared" si="14"/>
        <v>-0.1788313531240131</v>
      </c>
      <c r="T242" s="131">
        <f t="shared" si="15"/>
        <v>113.87142801557901</v>
      </c>
    </row>
    <row r="243" spans="1:20" x14ac:dyDescent="0.3">
      <c r="A243">
        <v>2</v>
      </c>
      <c r="B243" s="11" t="s">
        <v>134</v>
      </c>
      <c r="C243" s="8">
        <v>65.964149000000049</v>
      </c>
      <c r="D243" s="2">
        <v>0.35037800000000002</v>
      </c>
      <c r="E243" s="11" t="s">
        <v>141</v>
      </c>
      <c r="F243" s="11">
        <v>27928</v>
      </c>
      <c r="G243" s="125">
        <f>IFERROR(VLOOKUP($F243,INRIX!$A$2:$F$464,2,FALSE),"")</f>
        <v>64.35778841042</v>
      </c>
      <c r="H243" s="4">
        <f>IFERROR(VLOOKUP($F243,INRIX!$A$2:$F$464,3,FALSE),"")</f>
        <v>65.998667022127407</v>
      </c>
      <c r="I243" s="125">
        <f>IFERROR(VLOOKUP($F243,INRIX!$A$2:$F$464,4,FALSE),"")</f>
        <v>65.164542867747102</v>
      </c>
      <c r="J243" s="4">
        <f>IFERROR(VLOOKUP($F243,INRIX!$A$2:$F$464,5,FALSE),"")</f>
        <v>62.410896708286003</v>
      </c>
      <c r="K243" s="125">
        <f>IFERROR(VLOOKUP($F243,INRIX!$A$2:$F$464,6,FALSE),"")</f>
        <v>64.975379727985697</v>
      </c>
      <c r="L243" s="128">
        <f>IF(G243="","",VLOOKUP($F243,abm!$B$2:$G$1701,2,FALSE))</f>
        <v>58</v>
      </c>
      <c r="M243" s="9">
        <f>IF(H243="","",VLOOKUP($F243,abm!$B$2:$G$1701,3,FALSE))</f>
        <v>57</v>
      </c>
      <c r="N243" s="128">
        <f>IF(I243="","",VLOOKUP($F243,abm!$B$2:$G$1701,4,FALSE))</f>
        <v>58</v>
      </c>
      <c r="O243" s="9">
        <f>IF(J243="","",VLOOKUP($F243,abm!$B$2:$G$1701,5,FALSE))</f>
        <v>50</v>
      </c>
      <c r="P243" s="128">
        <f>IF(K243="","",VLOOKUP($F243,abm!$B$2:$G$1701,6,FALSE))</f>
        <v>58</v>
      </c>
      <c r="Q243" s="124">
        <f t="shared" si="12"/>
        <v>-0.13634619346342891</v>
      </c>
      <c r="R243" s="130">
        <f t="shared" si="13"/>
        <v>80.976008175123326</v>
      </c>
      <c r="S243" s="124">
        <f t="shared" si="14"/>
        <v>-0.19885784955623409</v>
      </c>
      <c r="T243" s="131">
        <f t="shared" si="15"/>
        <v>154.03035710374436</v>
      </c>
    </row>
    <row r="244" spans="1:20" x14ac:dyDescent="0.3">
      <c r="A244">
        <v>2</v>
      </c>
      <c r="B244" s="11" t="s">
        <v>134</v>
      </c>
      <c r="C244" s="8">
        <v>67.173727000000042</v>
      </c>
      <c r="D244" s="2">
        <v>0.42179699999999998</v>
      </c>
      <c r="E244" s="11" t="s">
        <v>12</v>
      </c>
      <c r="F244" s="11">
        <v>27915</v>
      </c>
      <c r="G244" s="125">
        <f>IFERROR(VLOOKUP($F244,INRIX!$A$2:$F$464,2,FALSE),"")</f>
        <v>63.965709728867601</v>
      </c>
      <c r="H244" s="4">
        <f>IFERROR(VLOOKUP($F244,INRIX!$A$2:$F$464,3,FALSE),"")</f>
        <v>65.9776059717409</v>
      </c>
      <c r="I244" s="125">
        <f>IFERROR(VLOOKUP($F244,INRIX!$A$2:$F$464,4,FALSE),"")</f>
        <v>65.219225535073605</v>
      </c>
      <c r="J244" s="4">
        <f>IFERROR(VLOOKUP($F244,INRIX!$A$2:$F$464,5,FALSE),"")</f>
        <v>62.223836549375697</v>
      </c>
      <c r="K244" s="125">
        <f>IFERROR(VLOOKUP($F244,INRIX!$A$2:$F$464,6,FALSE),"")</f>
        <v>64.252457063436907</v>
      </c>
      <c r="L244" s="128">
        <f>IF(G244="","",VLOOKUP($F244,abm!$B$2:$G$1701,2,FALSE))</f>
        <v>58</v>
      </c>
      <c r="M244" s="9">
        <f>IF(H244="","",VLOOKUP($F244,abm!$B$2:$G$1701,3,FALSE))</f>
        <v>58</v>
      </c>
      <c r="N244" s="128">
        <f>IF(I244="","",VLOOKUP($F244,abm!$B$2:$G$1701,4,FALSE))</f>
        <v>58</v>
      </c>
      <c r="O244" s="9">
        <f>IF(J244="","",VLOOKUP($F244,abm!$B$2:$G$1701,5,FALSE))</f>
        <v>54</v>
      </c>
      <c r="P244" s="128">
        <f>IF(K244="","",VLOOKUP($F244,abm!$B$2:$G$1701,6,FALSE))</f>
        <v>58</v>
      </c>
      <c r="Q244" s="124">
        <f t="shared" si="12"/>
        <v>-0.12091384423917739</v>
      </c>
      <c r="R244" s="130">
        <f t="shared" si="13"/>
        <v>63.642197040356066</v>
      </c>
      <c r="S244" s="124">
        <f t="shared" si="14"/>
        <v>-0.13216537271612849</v>
      </c>
      <c r="T244" s="131">
        <f t="shared" si="15"/>
        <v>67.63148759084757</v>
      </c>
    </row>
    <row r="245" spans="1:20" x14ac:dyDescent="0.3">
      <c r="A245">
        <v>2</v>
      </c>
      <c r="B245" s="11" t="s">
        <v>134</v>
      </c>
      <c r="C245" s="8">
        <v>67.495191000000048</v>
      </c>
      <c r="D245" s="2">
        <v>0.32146400000000003</v>
      </c>
      <c r="E245" s="11" t="s">
        <v>12</v>
      </c>
      <c r="F245" s="11">
        <v>27845</v>
      </c>
      <c r="G245" s="125">
        <f>IFERROR(VLOOKUP($F245,INRIX!$A$2:$F$464,2,FALSE),"")</f>
        <v>62.831738437001597</v>
      </c>
      <c r="H245" s="4">
        <f>IFERROR(VLOOKUP($F245,INRIX!$A$2:$F$464,3,FALSE),"")</f>
        <v>64.092242068781701</v>
      </c>
      <c r="I245" s="125">
        <f>IFERROR(VLOOKUP($F245,INRIX!$A$2:$F$464,4,FALSE),"")</f>
        <v>63.634541630582703</v>
      </c>
      <c r="J245" s="4">
        <f>IFERROR(VLOOKUP($F245,INRIX!$A$2:$F$464,5,FALSE),"")</f>
        <v>60.928036322361002</v>
      </c>
      <c r="K245" s="125">
        <f>IFERROR(VLOOKUP($F245,INRIX!$A$2:$F$464,6,FALSE),"")</f>
        <v>63.174724511069201</v>
      </c>
      <c r="L245" s="128">
        <f>IF(G245="","",VLOOKUP($F245,abm!$B$2:$G$1701,2,FALSE))</f>
        <v>58</v>
      </c>
      <c r="M245" s="9">
        <f>IF(H245="","",VLOOKUP($F245,abm!$B$2:$G$1701,3,FALSE))</f>
        <v>58</v>
      </c>
      <c r="N245" s="128">
        <f>IF(I245="","",VLOOKUP($F245,abm!$B$2:$G$1701,4,FALSE))</f>
        <v>58</v>
      </c>
      <c r="O245" s="9">
        <f>IF(J245="","",VLOOKUP($F245,abm!$B$2:$G$1701,5,FALSE))</f>
        <v>56</v>
      </c>
      <c r="P245" s="128">
        <f>IF(K245="","",VLOOKUP($F245,abm!$B$2:$G$1701,6,FALSE))</f>
        <v>58</v>
      </c>
      <c r="Q245" s="124">
        <f t="shared" si="12"/>
        <v>-9.5054282267793111E-2</v>
      </c>
      <c r="R245" s="130">
        <f t="shared" si="13"/>
        <v>37.115413424633537</v>
      </c>
      <c r="S245" s="124">
        <f t="shared" si="14"/>
        <v>-8.0882900874853614E-2</v>
      </c>
      <c r="T245" s="131">
        <f t="shared" si="15"/>
        <v>24.285541994509355</v>
      </c>
    </row>
    <row r="246" spans="1:20" x14ac:dyDescent="0.3">
      <c r="A246">
        <v>2</v>
      </c>
      <c r="B246" s="11" t="s">
        <v>134</v>
      </c>
      <c r="C246" s="8">
        <v>67.832629000000054</v>
      </c>
      <c r="D246" s="2">
        <v>0.33743800000000002</v>
      </c>
      <c r="E246" s="11"/>
      <c r="F246" s="11">
        <v>27844</v>
      </c>
      <c r="G246" s="125">
        <f>IFERROR(VLOOKUP($F246,INRIX!$A$2:$F$464,2,FALSE),"")</f>
        <v>63.186602870813402</v>
      </c>
      <c r="H246" s="4">
        <f>IFERROR(VLOOKUP($F246,INRIX!$A$2:$F$464,3,FALSE),"")</f>
        <v>64.563049853372405</v>
      </c>
      <c r="I246" s="125">
        <f>IFERROR(VLOOKUP($F246,INRIX!$A$2:$F$464,4,FALSE),"")</f>
        <v>64.664975875293806</v>
      </c>
      <c r="J246" s="4">
        <f>IFERROR(VLOOKUP($F246,INRIX!$A$2:$F$464,5,FALSE),"")</f>
        <v>63.539387060158901</v>
      </c>
      <c r="K246" s="125">
        <f>IFERROR(VLOOKUP($F246,INRIX!$A$2:$F$464,6,FALSE),"")</f>
        <v>63.7014792018267</v>
      </c>
      <c r="L246" s="128">
        <f>IF(G246="","",VLOOKUP($F246,abm!$B$2:$G$1701,2,FALSE))</f>
        <v>58</v>
      </c>
      <c r="M246" s="9">
        <f>IF(H246="","",VLOOKUP($F246,abm!$B$2:$G$1701,3,FALSE))</f>
        <v>58</v>
      </c>
      <c r="N246" s="128">
        <f>IF(I246="","",VLOOKUP($F246,abm!$B$2:$G$1701,4,FALSE))</f>
        <v>58</v>
      </c>
      <c r="O246" s="9">
        <f>IF(J246="","",VLOOKUP($F246,abm!$B$2:$G$1701,5,FALSE))</f>
        <v>57</v>
      </c>
      <c r="P246" s="128">
        <f>IF(K246="","",VLOOKUP($F246,abm!$B$2:$G$1701,6,FALSE))</f>
        <v>58</v>
      </c>
      <c r="Q246" s="124">
        <f t="shared" si="12"/>
        <v>-0.10165334302325546</v>
      </c>
      <c r="R246" s="130">
        <f t="shared" si="13"/>
        <v>43.073623377851547</v>
      </c>
      <c r="S246" s="124">
        <f t="shared" si="14"/>
        <v>-0.10291863618337127</v>
      </c>
      <c r="T246" s="131">
        <f t="shared" si="15"/>
        <v>42.763583122573678</v>
      </c>
    </row>
    <row r="247" spans="1:20" x14ac:dyDescent="0.3">
      <c r="A247">
        <v>2</v>
      </c>
      <c r="B247" s="11" t="s">
        <v>134</v>
      </c>
      <c r="C247" s="8">
        <v>67.977198000000058</v>
      </c>
      <c r="D247" s="2">
        <v>0.144569</v>
      </c>
      <c r="E247" s="11" t="s">
        <v>11</v>
      </c>
      <c r="F247" s="11">
        <v>27843</v>
      </c>
      <c r="G247" s="125">
        <f>IFERROR(VLOOKUP($F247,INRIX!$A$2:$F$464,2,FALSE),"")</f>
        <v>63.186602870813402</v>
      </c>
      <c r="H247" s="4">
        <f>IFERROR(VLOOKUP($F247,INRIX!$A$2:$F$464,3,FALSE),"")</f>
        <v>64.563049853372405</v>
      </c>
      <c r="I247" s="125">
        <f>IFERROR(VLOOKUP($F247,INRIX!$A$2:$F$464,4,FALSE),"")</f>
        <v>64.664975875293806</v>
      </c>
      <c r="J247" s="4">
        <f>IFERROR(VLOOKUP($F247,INRIX!$A$2:$F$464,5,FALSE),"")</f>
        <v>63.539387060158901</v>
      </c>
      <c r="K247" s="125">
        <f>IFERROR(VLOOKUP($F247,INRIX!$A$2:$F$464,6,FALSE),"")</f>
        <v>63.7014792018267</v>
      </c>
      <c r="L247" s="128">
        <f>IF(G247="","",VLOOKUP($F247,abm!$B$2:$G$1701,2,FALSE))</f>
        <v>58</v>
      </c>
      <c r="M247" s="9">
        <f>IF(H247="","",VLOOKUP($F247,abm!$B$2:$G$1701,3,FALSE))</f>
        <v>58</v>
      </c>
      <c r="N247" s="128">
        <f>IF(I247="","",VLOOKUP($F247,abm!$B$2:$G$1701,4,FALSE))</f>
        <v>58</v>
      </c>
      <c r="O247" s="9">
        <f>IF(J247="","",VLOOKUP($F247,abm!$B$2:$G$1701,5,FALSE))</f>
        <v>57</v>
      </c>
      <c r="P247" s="128">
        <f>IF(K247="","",VLOOKUP($F247,abm!$B$2:$G$1701,6,FALSE))</f>
        <v>58</v>
      </c>
      <c r="Q247" s="124">
        <f t="shared" si="12"/>
        <v>-0.10165334302325546</v>
      </c>
      <c r="R247" s="130">
        <f t="shared" si="13"/>
        <v>43.073623377851547</v>
      </c>
      <c r="S247" s="124">
        <f t="shared" si="14"/>
        <v>-0.10291863618337127</v>
      </c>
      <c r="T247" s="131">
        <f t="shared" si="15"/>
        <v>42.763583122573678</v>
      </c>
    </row>
    <row r="248" spans="1:20" x14ac:dyDescent="0.3">
      <c r="A248">
        <v>2</v>
      </c>
      <c r="B248" s="11" t="s">
        <v>134</v>
      </c>
      <c r="C248" s="8">
        <v>68.440225000000069</v>
      </c>
      <c r="D248" s="2">
        <v>0.32689000000000001</v>
      </c>
      <c r="E248" s="11" t="s">
        <v>10</v>
      </c>
      <c r="F248" s="11">
        <v>27902</v>
      </c>
      <c r="G248" s="125">
        <f>IFERROR(VLOOKUP($F248,INRIX!$A$2:$F$464,2,FALSE),"")</f>
        <v>62.483519404572</v>
      </c>
      <c r="H248" s="4">
        <f>IFERROR(VLOOKUP($F248,INRIX!$A$2:$F$464,3,FALSE),"")</f>
        <v>63.428685683817598</v>
      </c>
      <c r="I248" s="125">
        <f>IFERROR(VLOOKUP($F248,INRIX!$A$2:$F$464,4,FALSE),"")</f>
        <v>63.724483483855003</v>
      </c>
      <c r="J248" s="4">
        <f>IFERROR(VLOOKUP($F248,INRIX!$A$2:$F$464,5,FALSE),"")</f>
        <v>63.298524404086301</v>
      </c>
      <c r="K248" s="125">
        <f>IFERROR(VLOOKUP($F248,INRIX!$A$2:$F$464,6,FALSE),"")</f>
        <v>62.637347364241002</v>
      </c>
      <c r="L248" s="128">
        <f>IF(G248="","",VLOOKUP($F248,abm!$B$2:$G$1701,2,FALSE))</f>
        <v>58</v>
      </c>
      <c r="M248" s="9">
        <f>IF(H248="","",VLOOKUP($F248,abm!$B$2:$G$1701,3,FALSE))</f>
        <v>58</v>
      </c>
      <c r="N248" s="128">
        <f>IF(I248="","",VLOOKUP($F248,abm!$B$2:$G$1701,4,FALSE))</f>
        <v>58</v>
      </c>
      <c r="O248" s="9">
        <f>IF(J248="","",VLOOKUP($F248,abm!$B$2:$G$1701,5,FALSE))</f>
        <v>57</v>
      </c>
      <c r="P248" s="128">
        <f>IF(K248="","",VLOOKUP($F248,abm!$B$2:$G$1701,6,FALSE))</f>
        <v>58</v>
      </c>
      <c r="Q248" s="124">
        <f t="shared" si="12"/>
        <v>-8.5587232736916152E-2</v>
      </c>
      <c r="R248" s="130">
        <f t="shared" si="13"/>
        <v>29.47062825368614</v>
      </c>
      <c r="S248" s="124">
        <f t="shared" si="14"/>
        <v>-9.9505074776746194E-2</v>
      </c>
      <c r="T248" s="131">
        <f t="shared" si="15"/>
        <v>39.671409668870695</v>
      </c>
    </row>
    <row r="249" spans="1:20" x14ac:dyDescent="0.3">
      <c r="A249">
        <v>2</v>
      </c>
      <c r="B249" s="11" t="s">
        <v>134</v>
      </c>
      <c r="C249" s="8">
        <v>68.880292000000068</v>
      </c>
      <c r="D249" s="2">
        <v>0.44006699999999999</v>
      </c>
      <c r="E249" s="11" t="s">
        <v>10</v>
      </c>
      <c r="F249" s="11">
        <v>27898</v>
      </c>
      <c r="G249" s="125">
        <f>IFERROR(VLOOKUP($F249,INRIX!$A$2:$F$464,2,FALSE),"")</f>
        <v>62.389154704944197</v>
      </c>
      <c r="H249" s="4">
        <f>IFERROR(VLOOKUP($F249,INRIX!$A$2:$F$464,3,FALSE),"")</f>
        <v>62.948280458544403</v>
      </c>
      <c r="I249" s="125">
        <f>IFERROR(VLOOKUP($F249,INRIX!$A$2:$F$464,4,FALSE),"")</f>
        <v>62.997649387603602</v>
      </c>
      <c r="J249" s="4">
        <f>IFERROR(VLOOKUP($F249,INRIX!$A$2:$F$464,5,FALSE),"")</f>
        <v>63.196594778660597</v>
      </c>
      <c r="K249" s="125">
        <f>IFERROR(VLOOKUP($F249,INRIX!$A$2:$F$464,6,FALSE),"")</f>
        <v>62.404646083589803</v>
      </c>
      <c r="L249" s="128">
        <f>IF(G249="","",VLOOKUP($F249,abm!$B$2:$G$1701,2,FALSE))</f>
        <v>57</v>
      </c>
      <c r="M249" s="9">
        <f>IF(H249="","",VLOOKUP($F249,abm!$B$2:$G$1701,3,FALSE))</f>
        <v>57</v>
      </c>
      <c r="N249" s="128">
        <f>IF(I249="","",VLOOKUP($F249,abm!$B$2:$G$1701,4,FALSE))</f>
        <v>57</v>
      </c>
      <c r="O249" s="9">
        <f>IF(J249="","",VLOOKUP($F249,abm!$B$2:$G$1701,5,FALSE))</f>
        <v>57</v>
      </c>
      <c r="P249" s="128">
        <f>IF(K249="","",VLOOKUP($F249,abm!$B$2:$G$1701,6,FALSE))</f>
        <v>57</v>
      </c>
      <c r="Q249" s="124">
        <f t="shared" si="12"/>
        <v>-9.4494725117419853E-2</v>
      </c>
      <c r="R249" s="130">
        <f t="shared" si="13"/>
        <v>35.382040413501215</v>
      </c>
      <c r="S249" s="124">
        <f t="shared" si="14"/>
        <v>-9.8052668824380795E-2</v>
      </c>
      <c r="T249" s="131">
        <f t="shared" si="15"/>
        <v>38.397786850923765</v>
      </c>
    </row>
    <row r="250" spans="1:20" x14ac:dyDescent="0.3">
      <c r="A250">
        <v>2</v>
      </c>
      <c r="B250" s="11" t="s">
        <v>134</v>
      </c>
      <c r="C250" s="8">
        <v>69.368385000000075</v>
      </c>
      <c r="D250" s="2">
        <v>0.488093</v>
      </c>
      <c r="E250" s="11" t="s">
        <v>140</v>
      </c>
      <c r="F250" s="11">
        <v>27878</v>
      </c>
      <c r="G250" s="125">
        <f>IFERROR(VLOOKUP($F250,INRIX!$A$2:$F$464,2,FALSE),"")</f>
        <v>66.953748006379598</v>
      </c>
      <c r="H250" s="4">
        <f>IFERROR(VLOOKUP($F250,INRIX!$A$2:$F$464,3,FALSE),"")</f>
        <v>66.930951746201004</v>
      </c>
      <c r="I250" s="125">
        <f>IFERROR(VLOOKUP($F250,INRIX!$A$2:$F$464,4,FALSE),"")</f>
        <v>68.269083261165406</v>
      </c>
      <c r="J250" s="4">
        <f>IFERROR(VLOOKUP($F250,INRIX!$A$2:$F$464,5,FALSE),"")</f>
        <v>67.266515323495994</v>
      </c>
      <c r="K250" s="125">
        <f>IFERROR(VLOOKUP($F250,INRIX!$A$2:$F$464,6,FALSE),"")</f>
        <v>66.630100268043293</v>
      </c>
      <c r="L250" s="128">
        <f>IF(G250="","",VLOOKUP($F250,abm!$B$2:$G$1701,2,FALSE))</f>
        <v>58</v>
      </c>
      <c r="M250" s="9">
        <f>IF(H250="","",VLOOKUP($F250,abm!$B$2:$G$1701,3,FALSE))</f>
        <v>58</v>
      </c>
      <c r="N250" s="128">
        <f>IF(I250="","",VLOOKUP($F250,abm!$B$2:$G$1701,4,FALSE))</f>
        <v>58</v>
      </c>
      <c r="O250" s="9">
        <f>IF(J250="","",VLOOKUP($F250,abm!$B$2:$G$1701,5,FALSE))</f>
        <v>58</v>
      </c>
      <c r="P250" s="128">
        <f>IF(K250="","",VLOOKUP($F250,abm!$B$2:$G$1701,6,FALSE))</f>
        <v>58</v>
      </c>
      <c r="Q250" s="124">
        <f t="shared" ref="Q250:Q313" si="16">IFERROR(M250/H250-1,"")</f>
        <v>-0.13343530180277052</v>
      </c>
      <c r="R250" s="130">
        <f t="shared" ref="R250:R313" si="17">IFERROR(POWER((M250-H250),2),"")</f>
        <v>79.761899092970751</v>
      </c>
      <c r="S250" s="124">
        <f t="shared" ref="S250:S313" si="18">IFERROR(O250/J250-1,"")</f>
        <v>-0.13775821861637638</v>
      </c>
      <c r="T250" s="131">
        <f t="shared" ref="T250:T313" si="19">IFERROR(POWER((O250-J250),2),"")</f>
        <v>85.86830624058608</v>
      </c>
    </row>
    <row r="251" spans="1:20" x14ac:dyDescent="0.3">
      <c r="A251">
        <v>2</v>
      </c>
      <c r="B251" s="11" t="s">
        <v>134</v>
      </c>
      <c r="C251" s="8">
        <v>69.599532000000067</v>
      </c>
      <c r="D251" s="2">
        <v>0.23114699999999999</v>
      </c>
      <c r="E251" s="11" t="s">
        <v>9</v>
      </c>
      <c r="F251" s="11">
        <v>27864</v>
      </c>
      <c r="G251" s="125">
        <f>IFERROR(VLOOKUP($F251,INRIX!$A$2:$F$464,2,FALSE),"")</f>
        <v>66.953748006379598</v>
      </c>
      <c r="H251" s="4">
        <f>IFERROR(VLOOKUP($F251,INRIX!$A$2:$F$464,3,FALSE),"")</f>
        <v>66.930951746201004</v>
      </c>
      <c r="I251" s="125">
        <f>IFERROR(VLOOKUP($F251,INRIX!$A$2:$F$464,4,FALSE),"")</f>
        <v>68.269083261165406</v>
      </c>
      <c r="J251" s="4">
        <f>IFERROR(VLOOKUP($F251,INRIX!$A$2:$F$464,5,FALSE),"")</f>
        <v>67.266515323495994</v>
      </c>
      <c r="K251" s="125">
        <f>IFERROR(VLOOKUP($F251,INRIX!$A$2:$F$464,6,FALSE),"")</f>
        <v>66.630100268043293</v>
      </c>
      <c r="L251" s="128">
        <f>IF(G251="","",VLOOKUP($F251,abm!$B$2:$G$1701,2,FALSE))</f>
        <v>57</v>
      </c>
      <c r="M251" s="9">
        <f>IF(H251="","",VLOOKUP($F251,abm!$B$2:$G$1701,3,FALSE))</f>
        <v>57</v>
      </c>
      <c r="N251" s="128">
        <f>IF(I251="","",VLOOKUP($F251,abm!$B$2:$G$1701,4,FALSE))</f>
        <v>57</v>
      </c>
      <c r="O251" s="9">
        <f>IF(J251="","",VLOOKUP($F251,abm!$B$2:$G$1701,5,FALSE))</f>
        <v>57</v>
      </c>
      <c r="P251" s="128">
        <f>IF(K251="","",VLOOKUP($F251,abm!$B$2:$G$1701,6,FALSE))</f>
        <v>57</v>
      </c>
      <c r="Q251" s="124">
        <f t="shared" si="16"/>
        <v>-0.14837607246134343</v>
      </c>
      <c r="R251" s="130">
        <f t="shared" si="17"/>
        <v>98.623802585372758</v>
      </c>
      <c r="S251" s="124">
        <f t="shared" si="18"/>
        <v>-0.15262445622643883</v>
      </c>
      <c r="T251" s="131">
        <f t="shared" si="19"/>
        <v>105.40133688757807</v>
      </c>
    </row>
    <row r="252" spans="1:20" x14ac:dyDescent="0.3">
      <c r="A252">
        <v>2</v>
      </c>
      <c r="B252" s="11" t="s">
        <v>134</v>
      </c>
      <c r="C252" s="8">
        <v>70.377517000000068</v>
      </c>
      <c r="D252" s="2">
        <v>0.43827500000000003</v>
      </c>
      <c r="E252" s="11" t="s">
        <v>139</v>
      </c>
      <c r="F252" s="11">
        <v>27887</v>
      </c>
      <c r="G252" s="125">
        <f>IFERROR(VLOOKUP($F252,INRIX!$A$2:$F$464,2,FALSE),"")</f>
        <v>65.714247740563493</v>
      </c>
      <c r="H252" s="4">
        <f>IFERROR(VLOOKUP($F252,INRIX!$A$2:$F$464,3,FALSE),"")</f>
        <v>66.140495867768607</v>
      </c>
      <c r="I252" s="125">
        <f>IFERROR(VLOOKUP($F252,INRIX!$A$2:$F$464,4,FALSE),"")</f>
        <v>66.935172584436501</v>
      </c>
      <c r="J252" s="4">
        <f>IFERROR(VLOOKUP($F252,INRIX!$A$2:$F$464,5,FALSE),"")</f>
        <v>63.248581157775298</v>
      </c>
      <c r="K252" s="125">
        <f>IFERROR(VLOOKUP($F252,INRIX!$A$2:$F$464,6,FALSE),"")</f>
        <v>65.697011813759602</v>
      </c>
      <c r="L252" s="128">
        <f>IF(G252="","",VLOOKUP($F252,abm!$B$2:$G$1701,2,FALSE))</f>
        <v>58</v>
      </c>
      <c r="M252" s="9">
        <f>IF(H252="","",VLOOKUP($F252,abm!$B$2:$G$1701,3,FALSE))</f>
        <v>58</v>
      </c>
      <c r="N252" s="128">
        <f>IF(I252="","",VLOOKUP($F252,abm!$B$2:$G$1701,4,FALSE))</f>
        <v>58</v>
      </c>
      <c r="O252" s="9">
        <f>IF(J252="","",VLOOKUP($F252,abm!$B$2:$G$1701,5,FALSE))</f>
        <v>58</v>
      </c>
      <c r="P252" s="128">
        <f>IF(K252="","",VLOOKUP($F252,abm!$B$2:$G$1701,6,FALSE))</f>
        <v>58</v>
      </c>
      <c r="Q252" s="124">
        <f t="shared" si="16"/>
        <v>-0.12307884543296277</v>
      </c>
      <c r="R252" s="130">
        <f t="shared" si="17"/>
        <v>66.267672973157758</v>
      </c>
      <c r="S252" s="124">
        <f t="shared" si="18"/>
        <v>-8.2983381788163335E-2</v>
      </c>
      <c r="T252" s="131">
        <f t="shared" si="19"/>
        <v>27.547604169753892</v>
      </c>
    </row>
    <row r="253" spans="1:20" x14ac:dyDescent="0.3">
      <c r="A253">
        <v>2</v>
      </c>
      <c r="B253" s="11" t="s">
        <v>142</v>
      </c>
      <c r="C253" s="8">
        <v>0.79378399999999993</v>
      </c>
      <c r="D253" s="2">
        <v>0.72778699999999996</v>
      </c>
      <c r="E253" s="11" t="s">
        <v>89</v>
      </c>
      <c r="F253" s="11">
        <v>28564</v>
      </c>
      <c r="G253" s="125">
        <f>IFERROR(VLOOKUP($F253,INRIX!$A$2:$F$464,2,FALSE),"")</f>
        <v>68.656034024455096</v>
      </c>
      <c r="H253" s="4">
        <f>IFERROR(VLOOKUP($F253,INRIX!$A$2:$F$464,3,FALSE),"")</f>
        <v>61.885897094108202</v>
      </c>
      <c r="I253" s="125">
        <f>IFERROR(VLOOKUP($F253,INRIX!$A$2:$F$464,4,FALSE),"")</f>
        <v>71.914264505752797</v>
      </c>
      <c r="J253" s="4">
        <f>IFERROR(VLOOKUP($F253,INRIX!$A$2:$F$464,5,FALSE),"")</f>
        <v>72.296481271282602</v>
      </c>
      <c r="K253" s="125">
        <f>IFERROR(VLOOKUP($F253,INRIX!$A$2:$F$464,6,FALSE),"")</f>
        <v>68.026605777821899</v>
      </c>
      <c r="L253" s="128">
        <f>IF(G253="","",VLOOKUP($F253,abm!$B$2:$G$1701,2,FALSE))</f>
        <v>62</v>
      </c>
      <c r="M253" s="9">
        <f>IF(H253="","",VLOOKUP($F253,abm!$B$2:$G$1701,3,FALSE))</f>
        <v>61</v>
      </c>
      <c r="N253" s="128">
        <f>IF(I253="","",VLOOKUP($F253,abm!$B$2:$G$1701,4,FALSE))</f>
        <v>62</v>
      </c>
      <c r="O253" s="9">
        <f>IF(J253="","",VLOOKUP($F253,abm!$B$2:$G$1701,5,FALSE))</f>
        <v>62</v>
      </c>
      <c r="P253" s="128">
        <f>IF(K253="","",VLOOKUP($F253,abm!$B$2:$G$1701,6,FALSE))</f>
        <v>62</v>
      </c>
      <c r="Q253" s="124">
        <f t="shared" si="16"/>
        <v>-1.4315007711062866E-2</v>
      </c>
      <c r="R253" s="130">
        <f t="shared" si="17"/>
        <v>0.78481366134935659</v>
      </c>
      <c r="S253" s="124">
        <f t="shared" si="18"/>
        <v>-0.14242022696300349</v>
      </c>
      <c r="T253" s="131">
        <f t="shared" si="19"/>
        <v>106.01752656987338</v>
      </c>
    </row>
    <row r="254" spans="1:20" x14ac:dyDescent="0.3">
      <c r="A254">
        <v>2</v>
      </c>
      <c r="B254" s="11" t="s">
        <v>142</v>
      </c>
      <c r="C254" s="8">
        <v>3.4956670000000001</v>
      </c>
      <c r="D254" s="2">
        <v>2.701883</v>
      </c>
      <c r="E254" s="11" t="s">
        <v>89</v>
      </c>
      <c r="F254" s="11">
        <v>27196</v>
      </c>
      <c r="G254" s="125">
        <f>IFERROR(VLOOKUP($F254,INRIX!$A$2:$F$464,2,FALSE),"")</f>
        <v>66.977671451355704</v>
      </c>
      <c r="H254" s="4">
        <f>IFERROR(VLOOKUP($F254,INRIX!$A$2:$F$464,3,FALSE),"")</f>
        <v>63.480405225273302</v>
      </c>
      <c r="I254" s="125">
        <f>IFERROR(VLOOKUP($F254,INRIX!$A$2:$F$464,4,FALSE),"")</f>
        <v>70.710503525918597</v>
      </c>
      <c r="J254" s="4">
        <f>IFERROR(VLOOKUP($F254,INRIX!$A$2:$F$464,5,FALSE),"")</f>
        <v>71.264926220204302</v>
      </c>
      <c r="K254" s="125">
        <f>IFERROR(VLOOKUP($F254,INRIX!$A$2:$F$464,6,FALSE),"")</f>
        <v>65.863297925146398</v>
      </c>
      <c r="L254" s="128">
        <f>IF(G254="","",VLOOKUP($F254,abm!$B$2:$G$1701,2,FALSE))</f>
        <v>62</v>
      </c>
      <c r="M254" s="9">
        <f>IF(H254="","",VLOOKUP($F254,abm!$B$2:$G$1701,3,FALSE))</f>
        <v>61</v>
      </c>
      <c r="N254" s="128">
        <f>IF(I254="","",VLOOKUP($F254,abm!$B$2:$G$1701,4,FALSE))</f>
        <v>62</v>
      </c>
      <c r="O254" s="9">
        <f>IF(J254="","",VLOOKUP($F254,abm!$B$2:$G$1701,5,FALSE))</f>
        <v>62</v>
      </c>
      <c r="P254" s="128">
        <f>IF(K254="","",VLOOKUP($F254,abm!$B$2:$G$1701,6,FALSE))</f>
        <v>62</v>
      </c>
      <c r="Q254" s="124">
        <f t="shared" si="16"/>
        <v>-3.9073556894778316E-2</v>
      </c>
      <c r="R254" s="130">
        <f t="shared" si="17"/>
        <v>6.1524100815630973</v>
      </c>
      <c r="S254" s="124">
        <f t="shared" si="18"/>
        <v>-0.13000681698001404</v>
      </c>
      <c r="T254" s="131">
        <f t="shared" si="19"/>
        <v>85.838857865829169</v>
      </c>
    </row>
    <row r="255" spans="1:20" x14ac:dyDescent="0.3">
      <c r="A255">
        <v>2</v>
      </c>
      <c r="B255" s="11" t="s">
        <v>142</v>
      </c>
      <c r="C255" s="8">
        <v>5.4039250000000001</v>
      </c>
      <c r="D255" s="2">
        <v>1.2760210000000001</v>
      </c>
      <c r="E255" s="11" t="s">
        <v>62</v>
      </c>
      <c r="F255" s="11">
        <v>27189</v>
      </c>
      <c r="G255" s="125">
        <f>IFERROR(VLOOKUP($F255,INRIX!$A$2:$F$464,2,FALSE),"")</f>
        <v>67.284423179160001</v>
      </c>
      <c r="H255" s="4">
        <f>IFERROR(VLOOKUP($F255,INRIX!$A$2:$F$464,3,FALSE),"")</f>
        <v>62.112236736870202</v>
      </c>
      <c r="I255" s="125">
        <f>IFERROR(VLOOKUP($F255,INRIX!$A$2:$F$464,4,FALSE),"")</f>
        <v>70.405047630830097</v>
      </c>
      <c r="J255" s="4">
        <f>IFERROR(VLOOKUP($F255,INRIX!$A$2:$F$464,5,FALSE),"")</f>
        <v>71.029511918274693</v>
      </c>
      <c r="K255" s="125">
        <f>IFERROR(VLOOKUP($F255,INRIX!$A$2:$F$464,6,FALSE),"")</f>
        <v>66.2785664648069</v>
      </c>
      <c r="L255" s="128">
        <f>IF(G255="","",VLOOKUP($F255,abm!$B$2:$G$1701,2,FALSE))</f>
        <v>62</v>
      </c>
      <c r="M255" s="9">
        <f>IF(H255="","",VLOOKUP($F255,abm!$B$2:$G$1701,3,FALSE))</f>
        <v>61</v>
      </c>
      <c r="N255" s="128">
        <f>IF(I255="","",VLOOKUP($F255,abm!$B$2:$G$1701,4,FALSE))</f>
        <v>62</v>
      </c>
      <c r="O255" s="9">
        <f>IF(J255="","",VLOOKUP($F255,abm!$B$2:$G$1701,5,FALSE))</f>
        <v>62</v>
      </c>
      <c r="P255" s="128">
        <f>IF(K255="","",VLOOKUP($F255,abm!$B$2:$G$1701,6,FALSE))</f>
        <v>62</v>
      </c>
      <c r="Q255" s="124">
        <f t="shared" si="16"/>
        <v>-1.7906885910131343E-2</v>
      </c>
      <c r="R255" s="130">
        <f t="shared" si="17"/>
        <v>1.2370705588436739</v>
      </c>
      <c r="S255" s="124">
        <f t="shared" si="18"/>
        <v>-0.12712338399092327</v>
      </c>
      <c r="T255" s="131">
        <f t="shared" si="19"/>
        <v>81.532085482264733</v>
      </c>
    </row>
    <row r="256" spans="1:20" x14ac:dyDescent="0.3">
      <c r="A256">
        <v>2</v>
      </c>
      <c r="B256" s="11" t="s">
        <v>142</v>
      </c>
      <c r="C256" s="8">
        <v>5.6720709999999999</v>
      </c>
      <c r="D256" s="2">
        <v>0.268146</v>
      </c>
      <c r="E256" s="11" t="s">
        <v>99</v>
      </c>
      <c r="F256" s="11">
        <v>27190</v>
      </c>
      <c r="G256" s="125">
        <f>IFERROR(VLOOKUP($F256,INRIX!$A$2:$F$464,2,FALSE),"")</f>
        <v>67.284423179160001</v>
      </c>
      <c r="H256" s="4">
        <f>IFERROR(VLOOKUP($F256,INRIX!$A$2:$F$464,3,FALSE),"")</f>
        <v>62.112236736870202</v>
      </c>
      <c r="I256" s="125">
        <f>IFERROR(VLOOKUP($F256,INRIX!$A$2:$F$464,4,FALSE),"")</f>
        <v>70.405047630830097</v>
      </c>
      <c r="J256" s="4">
        <f>IFERROR(VLOOKUP($F256,INRIX!$A$2:$F$464,5,FALSE),"")</f>
        <v>71.029511918274693</v>
      </c>
      <c r="K256" s="125">
        <f>IFERROR(VLOOKUP($F256,INRIX!$A$2:$F$464,6,FALSE),"")</f>
        <v>66.2785664648069</v>
      </c>
      <c r="L256" s="128">
        <f>IF(G256="","",VLOOKUP($F256,abm!$B$2:$G$1701,2,FALSE))</f>
        <v>62</v>
      </c>
      <c r="M256" s="9">
        <f>IF(H256="","",VLOOKUP($F256,abm!$B$2:$G$1701,3,FALSE))</f>
        <v>61</v>
      </c>
      <c r="N256" s="128">
        <f>IF(I256="","",VLOOKUP($F256,abm!$B$2:$G$1701,4,FALSE))</f>
        <v>62</v>
      </c>
      <c r="O256" s="9">
        <f>IF(J256="","",VLOOKUP($F256,abm!$B$2:$G$1701,5,FALSE))</f>
        <v>62</v>
      </c>
      <c r="P256" s="128">
        <f>IF(K256="","",VLOOKUP($F256,abm!$B$2:$G$1701,6,FALSE))</f>
        <v>62</v>
      </c>
      <c r="Q256" s="124">
        <f t="shared" si="16"/>
        <v>-1.7906885910131343E-2</v>
      </c>
      <c r="R256" s="130">
        <f t="shared" si="17"/>
        <v>1.2370705588436739</v>
      </c>
      <c r="S256" s="124">
        <f t="shared" si="18"/>
        <v>-0.12712338399092327</v>
      </c>
      <c r="T256" s="131">
        <f t="shared" si="19"/>
        <v>81.532085482264733</v>
      </c>
    </row>
    <row r="257" spans="1:20" x14ac:dyDescent="0.3">
      <c r="A257">
        <v>2</v>
      </c>
      <c r="B257" s="11" t="s">
        <v>142</v>
      </c>
      <c r="C257" s="8">
        <v>7.4831640000000004</v>
      </c>
      <c r="D257" s="2">
        <v>1.8110930000000001</v>
      </c>
      <c r="E257" s="11" t="s">
        <v>99</v>
      </c>
      <c r="F257" s="11">
        <v>27194</v>
      </c>
      <c r="G257" s="125">
        <f>IFERROR(VLOOKUP($F257,INRIX!$A$2:$F$464,2,FALSE),"")</f>
        <v>67.284423179160001</v>
      </c>
      <c r="H257" s="4">
        <f>IFERROR(VLOOKUP($F257,INRIX!$A$2:$F$464,3,FALSE),"")</f>
        <v>62.112236736870202</v>
      </c>
      <c r="I257" s="125">
        <f>IFERROR(VLOOKUP($F257,INRIX!$A$2:$F$464,4,FALSE),"")</f>
        <v>70.405047630830097</v>
      </c>
      <c r="J257" s="4">
        <f>IFERROR(VLOOKUP($F257,INRIX!$A$2:$F$464,5,FALSE),"")</f>
        <v>71.029511918274693</v>
      </c>
      <c r="K257" s="125">
        <f>IFERROR(VLOOKUP($F257,INRIX!$A$2:$F$464,6,FALSE),"")</f>
        <v>66.2785664648069</v>
      </c>
      <c r="L257" s="128">
        <f>IF(G257="","",VLOOKUP($F257,abm!$B$2:$G$1701,2,FALSE))</f>
        <v>62</v>
      </c>
      <c r="M257" s="9">
        <f>IF(H257="","",VLOOKUP($F257,abm!$B$2:$G$1701,3,FALSE))</f>
        <v>61</v>
      </c>
      <c r="N257" s="128">
        <f>IF(I257="","",VLOOKUP($F257,abm!$B$2:$G$1701,4,FALSE))</f>
        <v>62</v>
      </c>
      <c r="O257" s="9">
        <f>IF(J257="","",VLOOKUP($F257,abm!$B$2:$G$1701,5,FALSE))</f>
        <v>62</v>
      </c>
      <c r="P257" s="128">
        <f>IF(K257="","",VLOOKUP($F257,abm!$B$2:$G$1701,6,FALSE))</f>
        <v>62</v>
      </c>
      <c r="Q257" s="124">
        <f t="shared" si="16"/>
        <v>-1.7906885910131343E-2</v>
      </c>
      <c r="R257" s="130">
        <f t="shared" si="17"/>
        <v>1.2370705588436739</v>
      </c>
      <c r="S257" s="124">
        <f t="shared" si="18"/>
        <v>-0.12712338399092327</v>
      </c>
      <c r="T257" s="131">
        <f t="shared" si="19"/>
        <v>81.532085482264733</v>
      </c>
    </row>
    <row r="258" spans="1:20" x14ac:dyDescent="0.3">
      <c r="A258">
        <v>2</v>
      </c>
      <c r="B258" s="11" t="s">
        <v>142</v>
      </c>
      <c r="C258" s="8">
        <v>10.627478</v>
      </c>
      <c r="D258" s="2">
        <v>2.326848</v>
      </c>
      <c r="E258" s="11" t="s">
        <v>95</v>
      </c>
      <c r="F258" s="11">
        <v>27172</v>
      </c>
      <c r="G258" s="125">
        <f>IFERROR(VLOOKUP($F258,INRIX!$A$2:$F$464,2,FALSE),"")</f>
        <v>60.990696438064901</v>
      </c>
      <c r="H258" s="4">
        <f>IFERROR(VLOOKUP($F258,INRIX!$A$2:$F$464,3,FALSE),"")</f>
        <v>59.113836310317197</v>
      </c>
      <c r="I258" s="125">
        <f>IFERROR(VLOOKUP($F258,INRIX!$A$2:$F$464,4,FALSE),"")</f>
        <v>66.927007299270102</v>
      </c>
      <c r="J258" s="4">
        <f>IFERROR(VLOOKUP($F258,INRIX!$A$2:$F$464,5,FALSE),"")</f>
        <v>66.689216799091895</v>
      </c>
      <c r="K258" s="125">
        <f>IFERROR(VLOOKUP($F258,INRIX!$A$2:$F$464,6,FALSE),"")</f>
        <v>60.164598431450401</v>
      </c>
      <c r="L258" s="128">
        <f>IF(G258="","",VLOOKUP($F258,abm!$B$2:$G$1701,2,FALSE))</f>
        <v>62</v>
      </c>
      <c r="M258" s="9">
        <f>IF(H258="","",VLOOKUP($F258,abm!$B$2:$G$1701,3,FALSE))</f>
        <v>60</v>
      </c>
      <c r="N258" s="128">
        <f>IF(I258="","",VLOOKUP($F258,abm!$B$2:$G$1701,4,FALSE))</f>
        <v>62</v>
      </c>
      <c r="O258" s="9">
        <f>IF(J258="","",VLOOKUP($F258,abm!$B$2:$G$1701,5,FALSE))</f>
        <v>62</v>
      </c>
      <c r="P258" s="128">
        <f>IF(K258="","",VLOOKUP($F258,abm!$B$2:$G$1701,6,FALSE))</f>
        <v>62</v>
      </c>
      <c r="Q258" s="124">
        <f t="shared" si="16"/>
        <v>1.4990799870116644E-2</v>
      </c>
      <c r="R258" s="130">
        <f t="shared" si="17"/>
        <v>0.78528608491223939</v>
      </c>
      <c r="S258" s="124">
        <f t="shared" si="18"/>
        <v>-7.0314467977913742E-2</v>
      </c>
      <c r="T258" s="131">
        <f t="shared" si="19"/>
        <v>21.988754188885636</v>
      </c>
    </row>
    <row r="259" spans="1:20" x14ac:dyDescent="0.3">
      <c r="A259">
        <v>2</v>
      </c>
      <c r="B259" s="11" t="s">
        <v>142</v>
      </c>
      <c r="C259" s="8">
        <v>14.011151</v>
      </c>
      <c r="D259" s="2">
        <v>0.69037199999999999</v>
      </c>
      <c r="E259" s="11" t="s">
        <v>97</v>
      </c>
      <c r="F259" s="11">
        <v>27173</v>
      </c>
      <c r="G259" s="125">
        <f>IFERROR(VLOOKUP($F259,INRIX!$A$2:$F$464,2,FALSE),"")</f>
        <v>63.723285486443402</v>
      </c>
      <c r="H259" s="4">
        <f>IFERROR(VLOOKUP($F259,INRIX!$A$2:$F$464,3,FALSE),"")</f>
        <v>53.404692082111403</v>
      </c>
      <c r="I259" s="125">
        <f>IFERROR(VLOOKUP($F259,INRIX!$A$2:$F$464,4,FALSE),"")</f>
        <v>67.924038104664106</v>
      </c>
      <c r="J259" s="4">
        <f>IFERROR(VLOOKUP($F259,INRIX!$A$2:$F$464,5,FALSE),"")</f>
        <v>68.2410896708286</v>
      </c>
      <c r="K259" s="125">
        <f>IFERROR(VLOOKUP($F259,INRIX!$A$2:$F$464,6,FALSE),"")</f>
        <v>62.958900029782598</v>
      </c>
      <c r="L259" s="128">
        <f>IF(G259="","",VLOOKUP($F259,abm!$B$2:$G$1701,2,FALSE))</f>
        <v>62</v>
      </c>
      <c r="M259" s="9">
        <f>IF(H259="","",VLOOKUP($F259,abm!$B$2:$G$1701,3,FALSE))</f>
        <v>60</v>
      </c>
      <c r="N259" s="128">
        <f>IF(I259="","",VLOOKUP($F259,abm!$B$2:$G$1701,4,FALSE))</f>
        <v>62</v>
      </c>
      <c r="O259" s="9">
        <f>IF(J259="","",VLOOKUP($F259,abm!$B$2:$G$1701,5,FALSE))</f>
        <v>62</v>
      </c>
      <c r="P259" s="128">
        <f>IF(K259="","",VLOOKUP($F259,abm!$B$2:$G$1701,6,FALSE))</f>
        <v>62</v>
      </c>
      <c r="Q259" s="124">
        <f t="shared" si="16"/>
        <v>0.12349678765581307</v>
      </c>
      <c r="R259" s="130">
        <f t="shared" si="17"/>
        <v>43.498086531764024</v>
      </c>
      <c r="S259" s="124">
        <f t="shared" si="18"/>
        <v>-9.1456477335480124E-2</v>
      </c>
      <c r="T259" s="131">
        <f t="shared" si="19"/>
        <v>38.951200279323444</v>
      </c>
    </row>
    <row r="260" spans="1:20" x14ac:dyDescent="0.3">
      <c r="A260">
        <v>2</v>
      </c>
      <c r="B260" s="11" t="s">
        <v>142</v>
      </c>
      <c r="C260" s="8">
        <v>17.461310999999998</v>
      </c>
      <c r="D260" s="2">
        <v>3.4501599999999999</v>
      </c>
      <c r="E260" s="11" t="s">
        <v>97</v>
      </c>
      <c r="F260" s="11">
        <v>27351</v>
      </c>
      <c r="G260" s="125">
        <f>IFERROR(VLOOKUP($F260,INRIX!$A$2:$F$464,2,FALSE),"")</f>
        <v>63.036948431685303</v>
      </c>
      <c r="H260" s="4">
        <f>IFERROR(VLOOKUP($F260,INRIX!$A$2:$F$464,3,FALSE),"")</f>
        <v>58.796854172220698</v>
      </c>
      <c r="I260" s="125">
        <f>IFERROR(VLOOKUP($F260,INRIX!$A$2:$F$464,4,FALSE),"")</f>
        <v>68.337993319312105</v>
      </c>
      <c r="J260" s="4">
        <f>IFERROR(VLOOKUP($F260,INRIX!$A$2:$F$464,5,FALSE),"")</f>
        <v>68.864472190692396</v>
      </c>
      <c r="K260" s="125">
        <f>IFERROR(VLOOKUP($F260,INRIX!$A$2:$F$464,6,FALSE),"")</f>
        <v>62.471656904596401</v>
      </c>
      <c r="L260" s="128">
        <f>IF(G260="","",VLOOKUP($F260,abm!$B$2:$G$1701,2,FALSE))</f>
        <v>62</v>
      </c>
      <c r="M260" s="9">
        <f>IF(H260="","",VLOOKUP($F260,abm!$B$2:$G$1701,3,FALSE))</f>
        <v>58</v>
      </c>
      <c r="N260" s="128">
        <f>IF(I260="","",VLOOKUP($F260,abm!$B$2:$G$1701,4,FALSE))</f>
        <v>61</v>
      </c>
      <c r="O260" s="9">
        <f>IF(J260="","",VLOOKUP($F260,abm!$B$2:$G$1701,5,FALSE))</f>
        <v>62</v>
      </c>
      <c r="P260" s="128">
        <f>IF(K260="","",VLOOKUP($F260,abm!$B$2:$G$1701,6,FALSE))</f>
        <v>62</v>
      </c>
      <c r="Q260" s="124">
        <f t="shared" si="16"/>
        <v>-1.3552666778509082E-2</v>
      </c>
      <c r="R260" s="130">
        <f t="shared" si="17"/>
        <v>0.63497657178553368</v>
      </c>
      <c r="S260" s="124">
        <f t="shared" si="18"/>
        <v>-9.9680894550153609E-2</v>
      </c>
      <c r="T260" s="131">
        <f t="shared" si="19"/>
        <v>47.120978456789267</v>
      </c>
    </row>
    <row r="261" spans="1:20" x14ac:dyDescent="0.3">
      <c r="A261">
        <v>2</v>
      </c>
      <c r="B261" s="11" t="s">
        <v>142</v>
      </c>
      <c r="C261" s="8">
        <v>18.146884999999997</v>
      </c>
      <c r="D261" s="2">
        <v>0.68557400000000002</v>
      </c>
      <c r="E261" s="11" t="s">
        <v>91</v>
      </c>
      <c r="F261" s="11">
        <v>27167</v>
      </c>
      <c r="G261" s="125">
        <f>IFERROR(VLOOKUP($F261,INRIX!$A$2:$F$464,2,FALSE),"")</f>
        <v>65.4218500797448</v>
      </c>
      <c r="H261" s="4">
        <f>IFERROR(VLOOKUP($F261,INRIX!$A$2:$F$464,3,FALSE),"")</f>
        <v>65.236736870168002</v>
      </c>
      <c r="I261" s="125">
        <f>IFERROR(VLOOKUP($F261,INRIX!$A$2:$F$464,4,FALSE),"")</f>
        <v>69.754917728566099</v>
      </c>
      <c r="J261" s="4">
        <f>IFERROR(VLOOKUP($F261,INRIX!$A$2:$F$464,5,FALSE),"")</f>
        <v>70.153007945516507</v>
      </c>
      <c r="K261" s="125">
        <f>IFERROR(VLOOKUP($F261,INRIX!$A$2:$F$464,6,FALSE),"")</f>
        <v>64.581852476918499</v>
      </c>
      <c r="L261" s="128">
        <f>IF(G261="","",VLOOKUP($F261,abm!$B$2:$G$1701,2,FALSE))</f>
        <v>62</v>
      </c>
      <c r="M261" s="9">
        <f>IF(H261="","",VLOOKUP($F261,abm!$B$2:$G$1701,3,FALSE))</f>
        <v>59</v>
      </c>
      <c r="N261" s="128">
        <f>IF(I261="","",VLOOKUP($F261,abm!$B$2:$G$1701,4,FALSE))</f>
        <v>62</v>
      </c>
      <c r="O261" s="9">
        <f>IF(J261="","",VLOOKUP($F261,abm!$B$2:$G$1701,5,FALSE))</f>
        <v>62</v>
      </c>
      <c r="P261" s="128">
        <f>IF(K261="","",VLOOKUP($F261,abm!$B$2:$G$1701,6,FALSE))</f>
        <v>62</v>
      </c>
      <c r="Q261" s="124">
        <f t="shared" si="16"/>
        <v>-9.5601606845850506E-2</v>
      </c>
      <c r="R261" s="130">
        <f t="shared" si="17"/>
        <v>38.896886787712965</v>
      </c>
      <c r="S261" s="124">
        <f t="shared" si="18"/>
        <v>-0.11621751061406294</v>
      </c>
      <c r="T261" s="131">
        <f t="shared" si="19"/>
        <v>66.471538559655286</v>
      </c>
    </row>
    <row r="262" spans="1:20" x14ac:dyDescent="0.3">
      <c r="A262">
        <v>2</v>
      </c>
      <c r="B262" s="11" t="s">
        <v>142</v>
      </c>
      <c r="C262" s="8">
        <v>19.649545999999997</v>
      </c>
      <c r="D262" s="2">
        <v>0.29649599999999998</v>
      </c>
      <c r="E262" s="11" t="s">
        <v>91</v>
      </c>
      <c r="F262" s="11">
        <v>15684</v>
      </c>
      <c r="G262" s="125">
        <f>IFERROR(VLOOKUP($F262,INRIX!$A$2:$F$464,2,FALSE),"")</f>
        <v>67.1459330143541</v>
      </c>
      <c r="H262" s="4">
        <f>IFERROR(VLOOKUP($F262,INRIX!$A$2:$F$464,3,FALSE),"")</f>
        <v>63.686217008797698</v>
      </c>
      <c r="I262" s="125">
        <f>IFERROR(VLOOKUP($F262,INRIX!$A$2:$F$464,4,FALSE),"")</f>
        <v>70.2757639490288</v>
      </c>
      <c r="J262" s="4">
        <f>IFERROR(VLOOKUP($F262,INRIX!$A$2:$F$464,5,FALSE),"")</f>
        <v>71.010896708285998</v>
      </c>
      <c r="K262" s="125">
        <f>IFERROR(VLOOKUP($F262,INRIX!$A$2:$F$464,6,FALSE),"")</f>
        <v>66.051523875707304</v>
      </c>
      <c r="L262" s="128">
        <f>IF(G262="","",VLOOKUP($F262,abm!$B$2:$G$1701,2,FALSE))</f>
        <v>58</v>
      </c>
      <c r="M262" s="9">
        <f>IF(H262="","",VLOOKUP($F262,abm!$B$2:$G$1701,3,FALSE))</f>
        <v>54</v>
      </c>
      <c r="N262" s="128">
        <f>IF(I262="","",VLOOKUP($F262,abm!$B$2:$G$1701,4,FALSE))</f>
        <v>58</v>
      </c>
      <c r="O262" s="9">
        <f>IF(J262="","",VLOOKUP($F262,abm!$B$2:$G$1701,5,FALSE))</f>
        <v>58</v>
      </c>
      <c r="P262" s="128">
        <f>IF(K262="","",VLOOKUP($F262,abm!$B$2:$G$1701,6,FALSE))</f>
        <v>58</v>
      </c>
      <c r="Q262" s="124">
        <f t="shared" si="16"/>
        <v>-0.15209283050145106</v>
      </c>
      <c r="R262" s="130">
        <f t="shared" si="17"/>
        <v>93.822799941521822</v>
      </c>
      <c r="S262" s="124">
        <f t="shared" si="18"/>
        <v>-0.18322394606189796</v>
      </c>
      <c r="T262" s="131">
        <f t="shared" si="19"/>
        <v>169.28343315368741</v>
      </c>
    </row>
    <row r="263" spans="1:20" x14ac:dyDescent="0.3">
      <c r="A263">
        <v>2</v>
      </c>
      <c r="B263" s="11" t="s">
        <v>142</v>
      </c>
      <c r="C263" s="8">
        <v>20.131692999999999</v>
      </c>
      <c r="D263" s="2">
        <v>0.48214699999999999</v>
      </c>
      <c r="E263" s="11" t="s">
        <v>91</v>
      </c>
      <c r="F263" s="11">
        <v>27168</v>
      </c>
      <c r="G263" s="125">
        <f>IFERROR(VLOOKUP($F263,INRIX!$A$2:$F$464,2,FALSE),"")</f>
        <v>67.1459330143541</v>
      </c>
      <c r="H263" s="4">
        <f>IFERROR(VLOOKUP($F263,INRIX!$A$2:$F$464,3,FALSE),"")</f>
        <v>63.686217008797698</v>
      </c>
      <c r="I263" s="125">
        <f>IFERROR(VLOOKUP($F263,INRIX!$A$2:$F$464,4,FALSE),"")</f>
        <v>70.2757639490288</v>
      </c>
      <c r="J263" s="4">
        <f>IFERROR(VLOOKUP($F263,INRIX!$A$2:$F$464,5,FALSE),"")</f>
        <v>71.010896708285998</v>
      </c>
      <c r="K263" s="125">
        <f>IFERROR(VLOOKUP($F263,INRIX!$A$2:$F$464,6,FALSE),"")</f>
        <v>66.051523875707304</v>
      </c>
      <c r="L263" s="128">
        <f>IF(G263="","",VLOOKUP($F263,abm!$B$2:$G$1701,2,FALSE))</f>
        <v>58</v>
      </c>
      <c r="M263" s="9">
        <f>IF(H263="","",VLOOKUP($F263,abm!$B$2:$G$1701,3,FALSE))</f>
        <v>54</v>
      </c>
      <c r="N263" s="128">
        <f>IF(I263="","",VLOOKUP($F263,abm!$B$2:$G$1701,4,FALSE))</f>
        <v>58</v>
      </c>
      <c r="O263" s="9">
        <f>IF(J263="","",VLOOKUP($F263,abm!$B$2:$G$1701,5,FALSE))</f>
        <v>58</v>
      </c>
      <c r="P263" s="128">
        <f>IF(K263="","",VLOOKUP($F263,abm!$B$2:$G$1701,6,FALSE))</f>
        <v>58</v>
      </c>
      <c r="Q263" s="124">
        <f t="shared" si="16"/>
        <v>-0.15209283050145106</v>
      </c>
      <c r="R263" s="130">
        <f t="shared" si="17"/>
        <v>93.822799941521822</v>
      </c>
      <c r="S263" s="124">
        <f t="shared" si="18"/>
        <v>-0.18322394606189796</v>
      </c>
      <c r="T263" s="131">
        <f t="shared" si="19"/>
        <v>169.28343315368741</v>
      </c>
    </row>
    <row r="264" spans="1:20" x14ac:dyDescent="0.3">
      <c r="A264">
        <v>2</v>
      </c>
      <c r="B264" s="11" t="s">
        <v>142</v>
      </c>
      <c r="C264" s="8">
        <v>21.194969</v>
      </c>
      <c r="D264" s="2">
        <v>1.0632760000000001</v>
      </c>
      <c r="E264" s="11" t="s">
        <v>88</v>
      </c>
      <c r="F264" s="11">
        <v>27182</v>
      </c>
      <c r="G264" s="125">
        <f>IFERROR(VLOOKUP($F264,INRIX!$A$2:$F$464,2,FALSE),"")</f>
        <v>67.596225412014903</v>
      </c>
      <c r="H264" s="4">
        <f>IFERROR(VLOOKUP($F264,INRIX!$A$2:$F$464,3,FALSE),"")</f>
        <v>54.541455611836803</v>
      </c>
      <c r="I264" s="125">
        <f>IFERROR(VLOOKUP($F264,INRIX!$A$2:$F$464,4,FALSE),"")</f>
        <v>70.101200049486593</v>
      </c>
      <c r="J264" s="4">
        <f>IFERROR(VLOOKUP($F264,INRIX!$A$2:$F$464,5,FALSE),"")</f>
        <v>71.104199772985197</v>
      </c>
      <c r="K264" s="125">
        <f>IFERROR(VLOOKUP($F264,INRIX!$A$2:$F$464,6,FALSE),"")</f>
        <v>66.617790132036106</v>
      </c>
      <c r="L264" s="128">
        <f>IF(G264="","",VLOOKUP($F264,abm!$B$2:$G$1701,2,FALSE))</f>
        <v>58</v>
      </c>
      <c r="M264" s="9">
        <f>IF(H264="","",VLOOKUP($F264,abm!$B$2:$G$1701,3,FALSE))</f>
        <v>55</v>
      </c>
      <c r="N264" s="128">
        <f>IF(I264="","",VLOOKUP($F264,abm!$B$2:$G$1701,4,FALSE))</f>
        <v>58</v>
      </c>
      <c r="O264" s="9">
        <f>IF(J264="","",VLOOKUP($F264,abm!$B$2:$G$1701,5,FALSE))</f>
        <v>58</v>
      </c>
      <c r="P264" s="128">
        <f>IF(K264="","",VLOOKUP($F264,abm!$B$2:$G$1701,6,FALSE))</f>
        <v>58</v>
      </c>
      <c r="Q264" s="124">
        <f t="shared" si="16"/>
        <v>8.4072634846159566E-3</v>
      </c>
      <c r="R264" s="130">
        <f t="shared" si="17"/>
        <v>0.21026295591596106</v>
      </c>
      <c r="S264" s="124">
        <f t="shared" si="18"/>
        <v>-0.18429572113634718</v>
      </c>
      <c r="T264" s="131">
        <f t="shared" si="19"/>
        <v>171.7200516903053</v>
      </c>
    </row>
    <row r="265" spans="1:20" x14ac:dyDescent="0.3">
      <c r="A265">
        <v>2</v>
      </c>
      <c r="B265" s="11" t="s">
        <v>142</v>
      </c>
      <c r="C265" s="8">
        <v>22.442345000000003</v>
      </c>
      <c r="D265" s="2">
        <v>0.506471</v>
      </c>
      <c r="E265" s="11" t="s">
        <v>96</v>
      </c>
      <c r="F265" s="11">
        <v>27613</v>
      </c>
      <c r="G265" s="125">
        <f>IFERROR(VLOOKUP($F265,INRIX!$A$2:$F$464,2,FALSE),"")</f>
        <v>65.910154173312094</v>
      </c>
      <c r="H265" s="4">
        <f>IFERROR(VLOOKUP($F265,INRIX!$A$2:$F$464,3,FALSE),"")</f>
        <v>48.643828312449997</v>
      </c>
      <c r="I265" s="125">
        <f>IFERROR(VLOOKUP($F265,INRIX!$A$2:$F$464,4,FALSE),"")</f>
        <v>67.239638747989602</v>
      </c>
      <c r="J265" s="4">
        <f>IFERROR(VLOOKUP($F265,INRIX!$A$2:$F$464,5,FALSE),"")</f>
        <v>68.583654937570898</v>
      </c>
      <c r="K265" s="125">
        <f>IFERROR(VLOOKUP($F265,INRIX!$A$2:$F$464,6,FALSE),"")</f>
        <v>65.1209173036831</v>
      </c>
      <c r="L265" s="128">
        <f>IF(G265="","",VLOOKUP($F265,abm!$B$2:$G$1701,2,FALSE))</f>
        <v>57</v>
      </c>
      <c r="M265" s="9">
        <f>IF(H265="","",VLOOKUP($F265,abm!$B$2:$G$1701,3,FALSE))</f>
        <v>53</v>
      </c>
      <c r="N265" s="128">
        <f>IF(I265="","",VLOOKUP($F265,abm!$B$2:$G$1701,4,FALSE))</f>
        <v>57</v>
      </c>
      <c r="O265" s="9">
        <f>IF(J265="","",VLOOKUP($F265,abm!$B$2:$G$1701,5,FALSE))</f>
        <v>58</v>
      </c>
      <c r="P265" s="128">
        <f>IF(K265="","",VLOOKUP($F265,abm!$B$2:$G$1701,6,FALSE))</f>
        <v>58</v>
      </c>
      <c r="Q265" s="124">
        <f t="shared" si="16"/>
        <v>8.9552402404871501E-2</v>
      </c>
      <c r="R265" s="130">
        <f t="shared" si="17"/>
        <v>18.976231771412237</v>
      </c>
      <c r="S265" s="124">
        <f t="shared" si="18"/>
        <v>-0.15431745285673093</v>
      </c>
      <c r="T265" s="131">
        <f t="shared" si="19"/>
        <v>112.01375183756886</v>
      </c>
    </row>
    <row r="266" spans="1:20" x14ac:dyDescent="0.3">
      <c r="A266">
        <v>2</v>
      </c>
      <c r="B266" s="11" t="s">
        <v>142</v>
      </c>
      <c r="C266" s="8">
        <v>23.061204000000004</v>
      </c>
      <c r="D266" s="2">
        <v>0.61885900000000005</v>
      </c>
      <c r="E266" s="11" t="s">
        <v>60</v>
      </c>
      <c r="F266" s="11">
        <v>28569</v>
      </c>
      <c r="G266" s="125">
        <f>IFERROR(VLOOKUP($F266,INRIX!$A$2:$F$464,2,FALSE),"")</f>
        <v>66.494683678894205</v>
      </c>
      <c r="H266" s="4">
        <f>IFERROR(VLOOKUP($F266,INRIX!$A$2:$F$464,3,FALSE),"")</f>
        <v>51.453212476672903</v>
      </c>
      <c r="I266" s="125">
        <f>IFERROR(VLOOKUP($F266,INRIX!$A$2:$F$464,4,FALSE),"")</f>
        <v>68.365334652975406</v>
      </c>
      <c r="J266" s="4">
        <f>IFERROR(VLOOKUP($F266,INRIX!$A$2:$F$464,5,FALSE),"")</f>
        <v>68.139160045402903</v>
      </c>
      <c r="K266" s="125">
        <f>IFERROR(VLOOKUP($F266,INRIX!$A$2:$F$464,6,FALSE),"")</f>
        <v>65.468777921175402</v>
      </c>
      <c r="L266" s="128">
        <f>IF(G266="","",VLOOKUP($F266,abm!$B$2:$G$1701,2,FALSE))</f>
        <v>58</v>
      </c>
      <c r="M266" s="9">
        <f>IF(H266="","",VLOOKUP($F266,abm!$B$2:$G$1701,3,FALSE))</f>
        <v>56</v>
      </c>
      <c r="N266" s="128">
        <f>IF(I266="","",VLOOKUP($F266,abm!$B$2:$G$1701,4,FALSE))</f>
        <v>58</v>
      </c>
      <c r="O266" s="9">
        <f>IF(J266="","",VLOOKUP($F266,abm!$B$2:$G$1701,5,FALSE))</f>
        <v>58</v>
      </c>
      <c r="P266" s="128">
        <f>IF(K266="","",VLOOKUP($F266,abm!$B$2:$G$1701,6,FALSE))</f>
        <v>58</v>
      </c>
      <c r="Q266" s="124">
        <f t="shared" si="16"/>
        <v>8.8367417785399693E-2</v>
      </c>
      <c r="R266" s="130">
        <f t="shared" si="17"/>
        <v>20.673276782282962</v>
      </c>
      <c r="S266" s="124">
        <f t="shared" si="18"/>
        <v>-0.14880077826974847</v>
      </c>
      <c r="T266" s="131">
        <f t="shared" si="19"/>
        <v>102.8025664262946</v>
      </c>
    </row>
    <row r="267" spans="1:20" x14ac:dyDescent="0.3">
      <c r="A267">
        <v>2</v>
      </c>
      <c r="B267" s="11" t="s">
        <v>142</v>
      </c>
      <c r="C267" s="8">
        <v>23.182738000000004</v>
      </c>
      <c r="D267" s="2">
        <v>0.121534</v>
      </c>
      <c r="E267" s="11" t="s">
        <v>60</v>
      </c>
      <c r="F267" s="11">
        <v>31193</v>
      </c>
      <c r="G267" s="125">
        <f>IFERROR(VLOOKUP($F267,INRIX!$A$2:$F$464,2,FALSE),"")</f>
        <v>66.494683678894205</v>
      </c>
      <c r="H267" s="4">
        <f>IFERROR(VLOOKUP($F267,INRIX!$A$2:$F$464,3,FALSE),"")</f>
        <v>51.453212476672903</v>
      </c>
      <c r="I267" s="125">
        <f>IFERROR(VLOOKUP($F267,INRIX!$A$2:$F$464,4,FALSE),"")</f>
        <v>68.365334652975406</v>
      </c>
      <c r="J267" s="4">
        <f>IFERROR(VLOOKUP($F267,INRIX!$A$2:$F$464,5,FALSE),"")</f>
        <v>68.139160045402903</v>
      </c>
      <c r="K267" s="125">
        <f>IFERROR(VLOOKUP($F267,INRIX!$A$2:$F$464,6,FALSE),"")</f>
        <v>65.468777921175402</v>
      </c>
      <c r="L267" s="128">
        <f>IF(G267="","",VLOOKUP($F267,abm!$B$2:$G$1701,2,FALSE))</f>
        <v>57</v>
      </c>
      <c r="M267" s="9">
        <f>IF(H267="","",VLOOKUP($F267,abm!$B$2:$G$1701,3,FALSE))</f>
        <v>50</v>
      </c>
      <c r="N267" s="128">
        <f>IF(I267="","",VLOOKUP($F267,abm!$B$2:$G$1701,4,FALSE))</f>
        <v>57</v>
      </c>
      <c r="O267" s="9">
        <f>IF(J267="","",VLOOKUP($F267,abm!$B$2:$G$1701,5,FALSE))</f>
        <v>57</v>
      </c>
      <c r="P267" s="128">
        <f>IF(K267="","",VLOOKUP($F267,abm!$B$2:$G$1701,6,FALSE))</f>
        <v>57</v>
      </c>
      <c r="Q267" s="124">
        <f t="shared" si="16"/>
        <v>-2.8243376977321599E-2</v>
      </c>
      <c r="R267" s="130">
        <f t="shared" si="17"/>
        <v>2.1118265023577916</v>
      </c>
      <c r="S267" s="124">
        <f t="shared" si="18"/>
        <v>-0.1634766269202701</v>
      </c>
      <c r="T267" s="131">
        <f t="shared" si="19"/>
        <v>124.08088651710041</v>
      </c>
    </row>
    <row r="268" spans="1:20" x14ac:dyDescent="0.3">
      <c r="A268">
        <v>2</v>
      </c>
      <c r="B268" s="11" t="s">
        <v>142</v>
      </c>
      <c r="C268" s="8">
        <v>23.496160000000003</v>
      </c>
      <c r="D268" s="2">
        <v>0.118779</v>
      </c>
      <c r="E268" s="11" t="s">
        <v>59</v>
      </c>
      <c r="F268" s="11">
        <v>12932</v>
      </c>
      <c r="G268" s="125">
        <f>IFERROR(VLOOKUP($F268,INRIX!$A$2:$F$464,2,FALSE),"")</f>
        <v>65.023125996810194</v>
      </c>
      <c r="H268" s="4">
        <f>IFERROR(VLOOKUP($F268,INRIX!$A$2:$F$464,3,FALSE),"")</f>
        <v>49.499866702212699</v>
      </c>
      <c r="I268" s="125">
        <f>IFERROR(VLOOKUP($F268,INRIX!$A$2:$F$464,4,FALSE),"")</f>
        <v>65.585302486700499</v>
      </c>
      <c r="J268" s="4">
        <f>IFERROR(VLOOKUP($F268,INRIX!$A$2:$F$464,5,FALSE),"")</f>
        <v>66.348467650397296</v>
      </c>
      <c r="K268" s="125">
        <f>IFERROR(VLOOKUP($F268,INRIX!$A$2:$F$464,6,FALSE),"")</f>
        <v>64.170058572421297</v>
      </c>
      <c r="L268" s="128">
        <f>IF(G268="","",VLOOKUP($F268,abm!$B$2:$G$1701,2,FALSE))</f>
        <v>57</v>
      </c>
      <c r="M268" s="9">
        <f>IF(H268="","",VLOOKUP($F268,abm!$B$2:$G$1701,3,FALSE))</f>
        <v>49</v>
      </c>
      <c r="N268" s="128">
        <f>IF(I268="","",VLOOKUP($F268,abm!$B$2:$G$1701,4,FALSE))</f>
        <v>56</v>
      </c>
      <c r="O268" s="9">
        <f>IF(J268="","",VLOOKUP($F268,abm!$B$2:$G$1701,5,FALSE))</f>
        <v>56</v>
      </c>
      <c r="P268" s="128">
        <f>IF(K268="","",VLOOKUP($F268,abm!$B$2:$G$1701,6,FALSE))</f>
        <v>57</v>
      </c>
      <c r="Q268" s="124">
        <f t="shared" si="16"/>
        <v>-1.0098344410094273E-2</v>
      </c>
      <c r="R268" s="130">
        <f t="shared" si="17"/>
        <v>0.24986671998099957</v>
      </c>
      <c r="S268" s="124">
        <f t="shared" si="18"/>
        <v>-0.15597146425333197</v>
      </c>
      <c r="T268" s="131">
        <f t="shared" si="19"/>
        <v>107.09078271131933</v>
      </c>
    </row>
    <row r="269" spans="1:20" x14ac:dyDescent="0.3">
      <c r="A269">
        <v>2</v>
      </c>
      <c r="B269" s="11" t="s">
        <v>142</v>
      </c>
      <c r="C269" s="8">
        <v>25.257310000000004</v>
      </c>
      <c r="D269" s="2">
        <v>0.55653399999999997</v>
      </c>
      <c r="E269" s="11" t="s">
        <v>75</v>
      </c>
      <c r="F269" s="11">
        <v>25751</v>
      </c>
      <c r="G269" s="125">
        <f>IFERROR(VLOOKUP($F269,INRIX!$A$2:$F$464,2,FALSE),"")</f>
        <v>67.2448165869219</v>
      </c>
      <c r="H269" s="4">
        <f>IFERROR(VLOOKUP($F269,INRIX!$A$2:$F$464,3,FALSE),"")</f>
        <v>45.082644628099203</v>
      </c>
      <c r="I269" s="125">
        <f>IFERROR(VLOOKUP($F269,INRIX!$A$2:$F$464,4,FALSE),"")</f>
        <v>68.107014722256594</v>
      </c>
      <c r="J269" s="4">
        <f>IFERROR(VLOOKUP($F269,INRIX!$A$2:$F$464,5,FALSE),"")</f>
        <v>70.271509648127093</v>
      </c>
      <c r="K269" s="125">
        <f>IFERROR(VLOOKUP($F269,INRIX!$A$2:$F$464,6,FALSE),"")</f>
        <v>66.557033654323405</v>
      </c>
      <c r="L269" s="128">
        <f>IF(G269="","",VLOOKUP($F269,abm!$B$2:$G$1701,2,FALSE))</f>
        <v>57</v>
      </c>
      <c r="M269" s="9">
        <f>IF(H269="","",VLOOKUP($F269,abm!$B$2:$G$1701,3,FALSE))</f>
        <v>43</v>
      </c>
      <c r="N269" s="128">
        <f>IF(I269="","",VLOOKUP($F269,abm!$B$2:$G$1701,4,FALSE))</f>
        <v>55</v>
      </c>
      <c r="O269" s="9">
        <f>IF(J269="","",VLOOKUP($F269,abm!$B$2:$G$1701,5,FALSE))</f>
        <v>55</v>
      </c>
      <c r="P269" s="128">
        <f>IF(K269="","",VLOOKUP($F269,abm!$B$2:$G$1701,6,FALSE))</f>
        <v>58</v>
      </c>
      <c r="Q269" s="124">
        <f t="shared" si="16"/>
        <v>-4.6196150320807261E-2</v>
      </c>
      <c r="R269" s="130">
        <f t="shared" si="17"/>
        <v>4.3374086469504674</v>
      </c>
      <c r="S269" s="124">
        <f t="shared" si="18"/>
        <v>-0.217321496643471</v>
      </c>
      <c r="T269" s="131">
        <f t="shared" si="19"/>
        <v>233.21900693283891</v>
      </c>
    </row>
    <row r="270" spans="1:20" x14ac:dyDescent="0.3">
      <c r="A270">
        <v>2</v>
      </c>
      <c r="B270" s="11" t="s">
        <v>142</v>
      </c>
      <c r="C270" s="8">
        <v>25.686971000000003</v>
      </c>
      <c r="D270" s="2">
        <v>0.42966100000000002</v>
      </c>
      <c r="E270" s="11" t="s">
        <v>72</v>
      </c>
      <c r="F270" s="11">
        <v>12945</v>
      </c>
      <c r="G270" s="125">
        <f>IFERROR(VLOOKUP($F270,INRIX!$A$2:$F$464,2,FALSE),"")</f>
        <v>67.369218500797402</v>
      </c>
      <c r="H270" s="4">
        <f>IFERROR(VLOOKUP($F270,INRIX!$A$2:$F$464,3,FALSE),"")</f>
        <v>51.1255665155958</v>
      </c>
      <c r="I270" s="125">
        <f>IFERROR(VLOOKUP($F270,INRIX!$A$2:$F$464,4,FALSE),"")</f>
        <v>67.754917728566099</v>
      </c>
      <c r="J270" s="4">
        <f>IFERROR(VLOOKUP($F270,INRIX!$A$2:$F$464,5,FALSE),"")</f>
        <v>69.643359818388205</v>
      </c>
      <c r="K270" s="125">
        <f>IFERROR(VLOOKUP($F270,INRIX!$A$2:$F$464,6,FALSE),"")</f>
        <v>66.864687779211707</v>
      </c>
      <c r="L270" s="128">
        <f>IF(G270="","",VLOOKUP($F270,abm!$B$2:$G$1701,2,FALSE))</f>
        <v>57</v>
      </c>
      <c r="M270" s="9">
        <f>IF(H270="","",VLOOKUP($F270,abm!$B$2:$G$1701,3,FALSE))</f>
        <v>38</v>
      </c>
      <c r="N270" s="128">
        <f>IF(I270="","",VLOOKUP($F270,abm!$B$2:$G$1701,4,FALSE))</f>
        <v>54</v>
      </c>
      <c r="O270" s="9">
        <f>IF(J270="","",VLOOKUP($F270,abm!$B$2:$G$1701,5,FALSE))</f>
        <v>54</v>
      </c>
      <c r="P270" s="128">
        <f>IF(K270="","",VLOOKUP($F270,abm!$B$2:$G$1701,6,FALSE))</f>
        <v>58</v>
      </c>
      <c r="Q270" s="124">
        <f t="shared" si="16"/>
        <v>-0.25673195252695846</v>
      </c>
      <c r="R270" s="130">
        <f t="shared" si="17"/>
        <v>172.28049635532966</v>
      </c>
      <c r="S270" s="124">
        <f t="shared" si="18"/>
        <v>-0.22462098122752872</v>
      </c>
      <c r="T270" s="131">
        <f t="shared" si="19"/>
        <v>244.71470640756266</v>
      </c>
    </row>
    <row r="271" spans="1:20" x14ac:dyDescent="0.3">
      <c r="A271">
        <v>2</v>
      </c>
      <c r="B271" s="11" t="s">
        <v>142</v>
      </c>
      <c r="C271" s="8">
        <v>25.951354000000002</v>
      </c>
      <c r="D271" s="2">
        <v>0.26438299999999998</v>
      </c>
      <c r="E271" s="11" t="s">
        <v>72</v>
      </c>
      <c r="F271" s="11">
        <v>12946</v>
      </c>
      <c r="G271" s="125">
        <f>IFERROR(VLOOKUP($F271,INRIX!$A$2:$F$464,2,FALSE),"")</f>
        <v>67.369218500797402</v>
      </c>
      <c r="H271" s="4">
        <f>IFERROR(VLOOKUP($F271,INRIX!$A$2:$F$464,3,FALSE),"")</f>
        <v>51.1255665155958</v>
      </c>
      <c r="I271" s="125">
        <f>IFERROR(VLOOKUP($F271,INRIX!$A$2:$F$464,4,FALSE),"")</f>
        <v>67.754917728566099</v>
      </c>
      <c r="J271" s="4">
        <f>IFERROR(VLOOKUP($F271,INRIX!$A$2:$F$464,5,FALSE),"")</f>
        <v>69.643359818388205</v>
      </c>
      <c r="K271" s="125">
        <f>IFERROR(VLOOKUP($F271,INRIX!$A$2:$F$464,6,FALSE),"")</f>
        <v>66.864687779211707</v>
      </c>
      <c r="L271" s="128">
        <f>IF(G271="","",VLOOKUP($F271,abm!$B$2:$G$1701,2,FALSE))</f>
        <v>57</v>
      </c>
      <c r="M271" s="9">
        <f>IF(H271="","",VLOOKUP($F271,abm!$B$2:$G$1701,3,FALSE))</f>
        <v>40</v>
      </c>
      <c r="N271" s="128">
        <f>IF(I271="","",VLOOKUP($F271,abm!$B$2:$G$1701,4,FALSE))</f>
        <v>54</v>
      </c>
      <c r="O271" s="9">
        <f>IF(J271="","",VLOOKUP($F271,abm!$B$2:$G$1701,5,FALSE))</f>
        <v>54</v>
      </c>
      <c r="P271" s="128">
        <f>IF(K271="","",VLOOKUP($F271,abm!$B$2:$G$1701,6,FALSE))</f>
        <v>58</v>
      </c>
      <c r="Q271" s="124">
        <f t="shared" si="16"/>
        <v>-0.21761258160732477</v>
      </c>
      <c r="R271" s="130">
        <f t="shared" si="17"/>
        <v>123.77823029294647</v>
      </c>
      <c r="S271" s="124">
        <f t="shared" si="18"/>
        <v>-0.22462098122752872</v>
      </c>
      <c r="T271" s="131">
        <f t="shared" si="19"/>
        <v>244.71470640756266</v>
      </c>
    </row>
    <row r="272" spans="1:20" x14ac:dyDescent="0.3">
      <c r="A272">
        <v>2</v>
      </c>
      <c r="B272" s="11" t="s">
        <v>142</v>
      </c>
      <c r="C272" s="8">
        <v>27.014306000000001</v>
      </c>
      <c r="D272" s="2">
        <v>1.0629519999999999</v>
      </c>
      <c r="E272" s="11" t="s">
        <v>72</v>
      </c>
      <c r="F272" s="11">
        <v>12952</v>
      </c>
      <c r="G272" s="125">
        <f>IFERROR(VLOOKUP($F272,INRIX!$A$2:$F$464,2,FALSE),"")</f>
        <v>67.104997341839507</v>
      </c>
      <c r="H272" s="4">
        <f>IFERROR(VLOOKUP($F272,INRIX!$A$2:$F$464,3,FALSE),"")</f>
        <v>50.683551053052497</v>
      </c>
      <c r="I272" s="125">
        <f>IFERROR(VLOOKUP($F272,INRIX!$A$2:$F$464,4,FALSE),"")</f>
        <v>67.450451565012997</v>
      </c>
      <c r="J272" s="4">
        <f>IFERROR(VLOOKUP($F272,INRIX!$A$2:$F$464,5,FALSE),"")</f>
        <v>69.809080590238395</v>
      </c>
      <c r="K272" s="125">
        <f>IFERROR(VLOOKUP($F272,INRIX!$A$2:$F$464,6,FALSE),"")</f>
        <v>66.727985704358204</v>
      </c>
      <c r="L272" s="128">
        <f>IF(G272="","",VLOOKUP($F272,abm!$B$2:$G$1701,2,FALSE))</f>
        <v>57</v>
      </c>
      <c r="M272" s="9">
        <f>IF(H272="","",VLOOKUP($F272,abm!$B$2:$G$1701,3,FALSE))</f>
        <v>39</v>
      </c>
      <c r="N272" s="128">
        <f>IF(I272="","",VLOOKUP($F272,abm!$B$2:$G$1701,4,FALSE))</f>
        <v>54</v>
      </c>
      <c r="O272" s="9">
        <f>IF(J272="","",VLOOKUP($F272,abm!$B$2:$G$1701,5,FALSE))</f>
        <v>54</v>
      </c>
      <c r="P272" s="128">
        <f>IF(K272="","",VLOOKUP($F272,abm!$B$2:$G$1701,6,FALSE))</f>
        <v>58</v>
      </c>
      <c r="Q272" s="124">
        <f t="shared" si="16"/>
        <v>-0.23051958298704955</v>
      </c>
      <c r="R272" s="130">
        <f t="shared" si="17"/>
        <v>136.50536520928412</v>
      </c>
      <c r="S272" s="124">
        <f t="shared" si="18"/>
        <v>-0.22646166453664807</v>
      </c>
      <c r="T272" s="131">
        <f t="shared" si="19"/>
        <v>249.92702910865236</v>
      </c>
    </row>
    <row r="273" spans="1:20" x14ac:dyDescent="0.3">
      <c r="A273">
        <v>2</v>
      </c>
      <c r="B273" s="11" t="s">
        <v>142</v>
      </c>
      <c r="C273" s="8">
        <v>27.306626000000001</v>
      </c>
      <c r="D273" s="2">
        <v>0.26389299999999999</v>
      </c>
      <c r="E273" s="11" t="s">
        <v>88</v>
      </c>
      <c r="F273" s="11">
        <v>12950</v>
      </c>
      <c r="G273" s="125">
        <f>IFERROR(VLOOKUP($F273,INRIX!$A$2:$F$464,2,FALSE),"")</f>
        <v>67.441254651780994</v>
      </c>
      <c r="H273" s="4">
        <f>IFERROR(VLOOKUP($F273,INRIX!$A$2:$F$464,3,FALSE),"")</f>
        <v>56.489202879232202</v>
      </c>
      <c r="I273" s="125">
        <f>IFERROR(VLOOKUP($F273,INRIX!$A$2:$F$464,4,FALSE),"")</f>
        <v>68.583941605839399</v>
      </c>
      <c r="J273" s="4">
        <f>IFERROR(VLOOKUP($F273,INRIX!$A$2:$F$464,5,FALSE),"")</f>
        <v>70.562315550510803</v>
      </c>
      <c r="K273" s="125">
        <f>IFERROR(VLOOKUP($F273,INRIX!$A$2:$F$464,6,FALSE),"")</f>
        <v>66.846818226943299</v>
      </c>
      <c r="L273" s="128">
        <f>IF(G273="","",VLOOKUP($F273,abm!$B$2:$G$1701,2,FALSE))</f>
        <v>57</v>
      </c>
      <c r="M273" s="9">
        <f>IF(H273="","",VLOOKUP($F273,abm!$B$2:$G$1701,3,FALSE))</f>
        <v>36</v>
      </c>
      <c r="N273" s="128">
        <f>IF(I273="","",VLOOKUP($F273,abm!$B$2:$G$1701,4,FALSE))</f>
        <v>52</v>
      </c>
      <c r="O273" s="9">
        <f>IF(J273="","",VLOOKUP($F273,abm!$B$2:$G$1701,5,FALSE))</f>
        <v>53</v>
      </c>
      <c r="P273" s="128">
        <f>IF(K273="","",VLOOKUP($F273,abm!$B$2:$G$1701,6,FALSE))</f>
        <v>58</v>
      </c>
      <c r="Q273" s="124">
        <f t="shared" si="16"/>
        <v>-0.3627100726316832</v>
      </c>
      <c r="R273" s="130">
        <f t="shared" si="17"/>
        <v>419.80743462633717</v>
      </c>
      <c r="S273" s="124">
        <f t="shared" si="18"/>
        <v>-0.24889086211944289</v>
      </c>
      <c r="T273" s="131">
        <f t="shared" si="19"/>
        <v>308.43492749571357</v>
      </c>
    </row>
    <row r="274" spans="1:20" x14ac:dyDescent="0.3">
      <c r="A274">
        <v>2</v>
      </c>
      <c r="B274" s="11" t="s">
        <v>142</v>
      </c>
      <c r="C274" s="8">
        <v>27.560804000000001</v>
      </c>
      <c r="D274" s="2">
        <v>0.25417800000000002</v>
      </c>
      <c r="E274" s="11" t="s">
        <v>78</v>
      </c>
      <c r="F274" s="11">
        <v>26879</v>
      </c>
      <c r="G274" s="125">
        <f>IFERROR(VLOOKUP($F274,INRIX!$A$2:$F$464,2,FALSE),"")</f>
        <v>67.441254651780994</v>
      </c>
      <c r="H274" s="4">
        <f>IFERROR(VLOOKUP($F274,INRIX!$A$2:$F$464,3,FALSE),"")</f>
        <v>56.489202879232202</v>
      </c>
      <c r="I274" s="125">
        <f>IFERROR(VLOOKUP($F274,INRIX!$A$2:$F$464,4,FALSE),"")</f>
        <v>68.583941605839399</v>
      </c>
      <c r="J274" s="4">
        <f>IFERROR(VLOOKUP($F274,INRIX!$A$2:$F$464,5,FALSE),"")</f>
        <v>70.562315550510803</v>
      </c>
      <c r="K274" s="125">
        <f>IFERROR(VLOOKUP($F274,INRIX!$A$2:$F$464,6,FALSE),"")</f>
        <v>66.846818226943299</v>
      </c>
      <c r="L274" s="128">
        <f>IF(G274="","",VLOOKUP($F274,abm!$B$2:$G$1701,2,FALSE))</f>
        <v>55</v>
      </c>
      <c r="M274" s="9">
        <f>IF(H274="","",VLOOKUP($F274,abm!$B$2:$G$1701,3,FALSE))</f>
        <v>27</v>
      </c>
      <c r="N274" s="128">
        <f>IF(I274="","",VLOOKUP($F274,abm!$B$2:$G$1701,4,FALSE))</f>
        <v>48</v>
      </c>
      <c r="O274" s="9">
        <f>IF(J274="","",VLOOKUP($F274,abm!$B$2:$G$1701,5,FALSE))</f>
        <v>49</v>
      </c>
      <c r="P274" s="128">
        <f>IF(K274="","",VLOOKUP($F274,abm!$B$2:$G$1701,6,FALSE))</f>
        <v>58</v>
      </c>
      <c r="Q274" s="124">
        <f t="shared" si="16"/>
        <v>-0.52203255447376251</v>
      </c>
      <c r="R274" s="130">
        <f t="shared" si="17"/>
        <v>869.61308645251677</v>
      </c>
      <c r="S274" s="124">
        <f t="shared" si="18"/>
        <v>-0.30557834422363583</v>
      </c>
      <c r="T274" s="131">
        <f t="shared" si="19"/>
        <v>464.93345189979999</v>
      </c>
    </row>
    <row r="275" spans="1:20" x14ac:dyDescent="0.3">
      <c r="A275">
        <v>2</v>
      </c>
      <c r="B275" s="11" t="s">
        <v>142</v>
      </c>
      <c r="C275" s="8">
        <v>27.830296000000001</v>
      </c>
      <c r="D275" s="2">
        <v>0.26949200000000001</v>
      </c>
      <c r="E275" s="11" t="s">
        <v>78</v>
      </c>
      <c r="F275" s="11">
        <v>722</v>
      </c>
      <c r="G275" s="125">
        <f>IFERROR(VLOOKUP($F275,INRIX!$A$2:$F$464,2,FALSE),"")</f>
        <v>67.441254651780994</v>
      </c>
      <c r="H275" s="4">
        <f>IFERROR(VLOOKUP($F275,INRIX!$A$2:$F$464,3,FALSE),"")</f>
        <v>56.489202879232202</v>
      </c>
      <c r="I275" s="125">
        <f>IFERROR(VLOOKUP($F275,INRIX!$A$2:$F$464,4,FALSE),"")</f>
        <v>68.583941605839399</v>
      </c>
      <c r="J275" s="4">
        <f>IFERROR(VLOOKUP($F275,INRIX!$A$2:$F$464,5,FALSE),"")</f>
        <v>70.562315550510803</v>
      </c>
      <c r="K275" s="125">
        <f>IFERROR(VLOOKUP($F275,INRIX!$A$2:$F$464,6,FALSE),"")</f>
        <v>66.846818226943299</v>
      </c>
      <c r="L275" s="128">
        <f>IF(G275="","",VLOOKUP($F275,abm!$B$2:$G$1701,2,FALSE))</f>
        <v>55</v>
      </c>
      <c r="M275" s="9">
        <f>IF(H275="","",VLOOKUP($F275,abm!$B$2:$G$1701,3,FALSE))</f>
        <v>27</v>
      </c>
      <c r="N275" s="128">
        <f>IF(I275="","",VLOOKUP($F275,abm!$B$2:$G$1701,4,FALSE))</f>
        <v>48</v>
      </c>
      <c r="O275" s="9">
        <f>IF(J275="","",VLOOKUP($F275,abm!$B$2:$G$1701,5,FALSE))</f>
        <v>49</v>
      </c>
      <c r="P275" s="128">
        <f>IF(K275="","",VLOOKUP($F275,abm!$B$2:$G$1701,6,FALSE))</f>
        <v>58</v>
      </c>
      <c r="Q275" s="124">
        <f t="shared" si="16"/>
        <v>-0.52203255447376251</v>
      </c>
      <c r="R275" s="130">
        <f t="shared" si="17"/>
        <v>869.61308645251677</v>
      </c>
      <c r="S275" s="124">
        <f t="shared" si="18"/>
        <v>-0.30557834422363583</v>
      </c>
      <c r="T275" s="131">
        <f t="shared" si="19"/>
        <v>464.93345189979999</v>
      </c>
    </row>
    <row r="276" spans="1:20" x14ac:dyDescent="0.3">
      <c r="A276">
        <v>2</v>
      </c>
      <c r="B276" s="11" t="s">
        <v>142</v>
      </c>
      <c r="C276" s="8">
        <v>28.292698000000001</v>
      </c>
      <c r="D276" s="2">
        <v>0.46240199999999998</v>
      </c>
      <c r="E276" s="11" t="s">
        <v>78</v>
      </c>
      <c r="F276" s="11">
        <v>8808</v>
      </c>
      <c r="G276" s="125">
        <f>IFERROR(VLOOKUP($F276,INRIX!$A$2:$F$464,2,FALSE),"")</f>
        <v>66.511961722487996</v>
      </c>
      <c r="H276" s="4">
        <f>IFERROR(VLOOKUP($F276,INRIX!$A$2:$F$464,3,FALSE),"")</f>
        <v>60.813116502266098</v>
      </c>
      <c r="I276" s="125">
        <f>IFERROR(VLOOKUP($F276,INRIX!$A$2:$F$464,4,FALSE),"")</f>
        <v>67.969318322405002</v>
      </c>
      <c r="J276" s="4">
        <f>IFERROR(VLOOKUP($F276,INRIX!$A$2:$F$464,5,FALSE),"")</f>
        <v>69.306015891032899</v>
      </c>
      <c r="K276" s="125">
        <f>IFERROR(VLOOKUP($F276,INRIX!$A$2:$F$464,6,FALSE),"")</f>
        <v>66.186041894172504</v>
      </c>
      <c r="L276" s="128">
        <f>IF(G276="","",VLOOKUP($F276,abm!$B$2:$G$1701,2,FALSE))</f>
        <v>57</v>
      </c>
      <c r="M276" s="9">
        <f>IF(H276="","",VLOOKUP($F276,abm!$B$2:$G$1701,3,FALSE))</f>
        <v>39</v>
      </c>
      <c r="N276" s="128">
        <f>IF(I276="","",VLOOKUP($F276,abm!$B$2:$G$1701,4,FALSE))</f>
        <v>54</v>
      </c>
      <c r="O276" s="9">
        <f>IF(J276="","",VLOOKUP($F276,abm!$B$2:$G$1701,5,FALSE))</f>
        <v>55</v>
      </c>
      <c r="P276" s="128">
        <f>IF(K276="","",VLOOKUP($F276,abm!$B$2:$G$1701,6,FALSE))</f>
        <v>58</v>
      </c>
      <c r="Q276" s="124">
        <f t="shared" si="16"/>
        <v>-0.35869098242076225</v>
      </c>
      <c r="R276" s="130">
        <f t="shared" si="17"/>
        <v>475.81205154143356</v>
      </c>
      <c r="S276" s="124">
        <f t="shared" si="18"/>
        <v>-0.20641809671364864</v>
      </c>
      <c r="T276" s="131">
        <f t="shared" si="19"/>
        <v>204.66209067448585</v>
      </c>
    </row>
    <row r="277" spans="1:20" x14ac:dyDescent="0.3">
      <c r="A277">
        <v>2</v>
      </c>
      <c r="B277" s="11" t="s">
        <v>142</v>
      </c>
      <c r="C277" s="8">
        <v>30.071462000000004</v>
      </c>
      <c r="D277" s="2">
        <v>1.274532</v>
      </c>
      <c r="E277" s="11" t="s">
        <v>144</v>
      </c>
      <c r="F277" s="11">
        <v>31207</v>
      </c>
      <c r="G277" s="125">
        <f>IFERROR(VLOOKUP($F277,INRIX!$A$2:$F$464,2,FALSE),"")</f>
        <v>64.997607655502406</v>
      </c>
      <c r="H277" s="4">
        <f>IFERROR(VLOOKUP($F277,INRIX!$A$2:$F$464,3,FALSE),"")</f>
        <v>60.1306318315116</v>
      </c>
      <c r="I277" s="125">
        <f>IFERROR(VLOOKUP($F277,INRIX!$A$2:$F$464,4,FALSE),"")</f>
        <v>67.126190770753396</v>
      </c>
      <c r="J277" s="4">
        <f>IFERROR(VLOOKUP($F277,INRIX!$A$2:$F$464,5,FALSE),"")</f>
        <v>68.822928490351899</v>
      </c>
      <c r="K277" s="125">
        <f>IFERROR(VLOOKUP($F277,INRIX!$A$2:$F$464,6,FALSE),"")</f>
        <v>64.901419636652406</v>
      </c>
      <c r="L277" s="128">
        <f>IF(G277="","",VLOOKUP($F277,abm!$B$2:$G$1701,2,FALSE))</f>
        <v>57</v>
      </c>
      <c r="M277" s="9">
        <f>IF(H277="","",VLOOKUP($F277,abm!$B$2:$G$1701,3,FALSE))</f>
        <v>44</v>
      </c>
      <c r="N277" s="128">
        <f>IF(I277="","",VLOOKUP($F277,abm!$B$2:$G$1701,4,FALSE))</f>
        <v>56</v>
      </c>
      <c r="O277" s="9">
        <f>IF(J277="","",VLOOKUP($F277,abm!$B$2:$G$1701,5,FALSE))</f>
        <v>57</v>
      </c>
      <c r="P277" s="128">
        <f>IF(K277="","",VLOOKUP($F277,abm!$B$2:$G$1701,6,FALSE))</f>
        <v>58</v>
      </c>
      <c r="Q277" s="124">
        <f t="shared" si="16"/>
        <v>-0.26825980935491023</v>
      </c>
      <c r="R277" s="130">
        <f t="shared" si="17"/>
        <v>260.19728328377528</v>
      </c>
      <c r="S277" s="124">
        <f t="shared" si="18"/>
        <v>-0.1717876403938452</v>
      </c>
      <c r="T277" s="131">
        <f t="shared" si="19"/>
        <v>139.78163808797461</v>
      </c>
    </row>
    <row r="278" spans="1:20" x14ac:dyDescent="0.3">
      <c r="A278">
        <v>2</v>
      </c>
      <c r="B278" s="11" t="s">
        <v>142</v>
      </c>
      <c r="C278" s="8">
        <v>30.370604000000004</v>
      </c>
      <c r="D278" s="2">
        <v>0.29914200000000002</v>
      </c>
      <c r="E278" s="11" t="s">
        <v>144</v>
      </c>
      <c r="F278" s="11">
        <v>8811</v>
      </c>
      <c r="G278" s="125">
        <f>IFERROR(VLOOKUP($F278,INRIX!$A$2:$F$464,2,FALSE),"")</f>
        <v>64.997607655502406</v>
      </c>
      <c r="H278" s="4">
        <f>IFERROR(VLOOKUP($F278,INRIX!$A$2:$F$464,3,FALSE),"")</f>
        <v>60.1306318315116</v>
      </c>
      <c r="I278" s="125">
        <f>IFERROR(VLOOKUP($F278,INRIX!$A$2:$F$464,4,FALSE),"")</f>
        <v>67.126190770753396</v>
      </c>
      <c r="J278" s="4">
        <f>IFERROR(VLOOKUP($F278,INRIX!$A$2:$F$464,5,FALSE),"")</f>
        <v>68.822928490351899</v>
      </c>
      <c r="K278" s="125">
        <f>IFERROR(VLOOKUP($F278,INRIX!$A$2:$F$464,6,FALSE),"")</f>
        <v>64.901419636652406</v>
      </c>
      <c r="L278" s="128">
        <f>IF(G278="","",VLOOKUP($F278,abm!$B$2:$G$1701,2,FALSE))</f>
        <v>58</v>
      </c>
      <c r="M278" s="9">
        <f>IF(H278="","",VLOOKUP($F278,abm!$B$2:$G$1701,3,FALSE))</f>
        <v>47</v>
      </c>
      <c r="N278" s="128">
        <f>IF(I278="","",VLOOKUP($F278,abm!$B$2:$G$1701,4,FALSE))</f>
        <v>57</v>
      </c>
      <c r="O278" s="9">
        <f>IF(J278="","",VLOOKUP($F278,abm!$B$2:$G$1701,5,FALSE))</f>
        <v>57</v>
      </c>
      <c r="P278" s="128">
        <f>IF(K278="","",VLOOKUP($F278,abm!$B$2:$G$1701,6,FALSE))</f>
        <v>58</v>
      </c>
      <c r="Q278" s="124">
        <f t="shared" si="16"/>
        <v>-0.21836843272001782</v>
      </c>
      <c r="R278" s="130">
        <f t="shared" si="17"/>
        <v>172.41349229470569</v>
      </c>
      <c r="S278" s="124">
        <f t="shared" si="18"/>
        <v>-0.1717876403938452</v>
      </c>
      <c r="T278" s="131">
        <f t="shared" si="19"/>
        <v>139.78163808797461</v>
      </c>
    </row>
    <row r="279" spans="1:20" x14ac:dyDescent="0.3">
      <c r="A279">
        <v>2</v>
      </c>
      <c r="B279" s="11" t="s">
        <v>142</v>
      </c>
      <c r="C279" s="8">
        <v>31.288910000000005</v>
      </c>
      <c r="D279" s="2">
        <v>0.38551400000000002</v>
      </c>
      <c r="E279" s="11" t="s">
        <v>73</v>
      </c>
      <c r="F279" s="11">
        <v>13646</v>
      </c>
      <c r="G279" s="125">
        <f>IFERROR(VLOOKUP($F279,INRIX!$A$2:$F$464,2,FALSE),"")</f>
        <v>64.017012227538501</v>
      </c>
      <c r="H279" s="4">
        <f>IFERROR(VLOOKUP($F279,INRIX!$A$2:$F$464,3,FALSE),"")</f>
        <v>56.146627565982399</v>
      </c>
      <c r="I279" s="125">
        <f>IFERROR(VLOOKUP($F279,INRIX!$A$2:$F$464,4,FALSE),"")</f>
        <v>65.473091673883502</v>
      </c>
      <c r="J279" s="4">
        <f>IFERROR(VLOOKUP($F279,INRIX!$A$2:$F$464,5,FALSE),"")</f>
        <v>67.696481271282593</v>
      </c>
      <c r="K279" s="125">
        <f>IFERROR(VLOOKUP($F279,INRIX!$A$2:$F$464,6,FALSE),"")</f>
        <v>64.514841655911795</v>
      </c>
      <c r="L279" s="128">
        <f>IF(G279="","",VLOOKUP($F279,abm!$B$2:$G$1701,2,FALSE))</f>
        <v>57</v>
      </c>
      <c r="M279" s="9">
        <f>IF(H279="","",VLOOKUP($F279,abm!$B$2:$G$1701,3,FALSE))</f>
        <v>39</v>
      </c>
      <c r="N279" s="128">
        <f>IF(I279="","",VLOOKUP($F279,abm!$B$2:$G$1701,4,FALSE))</f>
        <v>55</v>
      </c>
      <c r="O279" s="9">
        <f>IF(J279="","",VLOOKUP($F279,abm!$B$2:$G$1701,5,FALSE))</f>
        <v>57</v>
      </c>
      <c r="P279" s="128">
        <f>IF(K279="","",VLOOKUP($F279,abm!$B$2:$G$1701,6,FALSE))</f>
        <v>58</v>
      </c>
      <c r="Q279" s="124">
        <f t="shared" si="16"/>
        <v>-0.30539015982450635</v>
      </c>
      <c r="R279" s="130">
        <f t="shared" si="17"/>
        <v>294.00683688650747</v>
      </c>
      <c r="S279" s="124">
        <f t="shared" si="18"/>
        <v>-0.15800645868753782</v>
      </c>
      <c r="T279" s="131">
        <f t="shared" si="19"/>
        <v>114.41471158689929</v>
      </c>
    </row>
    <row r="280" spans="1:20" x14ac:dyDescent="0.3">
      <c r="A280">
        <v>2</v>
      </c>
      <c r="B280" s="11" t="s">
        <v>142</v>
      </c>
      <c r="C280" s="8">
        <v>32.660169000000003</v>
      </c>
      <c r="D280" s="2">
        <v>0.39908100000000002</v>
      </c>
      <c r="E280" s="11" t="s">
        <v>71</v>
      </c>
      <c r="F280" s="11">
        <v>31208</v>
      </c>
      <c r="G280" s="125">
        <f>IFERROR(VLOOKUP($F280,INRIX!$A$2:$F$464,2,FALSE),"")</f>
        <v>64.934343434343404</v>
      </c>
      <c r="H280" s="4">
        <f>IFERROR(VLOOKUP($F280,INRIX!$A$2:$F$464,3,FALSE),"")</f>
        <v>62.926419621434299</v>
      </c>
      <c r="I280" s="125">
        <f>IFERROR(VLOOKUP($F280,INRIX!$A$2:$F$464,4,FALSE),"")</f>
        <v>66.954719782259104</v>
      </c>
      <c r="J280" s="4">
        <f>IFERROR(VLOOKUP($F280,INRIX!$A$2:$F$464,5,FALSE),"")</f>
        <v>68.083541430192994</v>
      </c>
      <c r="K280" s="125">
        <f>IFERROR(VLOOKUP($F280,INRIX!$A$2:$F$464,6,FALSE),"")</f>
        <v>64.931400774347296</v>
      </c>
      <c r="L280" s="128">
        <f>IF(G280="","",VLOOKUP($F280,abm!$B$2:$G$1701,2,FALSE))</f>
        <v>58</v>
      </c>
      <c r="M280" s="9">
        <f>IF(H280="","",VLOOKUP($F280,abm!$B$2:$G$1701,3,FALSE))</f>
        <v>47</v>
      </c>
      <c r="N280" s="128">
        <f>IF(I280="","",VLOOKUP($F280,abm!$B$2:$G$1701,4,FALSE))</f>
        <v>57</v>
      </c>
      <c r="O280" s="9">
        <f>IF(J280="","",VLOOKUP($F280,abm!$B$2:$G$1701,5,FALSE))</f>
        <v>57</v>
      </c>
      <c r="P280" s="128">
        <f>IF(K280="","",VLOOKUP($F280,abm!$B$2:$G$1701,6,FALSE))</f>
        <v>58</v>
      </c>
      <c r="Q280" s="124">
        <f t="shared" si="16"/>
        <v>-0.25309591292890543</v>
      </c>
      <c r="R280" s="130">
        <f t="shared" si="17"/>
        <v>253.65084195800745</v>
      </c>
      <c r="S280" s="124">
        <f t="shared" si="18"/>
        <v>-0.16279325659869071</v>
      </c>
      <c r="T280" s="131">
        <f t="shared" si="19"/>
        <v>122.84489063480457</v>
      </c>
    </row>
    <row r="281" spans="1:20" x14ac:dyDescent="0.3">
      <c r="A281">
        <v>2</v>
      </c>
      <c r="B281" s="11" t="s">
        <v>142</v>
      </c>
      <c r="C281" s="8">
        <v>32.705514000000001</v>
      </c>
      <c r="D281" s="2">
        <v>4.5345000000000003E-2</v>
      </c>
      <c r="E281" s="11" t="s">
        <v>71</v>
      </c>
      <c r="F281" s="11">
        <v>13661</v>
      </c>
      <c r="G281" s="125">
        <f>IFERROR(VLOOKUP($F281,INRIX!$A$2:$F$464,2,FALSE),"")</f>
        <v>64.934343434343404</v>
      </c>
      <c r="H281" s="4">
        <f>IFERROR(VLOOKUP($F281,INRIX!$A$2:$F$464,3,FALSE),"")</f>
        <v>62.926419621434299</v>
      </c>
      <c r="I281" s="125">
        <f>IFERROR(VLOOKUP($F281,INRIX!$A$2:$F$464,4,FALSE),"")</f>
        <v>66.954719782259104</v>
      </c>
      <c r="J281" s="4">
        <f>IFERROR(VLOOKUP($F281,INRIX!$A$2:$F$464,5,FALSE),"")</f>
        <v>68.083541430192994</v>
      </c>
      <c r="K281" s="125">
        <f>IFERROR(VLOOKUP($F281,INRIX!$A$2:$F$464,6,FALSE),"")</f>
        <v>64.931400774347296</v>
      </c>
      <c r="L281" s="128">
        <f>IF(G281="","",VLOOKUP($F281,abm!$B$2:$G$1701,2,FALSE))</f>
        <v>58</v>
      </c>
      <c r="M281" s="9">
        <f>IF(H281="","",VLOOKUP($F281,abm!$B$2:$G$1701,3,FALSE))</f>
        <v>44</v>
      </c>
      <c r="N281" s="128">
        <f>IF(I281="","",VLOOKUP($F281,abm!$B$2:$G$1701,4,FALSE))</f>
        <v>57</v>
      </c>
      <c r="O281" s="9">
        <f>IF(J281="","",VLOOKUP($F281,abm!$B$2:$G$1701,5,FALSE))</f>
        <v>57</v>
      </c>
      <c r="P281" s="128">
        <f>IF(K281="","",VLOOKUP($F281,abm!$B$2:$G$1701,6,FALSE))</f>
        <v>58</v>
      </c>
      <c r="Q281" s="124">
        <f t="shared" si="16"/>
        <v>-0.3007706418908902</v>
      </c>
      <c r="R281" s="130">
        <f t="shared" si="17"/>
        <v>358.20935968661325</v>
      </c>
      <c r="S281" s="124">
        <f t="shared" si="18"/>
        <v>-0.16279325659869071</v>
      </c>
      <c r="T281" s="131">
        <f t="shared" si="19"/>
        <v>122.84489063480457</v>
      </c>
    </row>
    <row r="282" spans="1:20" x14ac:dyDescent="0.3">
      <c r="A282">
        <v>2</v>
      </c>
      <c r="B282" s="11" t="s">
        <v>142</v>
      </c>
      <c r="C282" s="8">
        <v>35.735158999999996</v>
      </c>
      <c r="D282" s="2">
        <v>0.56377100000000002</v>
      </c>
      <c r="E282" s="11" t="s">
        <v>143</v>
      </c>
      <c r="F282" s="11">
        <v>570</v>
      </c>
      <c r="G282" s="125">
        <f>IFERROR(VLOOKUP($F282,INRIX!$A$2:$F$464,2,FALSE),"")</f>
        <v>65.955608718766598</v>
      </c>
      <c r="H282" s="4">
        <f>IFERROR(VLOOKUP($F282,INRIX!$A$2:$F$464,3,FALSE),"")</f>
        <v>52.054385497200698</v>
      </c>
      <c r="I282" s="125">
        <f>IFERROR(VLOOKUP($F282,INRIX!$A$2:$F$464,4,FALSE),"")</f>
        <v>65.314982061115899</v>
      </c>
      <c r="J282" s="4">
        <f>IFERROR(VLOOKUP($F282,INRIX!$A$2:$F$464,5,FALSE),"")</f>
        <v>67.358910329171394</v>
      </c>
      <c r="K282" s="125">
        <f>IFERROR(VLOOKUP($F282,INRIX!$A$2:$F$464,6,FALSE),"")</f>
        <v>66.029087660081402</v>
      </c>
      <c r="L282" s="128">
        <f>IF(G282="","",VLOOKUP($F282,abm!$B$2:$G$1701,2,FALSE))</f>
        <v>57</v>
      </c>
      <c r="M282" s="9">
        <f>IF(H282="","",VLOOKUP($F282,abm!$B$2:$G$1701,3,FALSE))</f>
        <v>46</v>
      </c>
      <c r="N282" s="128">
        <f>IF(I282="","",VLOOKUP($F282,abm!$B$2:$G$1701,4,FALSE))</f>
        <v>56</v>
      </c>
      <c r="O282" s="9">
        <f>IF(J282="","",VLOOKUP($F282,abm!$B$2:$G$1701,5,FALSE))</f>
        <v>56</v>
      </c>
      <c r="P282" s="128">
        <f>IF(K282="","",VLOOKUP($F282,abm!$B$2:$G$1701,6,FALSE))</f>
        <v>57</v>
      </c>
      <c r="Q282" s="124">
        <f t="shared" si="16"/>
        <v>-0.11630884582291878</v>
      </c>
      <c r="R282" s="130">
        <f t="shared" si="17"/>
        <v>36.65558374871415</v>
      </c>
      <c r="S282" s="124">
        <f t="shared" si="18"/>
        <v>-0.16863263187694633</v>
      </c>
      <c r="T282" s="131">
        <f t="shared" si="19"/>
        <v>129.02484386615657</v>
      </c>
    </row>
    <row r="283" spans="1:20" x14ac:dyDescent="0.3">
      <c r="A283">
        <v>2</v>
      </c>
      <c r="B283" s="11" t="s">
        <v>142</v>
      </c>
      <c r="C283" s="8">
        <v>35.963985999999998</v>
      </c>
      <c r="D283" s="2">
        <v>0.228827</v>
      </c>
      <c r="E283" s="11" t="s">
        <v>69</v>
      </c>
      <c r="F283" s="11">
        <v>14637</v>
      </c>
      <c r="G283" s="125">
        <f>IFERROR(VLOOKUP($F283,INRIX!$A$2:$F$464,2,FALSE),"")</f>
        <v>65.955608718766598</v>
      </c>
      <c r="H283" s="4">
        <f>IFERROR(VLOOKUP($F283,INRIX!$A$2:$F$464,3,FALSE),"")</f>
        <v>52.054385497200698</v>
      </c>
      <c r="I283" s="125">
        <f>IFERROR(VLOOKUP($F283,INRIX!$A$2:$F$464,4,FALSE),"")</f>
        <v>65.314982061115899</v>
      </c>
      <c r="J283" s="4">
        <f>IFERROR(VLOOKUP($F283,INRIX!$A$2:$F$464,5,FALSE),"")</f>
        <v>67.358910329171394</v>
      </c>
      <c r="K283" s="125">
        <f>IFERROR(VLOOKUP($F283,INRIX!$A$2:$F$464,6,FALSE),"")</f>
        <v>66.029087660081402</v>
      </c>
      <c r="L283" s="128">
        <f>IF(G283="","",VLOOKUP($F283,abm!$B$2:$G$1701,2,FALSE))</f>
        <v>57</v>
      </c>
      <c r="M283" s="9">
        <f>IF(H283="","",VLOOKUP($F283,abm!$B$2:$G$1701,3,FALSE))</f>
        <v>50</v>
      </c>
      <c r="N283" s="128">
        <f>IF(I283="","",VLOOKUP($F283,abm!$B$2:$G$1701,4,FALSE))</f>
        <v>56</v>
      </c>
      <c r="O283" s="9">
        <f>IF(J283="","",VLOOKUP($F283,abm!$B$2:$G$1701,5,FALSE))</f>
        <v>57</v>
      </c>
      <c r="P283" s="128">
        <f>IF(K283="","",VLOOKUP($F283,abm!$B$2:$G$1701,6,FALSE))</f>
        <v>58</v>
      </c>
      <c r="Q283" s="124">
        <f t="shared" si="16"/>
        <v>-3.9466136764042203E-2</v>
      </c>
      <c r="R283" s="130">
        <f t="shared" si="17"/>
        <v>4.2204997711085603</v>
      </c>
      <c r="S283" s="124">
        <f t="shared" si="18"/>
        <v>-0.15378678601760598</v>
      </c>
      <c r="T283" s="131">
        <f t="shared" si="19"/>
        <v>107.3070232078138</v>
      </c>
    </row>
    <row r="284" spans="1:20" x14ac:dyDescent="0.3">
      <c r="A284">
        <v>2</v>
      </c>
      <c r="B284" s="11" t="s">
        <v>142</v>
      </c>
      <c r="C284" s="8">
        <v>36.285351999999996</v>
      </c>
      <c r="D284" s="2">
        <v>0.32136599999999999</v>
      </c>
      <c r="E284" s="11" t="s">
        <v>145</v>
      </c>
      <c r="F284" s="11">
        <v>14660</v>
      </c>
      <c r="G284" s="125">
        <f>IFERROR(VLOOKUP($F284,INRIX!$A$2:$F$464,2,FALSE),"")</f>
        <v>65.615364167995807</v>
      </c>
      <c r="H284" s="4">
        <f>IFERROR(VLOOKUP($F284,INRIX!$A$2:$F$464,3,FALSE),"")</f>
        <v>52.613436416955501</v>
      </c>
      <c r="I284" s="125">
        <f>IFERROR(VLOOKUP($F284,INRIX!$A$2:$F$464,4,FALSE),"")</f>
        <v>66.309662254113604</v>
      </c>
      <c r="J284" s="4">
        <f>IFERROR(VLOOKUP($F284,INRIX!$A$2:$F$464,5,FALSE),"")</f>
        <v>68.239273552780901</v>
      </c>
      <c r="K284" s="125">
        <f>IFERROR(VLOOKUP($F284,INRIX!$A$2:$F$464,6,FALSE),"")</f>
        <v>65.708428472153301</v>
      </c>
      <c r="L284" s="128">
        <f>IF(G284="","",VLOOKUP($F284,abm!$B$2:$G$1701,2,FALSE))</f>
        <v>57</v>
      </c>
      <c r="M284" s="9">
        <f>IF(H284="","",VLOOKUP($F284,abm!$B$2:$G$1701,3,FALSE))</f>
        <v>46</v>
      </c>
      <c r="N284" s="128">
        <f>IF(I284="","",VLOOKUP($F284,abm!$B$2:$G$1701,4,FALSE))</f>
        <v>55</v>
      </c>
      <c r="O284" s="9">
        <f>IF(J284="","",VLOOKUP($F284,abm!$B$2:$G$1701,5,FALSE))</f>
        <v>57</v>
      </c>
      <c r="P284" s="128">
        <f>IF(K284="","",VLOOKUP($F284,abm!$B$2:$G$1701,6,FALSE))</f>
        <v>58</v>
      </c>
      <c r="Q284" s="124">
        <f t="shared" si="16"/>
        <v>-0.12569862125227427</v>
      </c>
      <c r="R284" s="130">
        <f t="shared" si="17"/>
        <v>43.73754124111322</v>
      </c>
      <c r="S284" s="124">
        <f t="shared" si="18"/>
        <v>-0.16470388630511545</v>
      </c>
      <c r="T284" s="131">
        <f t="shared" si="19"/>
        <v>126.32126999424021</v>
      </c>
    </row>
    <row r="285" spans="1:20" x14ac:dyDescent="0.3">
      <c r="A285">
        <v>2</v>
      </c>
      <c r="B285" s="11" t="s">
        <v>142</v>
      </c>
      <c r="C285" s="8">
        <v>36.800199999999997</v>
      </c>
      <c r="D285" s="2">
        <v>0.30990499999999999</v>
      </c>
      <c r="E285" s="11" t="s">
        <v>145</v>
      </c>
      <c r="F285" s="11">
        <v>14666</v>
      </c>
      <c r="G285" s="125">
        <f>IFERROR(VLOOKUP($F285,INRIX!$A$2:$F$464,2,FALSE),"")</f>
        <v>64.284954811270595</v>
      </c>
      <c r="H285" s="4">
        <f>IFERROR(VLOOKUP($F285,INRIX!$A$2:$F$464,3,FALSE),"")</f>
        <v>52.181018395094597</v>
      </c>
      <c r="I285" s="125">
        <f>IFERROR(VLOOKUP($F285,INRIX!$A$2:$F$464,4,FALSE),"")</f>
        <v>64.835580848694804</v>
      </c>
      <c r="J285" s="4">
        <f>IFERROR(VLOOKUP($F285,INRIX!$A$2:$F$464,5,FALSE),"")</f>
        <v>65.928036322360995</v>
      </c>
      <c r="K285" s="125">
        <f>IFERROR(VLOOKUP($F285,INRIX!$A$2:$F$464,6,FALSE),"")</f>
        <v>64.400079420232302</v>
      </c>
      <c r="L285" s="128">
        <f>IF(G285="","",VLOOKUP($F285,abm!$B$2:$G$1701,2,FALSE))</f>
        <v>57</v>
      </c>
      <c r="M285" s="9">
        <f>IF(H285="","",VLOOKUP($F285,abm!$B$2:$G$1701,3,FALSE))</f>
        <v>42</v>
      </c>
      <c r="N285" s="128">
        <f>IF(I285="","",VLOOKUP($F285,abm!$B$2:$G$1701,4,FALSE))</f>
        <v>53</v>
      </c>
      <c r="O285" s="9">
        <f>IF(J285="","",VLOOKUP($F285,abm!$B$2:$G$1701,5,FALSE))</f>
        <v>56</v>
      </c>
      <c r="P285" s="128">
        <f>IF(K285="","",VLOOKUP($F285,abm!$B$2:$G$1701,6,FALSE))</f>
        <v>58</v>
      </c>
      <c r="Q285" s="124">
        <f t="shared" si="16"/>
        <v>-0.19510961472633293</v>
      </c>
      <c r="R285" s="130">
        <f t="shared" si="17"/>
        <v>103.65313556125456</v>
      </c>
      <c r="S285" s="124">
        <f t="shared" si="18"/>
        <v>-0.15058898878493787</v>
      </c>
      <c r="T285" s="131">
        <f t="shared" si="19"/>
        <v>98.565905218119241</v>
      </c>
    </row>
    <row r="286" spans="1:20" x14ac:dyDescent="0.3">
      <c r="A286">
        <v>2</v>
      </c>
      <c r="B286" s="11" t="s">
        <v>142</v>
      </c>
      <c r="C286" s="8">
        <v>37.195056999999998</v>
      </c>
      <c r="D286" s="2">
        <v>0.39485700000000001</v>
      </c>
      <c r="E286" s="11" t="s">
        <v>80</v>
      </c>
      <c r="F286" s="11">
        <v>25100</v>
      </c>
      <c r="G286" s="125">
        <f>IFERROR(VLOOKUP($F286,INRIX!$A$2:$F$464,2,FALSE),"")</f>
        <v>64.882775119617193</v>
      </c>
      <c r="H286" s="4">
        <f>IFERROR(VLOOKUP($F286,INRIX!$A$2:$F$464,3,FALSE),"")</f>
        <v>59.653958944281499</v>
      </c>
      <c r="I286" s="125">
        <f>IFERROR(VLOOKUP($F286,INRIX!$A$2:$F$464,4,FALSE),"")</f>
        <v>66.110726215514006</v>
      </c>
      <c r="J286" s="4">
        <f>IFERROR(VLOOKUP($F286,INRIX!$A$2:$F$464,5,FALSE),"")</f>
        <v>66.883768444948899</v>
      </c>
      <c r="K286" s="125">
        <f>IFERROR(VLOOKUP($F286,INRIX!$A$2:$F$464,6,FALSE),"")</f>
        <v>64.3507396009133</v>
      </c>
      <c r="L286" s="128">
        <f>IF(G286="","",VLOOKUP($F286,abm!$B$2:$G$1701,2,FALSE))</f>
        <v>57</v>
      </c>
      <c r="M286" s="9">
        <f>IF(H286="","",VLOOKUP($F286,abm!$B$2:$G$1701,3,FALSE))</f>
        <v>39</v>
      </c>
      <c r="N286" s="128">
        <f>IF(I286="","",VLOOKUP($F286,abm!$B$2:$G$1701,4,FALSE))</f>
        <v>53</v>
      </c>
      <c r="O286" s="9">
        <f>IF(J286="","",VLOOKUP($F286,abm!$B$2:$G$1701,5,FALSE))</f>
        <v>56</v>
      </c>
      <c r="P286" s="128">
        <f>IF(K286="","",VLOOKUP($F286,abm!$B$2:$G$1701,6,FALSE))</f>
        <v>58</v>
      </c>
      <c r="Q286" s="124">
        <f t="shared" si="16"/>
        <v>-0.34622947596106546</v>
      </c>
      <c r="R286" s="130">
        <f t="shared" si="17"/>
        <v>426.58602007206571</v>
      </c>
      <c r="S286" s="124">
        <f t="shared" si="18"/>
        <v>-0.16272660315046661</v>
      </c>
      <c r="T286" s="131">
        <f t="shared" si="19"/>
        <v>118.45641556326538</v>
      </c>
    </row>
    <row r="287" spans="1:20" x14ac:dyDescent="0.3">
      <c r="A287">
        <v>2</v>
      </c>
      <c r="B287" s="11" t="s">
        <v>142</v>
      </c>
      <c r="C287" s="8">
        <v>38.126626999999992</v>
      </c>
      <c r="D287" s="2">
        <v>0.71821100000000004</v>
      </c>
      <c r="E287" s="11" t="s">
        <v>80</v>
      </c>
      <c r="F287" s="11">
        <v>14383</v>
      </c>
      <c r="G287" s="125">
        <f>IFERROR(VLOOKUP($F287,INRIX!$A$2:$F$464,2,FALSE),"")</f>
        <v>66.276182881446005</v>
      </c>
      <c r="H287" s="4">
        <f>IFERROR(VLOOKUP($F287,INRIX!$A$2:$F$464,3,FALSE),"")</f>
        <v>64.725939749400197</v>
      </c>
      <c r="I287" s="125">
        <f>IFERROR(VLOOKUP($F287,INRIX!$A$2:$F$464,4,FALSE),"")</f>
        <v>68.273908202400094</v>
      </c>
      <c r="J287" s="4">
        <f>IFERROR(VLOOKUP($F287,INRIX!$A$2:$F$464,5,FALSE),"")</f>
        <v>68.146424517593601</v>
      </c>
      <c r="K287" s="125">
        <f>IFERROR(VLOOKUP($F287,INRIX!$A$2:$F$464,6,FALSE),"")</f>
        <v>65.703166881763096</v>
      </c>
      <c r="L287" s="128">
        <f>IF(G287="","",VLOOKUP($F287,abm!$B$2:$G$1701,2,FALSE))</f>
        <v>57</v>
      </c>
      <c r="M287" s="9">
        <f>IF(H287="","",VLOOKUP($F287,abm!$B$2:$G$1701,3,FALSE))</f>
        <v>37</v>
      </c>
      <c r="N287" s="128">
        <f>IF(I287="","",VLOOKUP($F287,abm!$B$2:$G$1701,4,FALSE))</f>
        <v>53</v>
      </c>
      <c r="O287" s="9">
        <f>IF(J287="","",VLOOKUP($F287,abm!$B$2:$G$1701,5,FALSE))</f>
        <v>56</v>
      </c>
      <c r="P287" s="128">
        <f>IF(K287="","",VLOOKUP($F287,abm!$B$2:$G$1701,6,FALSE))</f>
        <v>58</v>
      </c>
      <c r="Q287" s="124">
        <f t="shared" si="16"/>
        <v>-0.42835901428000711</v>
      </c>
      <c r="R287" s="130">
        <f t="shared" si="17"/>
        <v>768.7277349873699</v>
      </c>
      <c r="S287" s="124">
        <f t="shared" si="18"/>
        <v>-0.17824008528074309</v>
      </c>
      <c r="T287" s="131">
        <f t="shared" si="19"/>
        <v>147.53562856159894</v>
      </c>
    </row>
    <row r="288" spans="1:20" x14ac:dyDescent="0.3">
      <c r="A288">
        <v>2</v>
      </c>
      <c r="B288" s="11" t="s">
        <v>142</v>
      </c>
      <c r="C288" s="8">
        <v>38.78254299999999</v>
      </c>
      <c r="D288" s="2">
        <v>0.24094399999999999</v>
      </c>
      <c r="E288" s="11" t="s">
        <v>92</v>
      </c>
      <c r="F288" s="11">
        <v>14391</v>
      </c>
      <c r="G288" s="125">
        <f>IFERROR(VLOOKUP($F288,INRIX!$A$2:$F$464,2,FALSE),"")</f>
        <v>65.648591174906997</v>
      </c>
      <c r="H288" s="4">
        <f>IFERROR(VLOOKUP($F288,INRIX!$A$2:$F$464,3,FALSE),"")</f>
        <v>64.568648360437194</v>
      </c>
      <c r="I288" s="125">
        <f>IFERROR(VLOOKUP($F288,INRIX!$A$2:$F$464,4,FALSE),"")</f>
        <v>67.552393913151107</v>
      </c>
      <c r="J288" s="4">
        <f>IFERROR(VLOOKUP($F288,INRIX!$A$2:$F$464,5,FALSE),"")</f>
        <v>67.6358683314415</v>
      </c>
      <c r="K288" s="125">
        <f>IFERROR(VLOOKUP($F288,INRIX!$A$2:$F$464,6,FALSE),"")</f>
        <v>65.488930805122607</v>
      </c>
      <c r="L288" s="128">
        <f>IF(G288="","",VLOOKUP($F288,abm!$B$2:$G$1701,2,FALSE))</f>
        <v>58</v>
      </c>
      <c r="M288" s="9">
        <f>IF(H288="","",VLOOKUP($F288,abm!$B$2:$G$1701,3,FALSE))</f>
        <v>42</v>
      </c>
      <c r="N288" s="128">
        <f>IF(I288="","",VLOOKUP($F288,abm!$B$2:$G$1701,4,FALSE))</f>
        <v>56</v>
      </c>
      <c r="O288" s="9">
        <f>IF(J288="","",VLOOKUP($F288,abm!$B$2:$G$1701,5,FALSE))</f>
        <v>57</v>
      </c>
      <c r="P288" s="128">
        <f>IF(K288="","",VLOOKUP($F288,abm!$B$2:$G$1701,6,FALSE))</f>
        <v>58</v>
      </c>
      <c r="Q288" s="124">
        <f t="shared" si="16"/>
        <v>-0.34952951522933784</v>
      </c>
      <c r="R288" s="130">
        <f t="shared" si="17"/>
        <v>509.34388881706445</v>
      </c>
      <c r="S288" s="124">
        <f t="shared" si="18"/>
        <v>-0.15725189302400466</v>
      </c>
      <c r="T288" s="131">
        <f t="shared" si="19"/>
        <v>113.12169516376021</v>
      </c>
    </row>
    <row r="289" spans="1:20" x14ac:dyDescent="0.3">
      <c r="A289">
        <v>2</v>
      </c>
      <c r="B289" s="11" t="s">
        <v>142</v>
      </c>
      <c r="C289" s="8">
        <v>39.633585999999994</v>
      </c>
      <c r="D289" s="2">
        <v>0.40190700000000001</v>
      </c>
      <c r="E289" s="11" t="s">
        <v>93</v>
      </c>
      <c r="F289" s="11">
        <v>14400</v>
      </c>
      <c r="G289" s="125">
        <f>IFERROR(VLOOKUP($F289,INRIX!$A$2:$F$464,2,FALSE),"")</f>
        <v>65.509835194045706</v>
      </c>
      <c r="H289" s="4">
        <f>IFERROR(VLOOKUP($F289,INRIX!$A$2:$F$464,3,FALSE),"")</f>
        <v>65.036790189282897</v>
      </c>
      <c r="I289" s="125">
        <f>IFERROR(VLOOKUP($F289,INRIX!$A$2:$F$464,4,FALSE),"")</f>
        <v>67.655573425708297</v>
      </c>
      <c r="J289" s="4">
        <f>IFERROR(VLOOKUP($F289,INRIX!$A$2:$F$464,5,FALSE),"")</f>
        <v>67.264699205448395</v>
      </c>
      <c r="K289" s="125">
        <f>IFERROR(VLOOKUP($F289,INRIX!$A$2:$F$464,6,FALSE),"")</f>
        <v>65.765412488831501</v>
      </c>
      <c r="L289" s="128">
        <f>IF(G289="","",VLOOKUP($F289,abm!$B$2:$G$1701,2,FALSE))</f>
        <v>58</v>
      </c>
      <c r="M289" s="9">
        <f>IF(H289="","",VLOOKUP($F289,abm!$B$2:$G$1701,3,FALSE))</f>
        <v>42</v>
      </c>
      <c r="N289" s="128">
        <f>IF(I289="","",VLOOKUP($F289,abm!$B$2:$G$1701,4,FALSE))</f>
        <v>56</v>
      </c>
      <c r="O289" s="9">
        <f>IF(J289="","",VLOOKUP($F289,abm!$B$2:$G$1701,5,FALSE))</f>
        <v>57</v>
      </c>
      <c r="P289" s="128">
        <f>IF(K289="","",VLOOKUP($F289,abm!$B$2:$G$1701,6,FALSE))</f>
        <v>58</v>
      </c>
      <c r="Q289" s="124">
        <f t="shared" si="16"/>
        <v>-0.35421167192041125</v>
      </c>
      <c r="R289" s="130">
        <f t="shared" si="17"/>
        <v>530.69370222504074</v>
      </c>
      <c r="S289" s="124">
        <f t="shared" si="18"/>
        <v>-0.1526015774499585</v>
      </c>
      <c r="T289" s="131">
        <f t="shared" si="19"/>
        <v>105.3640497783329</v>
      </c>
    </row>
    <row r="290" spans="1:20" x14ac:dyDescent="0.3">
      <c r="A290">
        <v>2</v>
      </c>
      <c r="B290" s="11" t="s">
        <v>142</v>
      </c>
      <c r="C290" s="8">
        <v>40.189019999999992</v>
      </c>
      <c r="D290" s="2">
        <v>0.30479499999999998</v>
      </c>
      <c r="E290" s="11" t="s">
        <v>114</v>
      </c>
      <c r="F290" s="11">
        <v>14407</v>
      </c>
      <c r="G290" s="125">
        <f>IFERROR(VLOOKUP($F290,INRIX!$A$2:$F$464,2,FALSE),"")</f>
        <v>65.517012227538501</v>
      </c>
      <c r="H290" s="4">
        <f>IFERROR(VLOOKUP($F290,INRIX!$A$2:$F$464,3,FALSE),"")</f>
        <v>66.815249266862196</v>
      </c>
      <c r="I290" s="125">
        <f>IFERROR(VLOOKUP($F290,INRIX!$A$2:$F$464,4,FALSE),"")</f>
        <v>68.972534949894793</v>
      </c>
      <c r="J290" s="4">
        <f>IFERROR(VLOOKUP($F290,INRIX!$A$2:$F$464,5,FALSE),"")</f>
        <v>66.0622020431328</v>
      </c>
      <c r="K290" s="125">
        <f>IFERROR(VLOOKUP($F290,INRIX!$A$2:$F$464,6,FALSE),"")</f>
        <v>66.211654919090606</v>
      </c>
      <c r="L290" s="128">
        <f>IF(G290="","",VLOOKUP($F290,abm!$B$2:$G$1701,2,FALSE))</f>
        <v>58</v>
      </c>
      <c r="M290" s="9">
        <f>IF(H290="","",VLOOKUP($F290,abm!$B$2:$G$1701,3,FALSE))</f>
        <v>41</v>
      </c>
      <c r="N290" s="128">
        <f>IF(I290="","",VLOOKUP($F290,abm!$B$2:$G$1701,4,FALSE))</f>
        <v>55</v>
      </c>
      <c r="O290" s="9">
        <f>IF(J290="","",VLOOKUP($F290,abm!$B$2:$G$1701,5,FALSE))</f>
        <v>56</v>
      </c>
      <c r="P290" s="128">
        <f>IF(K290="","",VLOOKUP($F290,abm!$B$2:$G$1701,6,FALSE))</f>
        <v>58</v>
      </c>
      <c r="Q290" s="124">
        <f t="shared" si="16"/>
        <v>-0.38636762640449462</v>
      </c>
      <c r="R290" s="130">
        <f t="shared" si="17"/>
        <v>666.4270947102292</v>
      </c>
      <c r="S290" s="124">
        <f t="shared" si="18"/>
        <v>-0.15231405753872795</v>
      </c>
      <c r="T290" s="131">
        <f t="shared" si="19"/>
        <v>101.24790995682589</v>
      </c>
    </row>
    <row r="291" spans="1:20" x14ac:dyDescent="0.3">
      <c r="A291">
        <v>2</v>
      </c>
      <c r="B291" s="11" t="s">
        <v>142</v>
      </c>
      <c r="C291" s="8">
        <v>40.407716999999991</v>
      </c>
      <c r="D291" s="2">
        <v>0.218697</v>
      </c>
      <c r="E291" s="11" t="s">
        <v>114</v>
      </c>
      <c r="F291" s="11">
        <v>14411</v>
      </c>
      <c r="G291" s="125">
        <f>IFERROR(VLOOKUP($F291,INRIX!$A$2:$F$464,2,FALSE),"")</f>
        <v>65.517012227538501</v>
      </c>
      <c r="H291" s="4">
        <f>IFERROR(VLOOKUP($F291,INRIX!$A$2:$F$464,3,FALSE),"")</f>
        <v>66.815249266862196</v>
      </c>
      <c r="I291" s="125">
        <f>IFERROR(VLOOKUP($F291,INRIX!$A$2:$F$464,4,FALSE),"")</f>
        <v>68.972534949894793</v>
      </c>
      <c r="J291" s="4">
        <f>IFERROR(VLOOKUP($F291,INRIX!$A$2:$F$464,5,FALSE),"")</f>
        <v>66.0622020431328</v>
      </c>
      <c r="K291" s="125">
        <f>IFERROR(VLOOKUP($F291,INRIX!$A$2:$F$464,6,FALSE),"")</f>
        <v>66.211654919090606</v>
      </c>
      <c r="L291" s="128">
        <f>IF(G291="","",VLOOKUP($F291,abm!$B$2:$G$1701,2,FALSE))</f>
        <v>58</v>
      </c>
      <c r="M291" s="9">
        <f>IF(H291="","",VLOOKUP($F291,abm!$B$2:$G$1701,3,FALSE))</f>
        <v>47</v>
      </c>
      <c r="N291" s="128">
        <f>IF(I291="","",VLOOKUP($F291,abm!$B$2:$G$1701,4,FALSE))</f>
        <v>56</v>
      </c>
      <c r="O291" s="9">
        <f>IF(J291="","",VLOOKUP($F291,abm!$B$2:$G$1701,5,FALSE))</f>
        <v>57</v>
      </c>
      <c r="P291" s="128">
        <f>IF(K291="","",VLOOKUP($F291,abm!$B$2:$G$1701,6,FALSE))</f>
        <v>58</v>
      </c>
      <c r="Q291" s="124">
        <f t="shared" si="16"/>
        <v>-0.29656776685393282</v>
      </c>
      <c r="R291" s="130">
        <f t="shared" si="17"/>
        <v>392.64410350788279</v>
      </c>
      <c r="S291" s="124">
        <f t="shared" si="18"/>
        <v>-0.13717680856620518</v>
      </c>
      <c r="T291" s="131">
        <f t="shared" si="19"/>
        <v>82.123505870560294</v>
      </c>
    </row>
    <row r="292" spans="1:20" x14ac:dyDescent="0.3">
      <c r="A292">
        <v>2</v>
      </c>
      <c r="B292" s="11" t="s">
        <v>142</v>
      </c>
      <c r="C292" s="8">
        <v>40.859401999999996</v>
      </c>
      <c r="D292" s="2">
        <v>8.0951999999999996E-2</v>
      </c>
      <c r="E292" s="11" t="s">
        <v>77</v>
      </c>
      <c r="F292" s="11">
        <v>25105</v>
      </c>
      <c r="G292" s="125">
        <f>IFERROR(VLOOKUP($F292,INRIX!$A$2:$F$464,2,FALSE),"")</f>
        <v>66.807283359914905</v>
      </c>
      <c r="H292" s="4">
        <f>IFERROR(VLOOKUP($F292,INRIX!$A$2:$F$464,3,FALSE),"")</f>
        <v>68.326846174353506</v>
      </c>
      <c r="I292" s="125">
        <f>IFERROR(VLOOKUP($F292,INRIX!$A$2:$F$464,4,FALSE),"")</f>
        <v>68.845354447606098</v>
      </c>
      <c r="J292" s="4">
        <f>IFERROR(VLOOKUP($F292,INRIX!$A$2:$F$464,5,FALSE),"")</f>
        <v>64.592054483541403</v>
      </c>
      <c r="K292" s="125">
        <f>IFERROR(VLOOKUP($F292,INRIX!$A$2:$F$464,6,FALSE),"")</f>
        <v>66.805122604983595</v>
      </c>
      <c r="L292" s="128">
        <f>IF(G292="","",VLOOKUP($F292,abm!$B$2:$G$1701,2,FALSE))</f>
        <v>58</v>
      </c>
      <c r="M292" s="9">
        <f>IF(H292="","",VLOOKUP($F292,abm!$B$2:$G$1701,3,FALSE))</f>
        <v>46</v>
      </c>
      <c r="N292" s="128">
        <f>IF(I292="","",VLOOKUP($F292,abm!$B$2:$G$1701,4,FALSE))</f>
        <v>55</v>
      </c>
      <c r="O292" s="9">
        <f>IF(J292="","",VLOOKUP($F292,abm!$B$2:$G$1701,5,FALSE))</f>
        <v>57</v>
      </c>
      <c r="P292" s="128">
        <f>IF(K292="","",VLOOKUP($F292,abm!$B$2:$G$1701,6,FALSE))</f>
        <v>58</v>
      </c>
      <c r="Q292" s="124">
        <f t="shared" si="16"/>
        <v>-0.32676535541214391</v>
      </c>
      <c r="R292" s="130">
        <f t="shared" si="17"/>
        <v>498.48806009324375</v>
      </c>
      <c r="S292" s="124">
        <f t="shared" si="18"/>
        <v>-0.11753851993476883</v>
      </c>
      <c r="T292" s="131">
        <f t="shared" si="19"/>
        <v>57.639291281061126</v>
      </c>
    </row>
    <row r="293" spans="1:20" x14ac:dyDescent="0.3">
      <c r="A293">
        <v>2</v>
      </c>
      <c r="B293" s="11" t="s">
        <v>142</v>
      </c>
      <c r="C293" s="8">
        <v>42.073647999999999</v>
      </c>
      <c r="D293" s="2">
        <v>0.63197400000000004</v>
      </c>
      <c r="E293" s="11" t="s">
        <v>77</v>
      </c>
      <c r="F293" s="11">
        <v>14419</v>
      </c>
      <c r="G293" s="125">
        <f>IFERROR(VLOOKUP($F293,INRIX!$A$2:$F$464,2,FALSE),"")</f>
        <v>67.031366294524204</v>
      </c>
      <c r="H293" s="4">
        <f>IFERROR(VLOOKUP($F293,INRIX!$A$2:$F$464,3,FALSE),"")</f>
        <v>69.247667288722994</v>
      </c>
      <c r="I293" s="125">
        <f>IFERROR(VLOOKUP($F293,INRIX!$A$2:$F$464,4,FALSE),"")</f>
        <v>69.400222689595495</v>
      </c>
      <c r="J293" s="4">
        <f>IFERROR(VLOOKUP($F293,INRIX!$A$2:$F$464,5,FALSE),"")</f>
        <v>61.977979568671998</v>
      </c>
      <c r="K293" s="125">
        <f>IFERROR(VLOOKUP($F293,INRIX!$A$2:$F$464,6,FALSE),"")</f>
        <v>67.483867765313207</v>
      </c>
      <c r="L293" s="128">
        <f>IF(G293="","",VLOOKUP($F293,abm!$B$2:$G$1701,2,FALSE))</f>
        <v>58</v>
      </c>
      <c r="M293" s="9">
        <f>IF(H293="","",VLOOKUP($F293,abm!$B$2:$G$1701,3,FALSE))</f>
        <v>46</v>
      </c>
      <c r="N293" s="128">
        <f>IF(I293="","",VLOOKUP($F293,abm!$B$2:$G$1701,4,FALSE))</f>
        <v>55</v>
      </c>
      <c r="O293" s="9">
        <f>IF(J293="","",VLOOKUP($F293,abm!$B$2:$G$1701,5,FALSE))</f>
        <v>56</v>
      </c>
      <c r="P293" s="128">
        <f>IF(K293="","",VLOOKUP($F293,abm!$B$2:$G$1701,6,FALSE))</f>
        <v>58</v>
      </c>
      <c r="Q293" s="124">
        <f t="shared" si="16"/>
        <v>-0.33571769561267062</v>
      </c>
      <c r="R293" s="130">
        <f t="shared" si="17"/>
        <v>540.45403436716117</v>
      </c>
      <c r="S293" s="124">
        <f t="shared" si="18"/>
        <v>-9.6453282444426192E-2</v>
      </c>
      <c r="T293" s="131">
        <f t="shared" si="19"/>
        <v>35.736239723459846</v>
      </c>
    </row>
    <row r="294" spans="1:20" x14ac:dyDescent="0.3">
      <c r="A294">
        <v>2</v>
      </c>
      <c r="B294" s="11" t="s">
        <v>142</v>
      </c>
      <c r="C294" s="8">
        <v>44.441386000000001</v>
      </c>
      <c r="D294" s="2">
        <v>0.85101099999999996</v>
      </c>
      <c r="E294" s="11" t="s">
        <v>38</v>
      </c>
      <c r="F294" s="11">
        <v>28899</v>
      </c>
      <c r="G294" s="125">
        <f>IFERROR(VLOOKUP($F294,INRIX!$A$2:$F$464,2,FALSE),"")</f>
        <v>65.963317384370001</v>
      </c>
      <c r="H294" s="4">
        <f>IFERROR(VLOOKUP($F294,INRIX!$A$2:$F$464,3,FALSE),"")</f>
        <v>70.573980271927496</v>
      </c>
      <c r="I294" s="125">
        <f>IFERROR(VLOOKUP($F294,INRIX!$A$2:$F$464,4,FALSE),"")</f>
        <v>66.031918842014093</v>
      </c>
      <c r="J294" s="4">
        <f>IFERROR(VLOOKUP($F294,INRIX!$A$2:$F$464,5,FALSE),"")</f>
        <v>15.5847900113507</v>
      </c>
      <c r="K294" s="125">
        <f>IFERROR(VLOOKUP($F294,INRIX!$A$2:$F$464,6,FALSE),"")</f>
        <v>65.710016876799401</v>
      </c>
      <c r="L294" s="128">
        <f>IF(G294="","",VLOOKUP($F294,abm!$B$2:$G$1701,2,FALSE))</f>
        <v>58</v>
      </c>
      <c r="M294" s="9">
        <f>IF(H294="","",VLOOKUP($F294,abm!$B$2:$G$1701,3,FALSE))</f>
        <v>54</v>
      </c>
      <c r="N294" s="128">
        <f>IF(I294="","",VLOOKUP($F294,abm!$B$2:$G$1701,4,FALSE))</f>
        <v>58</v>
      </c>
      <c r="O294" s="9">
        <f>IF(J294="","",VLOOKUP($F294,abm!$B$2:$G$1701,5,FALSE))</f>
        <v>57</v>
      </c>
      <c r="P294" s="128">
        <f>IF(K294="","",VLOOKUP($F294,abm!$B$2:$G$1701,6,FALSE))</f>
        <v>58</v>
      </c>
      <c r="Q294" s="124">
        <f t="shared" si="16"/>
        <v>-0.23484547999229399</v>
      </c>
      <c r="R294" s="130">
        <f t="shared" si="17"/>
        <v>274.69682205424186</v>
      </c>
      <c r="S294" s="124">
        <f t="shared" si="18"/>
        <v>2.6574121280097978</v>
      </c>
      <c r="T294" s="131">
        <f t="shared" si="19"/>
        <v>1715.2196184039169</v>
      </c>
    </row>
    <row r="295" spans="1:20" x14ac:dyDescent="0.3">
      <c r="A295">
        <v>2</v>
      </c>
      <c r="B295" s="11" t="s">
        <v>142</v>
      </c>
      <c r="C295" s="8">
        <v>45.221069</v>
      </c>
      <c r="D295" s="2">
        <v>0.16425200000000001</v>
      </c>
      <c r="E295" s="11" t="s">
        <v>37</v>
      </c>
      <c r="F295" s="11">
        <v>9343</v>
      </c>
      <c r="G295" s="125">
        <f>IFERROR(VLOOKUP($F295,INRIX!$A$2:$F$464,2,FALSE),"")</f>
        <v>65.8926103136629</v>
      </c>
      <c r="H295" s="4">
        <f>IFERROR(VLOOKUP($F295,INRIX!$A$2:$F$464,3,FALSE),"")</f>
        <v>70.155958411090396</v>
      </c>
      <c r="I295" s="125">
        <f>IFERROR(VLOOKUP($F295,INRIX!$A$2:$F$464,4,FALSE),"")</f>
        <v>64.711245824570099</v>
      </c>
      <c r="J295" s="4">
        <f>IFERROR(VLOOKUP($F295,INRIX!$A$2:$F$464,5,FALSE),"")</f>
        <v>23.035868331441499</v>
      </c>
      <c r="K295" s="125">
        <f>IFERROR(VLOOKUP($F295,INRIX!$A$2:$F$464,6,FALSE),"")</f>
        <v>65.545021344187404</v>
      </c>
      <c r="L295" s="128">
        <f>IF(G295="","",VLOOKUP($F295,abm!$B$2:$G$1701,2,FALSE))</f>
        <v>57</v>
      </c>
      <c r="M295" s="9">
        <f>IF(H295="","",VLOOKUP($F295,abm!$B$2:$G$1701,3,FALSE))</f>
        <v>48</v>
      </c>
      <c r="N295" s="128">
        <f>IF(I295="","",VLOOKUP($F295,abm!$B$2:$G$1701,4,FALSE))</f>
        <v>55</v>
      </c>
      <c r="O295" s="9">
        <f>IF(J295="","",VLOOKUP($F295,abm!$B$2:$G$1701,5,FALSE))</f>
        <v>47</v>
      </c>
      <c r="P295" s="128">
        <f>IF(K295="","",VLOOKUP($F295,abm!$B$2:$G$1701,6,FALSE))</f>
        <v>57</v>
      </c>
      <c r="Q295" s="124">
        <f t="shared" si="16"/>
        <v>-0.31581007391081317</v>
      </c>
      <c r="R295" s="130">
        <f t="shared" si="17"/>
        <v>490.88649311396722</v>
      </c>
      <c r="S295" s="124">
        <f t="shared" si="18"/>
        <v>1.0402964335340474</v>
      </c>
      <c r="T295" s="131">
        <f t="shared" si="19"/>
        <v>574.27960662800842</v>
      </c>
    </row>
    <row r="296" spans="1:20" x14ac:dyDescent="0.3">
      <c r="A296">
        <v>2</v>
      </c>
      <c r="B296" s="11" t="s">
        <v>142</v>
      </c>
      <c r="C296" s="8">
        <v>45.244725000000003</v>
      </c>
      <c r="D296" s="2">
        <v>2.3656E-2</v>
      </c>
      <c r="E296" s="11" t="s">
        <v>37</v>
      </c>
      <c r="F296" s="11">
        <v>24523</v>
      </c>
      <c r="G296" s="125">
        <f>IFERROR(VLOOKUP($F296,INRIX!$A$2:$F$464,2,FALSE),"")</f>
        <v>65.8926103136629</v>
      </c>
      <c r="H296" s="4">
        <f>IFERROR(VLOOKUP($F296,INRIX!$A$2:$F$464,3,FALSE),"")</f>
        <v>70.155958411090396</v>
      </c>
      <c r="I296" s="125">
        <f>IFERROR(VLOOKUP($F296,INRIX!$A$2:$F$464,4,FALSE),"")</f>
        <v>64.711245824570099</v>
      </c>
      <c r="J296" s="4">
        <f>IFERROR(VLOOKUP($F296,INRIX!$A$2:$F$464,5,FALSE),"")</f>
        <v>23.035868331441499</v>
      </c>
      <c r="K296" s="125">
        <f>IFERROR(VLOOKUP($F296,INRIX!$A$2:$F$464,6,FALSE),"")</f>
        <v>65.545021344187404</v>
      </c>
      <c r="L296" s="128">
        <f>IF(G296="","",VLOOKUP($F296,abm!$B$2:$G$1701,2,FALSE))</f>
        <v>57</v>
      </c>
      <c r="M296" s="9">
        <f>IF(H296="","",VLOOKUP($F296,abm!$B$2:$G$1701,3,FALSE))</f>
        <v>45</v>
      </c>
      <c r="N296" s="128">
        <f>IF(I296="","",VLOOKUP($F296,abm!$B$2:$G$1701,4,FALSE))</f>
        <v>53</v>
      </c>
      <c r="O296" s="9">
        <f>IF(J296="","",VLOOKUP($F296,abm!$B$2:$G$1701,5,FALSE))</f>
        <v>42</v>
      </c>
      <c r="P296" s="128">
        <f>IF(K296="","",VLOOKUP($F296,abm!$B$2:$G$1701,6,FALSE))</f>
        <v>57</v>
      </c>
      <c r="Q296" s="124">
        <f t="shared" si="16"/>
        <v>-0.35857194429138739</v>
      </c>
      <c r="R296" s="130">
        <f t="shared" si="17"/>
        <v>632.82224358050962</v>
      </c>
      <c r="S296" s="124">
        <f t="shared" si="18"/>
        <v>0.82324362145595731</v>
      </c>
      <c r="T296" s="131">
        <f t="shared" si="19"/>
        <v>359.63828994242346</v>
      </c>
    </row>
    <row r="297" spans="1:20" x14ac:dyDescent="0.3">
      <c r="A297">
        <v>2</v>
      </c>
      <c r="B297" s="11" t="s">
        <v>142</v>
      </c>
      <c r="C297" s="8">
        <v>46.42521</v>
      </c>
      <c r="D297" s="2">
        <v>0.50634100000000004</v>
      </c>
      <c r="E297" s="11" t="s">
        <v>192</v>
      </c>
      <c r="F297" s="11">
        <v>9335</v>
      </c>
      <c r="G297" s="125">
        <f>IFERROR(VLOOKUP($F297,INRIX!$A$2:$F$464,2,FALSE),"")</f>
        <v>65.368952684742197</v>
      </c>
      <c r="H297" s="4">
        <f>IFERROR(VLOOKUP($F297,INRIX!$A$2:$F$464,3,FALSE),"")</f>
        <v>68.634764062916602</v>
      </c>
      <c r="I297" s="125">
        <f>IFERROR(VLOOKUP($F297,INRIX!$A$2:$F$464,4,FALSE),"")</f>
        <v>65.815662501546498</v>
      </c>
      <c r="J297" s="4">
        <f>IFERROR(VLOOKUP($F297,INRIX!$A$2:$F$464,5,FALSE),"")</f>
        <v>45.265380249716202</v>
      </c>
      <c r="K297" s="125">
        <f>IFERROR(VLOOKUP($F297,INRIX!$A$2:$F$464,6,FALSE),"")</f>
        <v>64.638439392435203</v>
      </c>
      <c r="L297" s="128">
        <f>IF(G297="","",VLOOKUP($F297,abm!$B$2:$G$1701,2,FALSE))</f>
        <v>58</v>
      </c>
      <c r="M297" s="9">
        <f>IF(H297="","",VLOOKUP($F297,abm!$B$2:$G$1701,3,FALSE))</f>
        <v>47</v>
      </c>
      <c r="N297" s="128">
        <f>IF(I297="","",VLOOKUP($F297,abm!$B$2:$G$1701,4,FALSE))</f>
        <v>53</v>
      </c>
      <c r="O297" s="9">
        <f>IF(J297="","",VLOOKUP($F297,abm!$B$2:$G$1701,5,FALSE))</f>
        <v>41</v>
      </c>
      <c r="P297" s="128">
        <f>IF(K297="","",VLOOKUP($F297,abm!$B$2:$G$1701,6,FALSE))</f>
        <v>58</v>
      </c>
      <c r="Q297" s="124">
        <f t="shared" si="16"/>
        <v>-0.31521582915451263</v>
      </c>
      <c r="R297" s="130">
        <f t="shared" si="17"/>
        <v>468.06301605806766</v>
      </c>
      <c r="S297" s="124">
        <f t="shared" si="18"/>
        <v>-9.4230518470966418E-2</v>
      </c>
      <c r="T297" s="131">
        <f t="shared" si="19"/>
        <v>18.193468674669049</v>
      </c>
    </row>
    <row r="298" spans="1:20" x14ac:dyDescent="0.3">
      <c r="A298">
        <v>2</v>
      </c>
      <c r="B298" s="11" t="s">
        <v>142</v>
      </c>
      <c r="C298" s="8">
        <v>46.996934000000003</v>
      </c>
      <c r="D298" s="2">
        <v>0.57172400000000001</v>
      </c>
      <c r="E298" s="11" t="s">
        <v>85</v>
      </c>
      <c r="F298" s="11">
        <v>9330</v>
      </c>
      <c r="G298" s="125">
        <f>IFERROR(VLOOKUP($F298,INRIX!$A$2:$F$464,2,FALSE),"")</f>
        <v>65.141148325358898</v>
      </c>
      <c r="H298" s="4">
        <f>IFERROR(VLOOKUP($F298,INRIX!$A$2:$F$464,3,FALSE),"")</f>
        <v>68.247134097574005</v>
      </c>
      <c r="I298" s="125">
        <f>IFERROR(VLOOKUP($F298,INRIX!$A$2:$F$464,4,FALSE),"")</f>
        <v>66.085116912037606</v>
      </c>
      <c r="J298" s="4">
        <f>IFERROR(VLOOKUP($F298,INRIX!$A$2:$F$464,5,FALSE),"")</f>
        <v>53.934392735527801</v>
      </c>
      <c r="K298" s="125">
        <f>IFERROR(VLOOKUP($F298,INRIX!$A$2:$F$464,6,FALSE),"")</f>
        <v>64.246103444852594</v>
      </c>
      <c r="L298" s="128">
        <f>IF(G298="","",VLOOKUP($F298,abm!$B$2:$G$1701,2,FALSE))</f>
        <v>58</v>
      </c>
      <c r="M298" s="9">
        <f>IF(H298="","",VLOOKUP($F298,abm!$B$2:$G$1701,3,FALSE))</f>
        <v>52</v>
      </c>
      <c r="N298" s="128">
        <f>IF(I298="","",VLOOKUP($F298,abm!$B$2:$G$1701,4,FALSE))</f>
        <v>55</v>
      </c>
      <c r="O298" s="9">
        <f>IF(J298="","",VLOOKUP($F298,abm!$B$2:$G$1701,5,FALSE))</f>
        <v>46</v>
      </c>
      <c r="P298" s="128">
        <f>IF(K298="","",VLOOKUP($F298,abm!$B$2:$G$1701,6,FALSE))</f>
        <v>58</v>
      </c>
      <c r="Q298" s="124">
        <f t="shared" si="16"/>
        <v>-0.23806324342272334</v>
      </c>
      <c r="R298" s="130">
        <f t="shared" si="17"/>
        <v>263.96936638455185</v>
      </c>
      <c r="S298" s="124">
        <f t="shared" si="18"/>
        <v>-0.14711193235149267</v>
      </c>
      <c r="T298" s="131">
        <f t="shared" si="19"/>
        <v>62.954588081596341</v>
      </c>
    </row>
    <row r="299" spans="1:20" x14ac:dyDescent="0.3">
      <c r="A299">
        <v>2</v>
      </c>
      <c r="B299" s="11" t="s">
        <v>142</v>
      </c>
      <c r="C299" s="8">
        <v>47.468859000000002</v>
      </c>
      <c r="D299" s="2">
        <v>0.47192499999999998</v>
      </c>
      <c r="E299" s="11" t="s">
        <v>196</v>
      </c>
      <c r="F299" s="11">
        <v>15767</v>
      </c>
      <c r="G299" s="125">
        <f>IFERROR(VLOOKUP($F299,INRIX!$A$2:$F$464,2,FALSE),"")</f>
        <v>65.141148325358898</v>
      </c>
      <c r="H299" s="4">
        <f>IFERROR(VLOOKUP($F299,INRIX!$A$2:$F$464,3,FALSE),"")</f>
        <v>68.247134097574005</v>
      </c>
      <c r="I299" s="125">
        <f>IFERROR(VLOOKUP($F299,INRIX!$A$2:$F$464,4,FALSE),"")</f>
        <v>66.085116912037606</v>
      </c>
      <c r="J299" s="4">
        <f>IFERROR(VLOOKUP($F299,INRIX!$A$2:$F$464,5,FALSE),"")</f>
        <v>53.934392735527801</v>
      </c>
      <c r="K299" s="125">
        <f>IFERROR(VLOOKUP($F299,INRIX!$A$2:$F$464,6,FALSE),"")</f>
        <v>64.246103444852594</v>
      </c>
      <c r="L299" s="128">
        <f>IF(G299="","",VLOOKUP($F299,abm!$B$2:$G$1701,2,FALSE))</f>
        <v>58</v>
      </c>
      <c r="M299" s="9">
        <f>IF(H299="","",VLOOKUP($F299,abm!$B$2:$G$1701,3,FALSE))</f>
        <v>53</v>
      </c>
      <c r="N299" s="128">
        <f>IF(I299="","",VLOOKUP($F299,abm!$B$2:$G$1701,4,FALSE))</f>
        <v>55</v>
      </c>
      <c r="O299" s="9">
        <f>IF(J299="","",VLOOKUP($F299,abm!$B$2:$G$1701,5,FALSE))</f>
        <v>46</v>
      </c>
      <c r="P299" s="128">
        <f>IF(K299="","",VLOOKUP($F299,abm!$B$2:$G$1701,6,FALSE))</f>
        <v>58</v>
      </c>
      <c r="Q299" s="124">
        <f t="shared" si="16"/>
        <v>-0.22341061348854496</v>
      </c>
      <c r="R299" s="130">
        <f t="shared" si="17"/>
        <v>232.47509818940387</v>
      </c>
      <c r="S299" s="124">
        <f t="shared" si="18"/>
        <v>-0.14711193235149267</v>
      </c>
      <c r="T299" s="131">
        <f t="shared" si="19"/>
        <v>62.954588081596341</v>
      </c>
    </row>
    <row r="300" spans="1:20" x14ac:dyDescent="0.3">
      <c r="A300">
        <v>2</v>
      </c>
      <c r="B300" s="11" t="s">
        <v>142</v>
      </c>
      <c r="C300" s="8">
        <v>47.741255000000002</v>
      </c>
      <c r="D300" s="2">
        <v>0.27239600000000003</v>
      </c>
      <c r="E300" s="11" t="s">
        <v>84</v>
      </c>
      <c r="F300" s="11">
        <v>15768</v>
      </c>
      <c r="G300" s="125">
        <f>IFERROR(VLOOKUP($F300,INRIX!$A$2:$F$464,2,FALSE),"")</f>
        <v>64.223019670388098</v>
      </c>
      <c r="H300" s="4">
        <f>IFERROR(VLOOKUP($F300,INRIX!$A$2:$F$464,3,FALSE),"")</f>
        <v>67.334577446014407</v>
      </c>
      <c r="I300" s="125">
        <f>IFERROR(VLOOKUP($F300,INRIX!$A$2:$F$464,4,FALSE),"")</f>
        <v>65.198812322157593</v>
      </c>
      <c r="J300" s="4">
        <f>IFERROR(VLOOKUP($F300,INRIX!$A$2:$F$464,5,FALSE),"")</f>
        <v>56.585698070374598</v>
      </c>
      <c r="K300" s="125">
        <f>IFERROR(VLOOKUP($F300,INRIX!$A$2:$F$464,6,FALSE),"")</f>
        <v>63.640722724113999</v>
      </c>
      <c r="L300" s="128">
        <f>IF(G300="","",VLOOKUP($F300,abm!$B$2:$G$1701,2,FALSE))</f>
        <v>58</v>
      </c>
      <c r="M300" s="9">
        <f>IF(H300="","",VLOOKUP($F300,abm!$B$2:$G$1701,3,FALSE))</f>
        <v>55</v>
      </c>
      <c r="N300" s="128">
        <f>IF(I300="","",VLOOKUP($F300,abm!$B$2:$G$1701,4,FALSE))</f>
        <v>57</v>
      </c>
      <c r="O300" s="9">
        <f>IF(J300="","",VLOOKUP($F300,abm!$B$2:$G$1701,5,FALSE))</f>
        <v>50</v>
      </c>
      <c r="P300" s="128">
        <f>IF(K300="","",VLOOKUP($F300,abm!$B$2:$G$1701,6,FALSE))</f>
        <v>58</v>
      </c>
      <c r="Q300" s="124">
        <f t="shared" si="16"/>
        <v>-0.1831834090873099</v>
      </c>
      <c r="R300" s="130">
        <f t="shared" si="17"/>
        <v>152.1418007717273</v>
      </c>
      <c r="S300" s="124">
        <f t="shared" si="18"/>
        <v>-0.11638449811441909</v>
      </c>
      <c r="T300" s="131">
        <f t="shared" si="19"/>
        <v>43.371419074135694</v>
      </c>
    </row>
    <row r="301" spans="1:20" x14ac:dyDescent="0.3">
      <c r="A301">
        <v>2</v>
      </c>
      <c r="B301" s="11" t="s">
        <v>142</v>
      </c>
      <c r="C301" s="8">
        <v>48.102324000000003</v>
      </c>
      <c r="D301" s="2">
        <v>0.14301900000000001</v>
      </c>
      <c r="E301" s="11" t="s">
        <v>33</v>
      </c>
      <c r="F301" s="11">
        <v>16126</v>
      </c>
      <c r="G301" s="125">
        <f>IFERROR(VLOOKUP($F301,INRIX!$A$2:$F$464,2,FALSE),"")</f>
        <v>62.657628920786799</v>
      </c>
      <c r="H301" s="4">
        <f>IFERROR(VLOOKUP($F301,INRIX!$A$2:$F$464,3,FALSE),"")</f>
        <v>66.394294854705393</v>
      </c>
      <c r="I301" s="125">
        <f>IFERROR(VLOOKUP($F301,INRIX!$A$2:$F$464,4,FALSE),"")</f>
        <v>64.357540517134694</v>
      </c>
      <c r="J301" s="4">
        <f>IFERROR(VLOOKUP($F301,INRIX!$A$2:$F$464,5,FALSE),"")</f>
        <v>60.154143019296299</v>
      </c>
      <c r="K301" s="125">
        <f>IFERROR(VLOOKUP($F301,INRIX!$A$2:$F$464,6,FALSE),"")</f>
        <v>62.338230914325401</v>
      </c>
      <c r="L301" s="128">
        <f>IF(G301="","",VLOOKUP($F301,abm!$B$2:$G$1701,2,FALSE))</f>
        <v>58</v>
      </c>
      <c r="M301" s="9">
        <f>IF(H301="","",VLOOKUP($F301,abm!$B$2:$G$1701,3,FALSE))</f>
        <v>56</v>
      </c>
      <c r="N301" s="128">
        <f>IF(I301="","",VLOOKUP($F301,abm!$B$2:$G$1701,4,FALSE))</f>
        <v>57</v>
      </c>
      <c r="O301" s="9">
        <f>IF(J301="","",VLOOKUP($F301,abm!$B$2:$G$1701,5,FALSE))</f>
        <v>54</v>
      </c>
      <c r="P301" s="128">
        <f>IF(K301="","",VLOOKUP($F301,abm!$B$2:$G$1701,6,FALSE))</f>
        <v>58</v>
      </c>
      <c r="Q301" s="124">
        <f t="shared" si="16"/>
        <v>-0.1565540364191208</v>
      </c>
      <c r="R301" s="130">
        <f t="shared" si="17"/>
        <v>108.04136552655501</v>
      </c>
      <c r="S301" s="124">
        <f t="shared" si="18"/>
        <v>-0.10230622049294535</v>
      </c>
      <c r="T301" s="131">
        <f t="shared" si="19"/>
        <v>37.873476301953367</v>
      </c>
    </row>
    <row r="302" spans="1:20" x14ac:dyDescent="0.3">
      <c r="A302">
        <v>2</v>
      </c>
      <c r="B302" s="11" t="s">
        <v>142</v>
      </c>
      <c r="C302" s="8">
        <v>48.139212000000001</v>
      </c>
      <c r="D302" s="2">
        <v>3.6887999999999997E-2</v>
      </c>
      <c r="E302" s="11" t="s">
        <v>33</v>
      </c>
      <c r="F302" s="11">
        <v>15775</v>
      </c>
      <c r="G302" s="125">
        <f>IFERROR(VLOOKUP($F302,INRIX!$A$2:$F$464,2,FALSE),"")</f>
        <v>62.657628920786799</v>
      </c>
      <c r="H302" s="4">
        <f>IFERROR(VLOOKUP($F302,INRIX!$A$2:$F$464,3,FALSE),"")</f>
        <v>66.394294854705393</v>
      </c>
      <c r="I302" s="125">
        <f>IFERROR(VLOOKUP($F302,INRIX!$A$2:$F$464,4,FALSE),"")</f>
        <v>64.357540517134694</v>
      </c>
      <c r="J302" s="4">
        <f>IFERROR(VLOOKUP($F302,INRIX!$A$2:$F$464,5,FALSE),"")</f>
        <v>60.154143019296299</v>
      </c>
      <c r="K302" s="125">
        <f>IFERROR(VLOOKUP($F302,INRIX!$A$2:$F$464,6,FALSE),"")</f>
        <v>62.338230914325401</v>
      </c>
      <c r="L302" s="128">
        <f>IF(G302="","",VLOOKUP($F302,abm!$B$2:$G$1701,2,FALSE))</f>
        <v>55</v>
      </c>
      <c r="M302" s="9">
        <f>IF(H302="","",VLOOKUP($F302,abm!$B$2:$G$1701,3,FALSE))</f>
        <v>54</v>
      </c>
      <c r="N302" s="128">
        <f>IF(I302="","",VLOOKUP($F302,abm!$B$2:$G$1701,4,FALSE))</f>
        <v>55</v>
      </c>
      <c r="O302" s="9">
        <f>IF(J302="","",VLOOKUP($F302,abm!$B$2:$G$1701,5,FALSE))</f>
        <v>54</v>
      </c>
      <c r="P302" s="128">
        <f>IF(K302="","",VLOOKUP($F302,abm!$B$2:$G$1701,6,FALSE))</f>
        <v>55</v>
      </c>
      <c r="Q302" s="124">
        <f t="shared" si="16"/>
        <v>-0.18667710654700931</v>
      </c>
      <c r="R302" s="130">
        <f t="shared" si="17"/>
        <v>153.61854494537658</v>
      </c>
      <c r="S302" s="124">
        <f t="shared" si="18"/>
        <v>-0.10230622049294535</v>
      </c>
      <c r="T302" s="131">
        <f t="shared" si="19"/>
        <v>37.873476301953367</v>
      </c>
    </row>
    <row r="303" spans="1:20" x14ac:dyDescent="0.3">
      <c r="A303">
        <v>2</v>
      </c>
      <c r="B303" s="11" t="s">
        <v>142</v>
      </c>
      <c r="C303" s="8">
        <v>48.328268999999999</v>
      </c>
      <c r="D303" s="2">
        <v>0.189057</v>
      </c>
      <c r="E303" s="11" t="s">
        <v>33</v>
      </c>
      <c r="F303" s="11">
        <v>7874</v>
      </c>
      <c r="G303" s="125">
        <f>IFERROR(VLOOKUP($F303,INRIX!$A$2:$F$464,2,FALSE),"")</f>
        <v>62.657628920786799</v>
      </c>
      <c r="H303" s="4">
        <f>IFERROR(VLOOKUP($F303,INRIX!$A$2:$F$464,3,FALSE),"")</f>
        <v>66.394294854705393</v>
      </c>
      <c r="I303" s="125">
        <f>IFERROR(VLOOKUP($F303,INRIX!$A$2:$F$464,4,FALSE),"")</f>
        <v>64.357540517134694</v>
      </c>
      <c r="J303" s="4">
        <f>IFERROR(VLOOKUP($F303,INRIX!$A$2:$F$464,5,FALSE),"")</f>
        <v>60.154143019296299</v>
      </c>
      <c r="K303" s="125">
        <f>IFERROR(VLOOKUP($F303,INRIX!$A$2:$F$464,6,FALSE),"")</f>
        <v>62.338230914325401</v>
      </c>
      <c r="L303" s="128">
        <f>IF(G303="","",VLOOKUP($F303,abm!$B$2:$G$1701,2,FALSE))</f>
        <v>55</v>
      </c>
      <c r="M303" s="9">
        <f>IF(H303="","",VLOOKUP($F303,abm!$B$2:$G$1701,3,FALSE))</f>
        <v>54</v>
      </c>
      <c r="N303" s="128">
        <f>IF(I303="","",VLOOKUP($F303,abm!$B$2:$G$1701,4,FALSE))</f>
        <v>54</v>
      </c>
      <c r="O303" s="9">
        <f>IF(J303="","",VLOOKUP($F303,abm!$B$2:$G$1701,5,FALSE))</f>
        <v>53</v>
      </c>
      <c r="P303" s="128">
        <f>IF(K303="","",VLOOKUP($F303,abm!$B$2:$G$1701,6,FALSE))</f>
        <v>55</v>
      </c>
      <c r="Q303" s="124">
        <f t="shared" si="16"/>
        <v>-0.18667710654700931</v>
      </c>
      <c r="R303" s="130">
        <f t="shared" si="17"/>
        <v>153.61854494537658</v>
      </c>
      <c r="S303" s="124">
        <f t="shared" si="18"/>
        <v>-0.11893017937270567</v>
      </c>
      <c r="T303" s="131">
        <f t="shared" si="19"/>
        <v>51.181762340545966</v>
      </c>
    </row>
    <row r="304" spans="1:20" x14ac:dyDescent="0.3">
      <c r="A304">
        <v>2</v>
      </c>
      <c r="B304" s="11" t="s">
        <v>142</v>
      </c>
      <c r="C304" s="8">
        <v>48.545059999999999</v>
      </c>
      <c r="D304" s="2">
        <v>0.132881</v>
      </c>
      <c r="E304" s="11" t="s">
        <v>33</v>
      </c>
      <c r="F304" s="11">
        <v>16759</v>
      </c>
      <c r="G304" s="125">
        <f>IFERROR(VLOOKUP($F304,INRIX!$A$2:$F$464,2,FALSE),"")</f>
        <v>62.620148856991001</v>
      </c>
      <c r="H304" s="4">
        <f>IFERROR(VLOOKUP($F304,INRIX!$A$2:$F$464,3,FALSE),"")</f>
        <v>66.427619301519599</v>
      </c>
      <c r="I304" s="125">
        <f>IFERROR(VLOOKUP($F304,INRIX!$A$2:$F$464,4,FALSE),"")</f>
        <v>64.359148830879604</v>
      </c>
      <c r="J304" s="4">
        <f>IFERROR(VLOOKUP($F304,INRIX!$A$2:$F$464,5,FALSE),"")</f>
        <v>60.956867196367803</v>
      </c>
      <c r="K304" s="125">
        <f>IFERROR(VLOOKUP($F304,INRIX!$A$2:$F$464,6,FALSE),"")</f>
        <v>62.292167179589001</v>
      </c>
      <c r="L304" s="128">
        <f>IF(G304="","",VLOOKUP($F304,abm!$B$2:$G$1701,2,FALSE))</f>
        <v>57</v>
      </c>
      <c r="M304" s="9">
        <f>IF(H304="","",VLOOKUP($F304,abm!$B$2:$G$1701,3,FALSE))</f>
        <v>56</v>
      </c>
      <c r="N304" s="128">
        <f>IF(I304="","",VLOOKUP($F304,abm!$B$2:$G$1701,4,FALSE))</f>
        <v>56</v>
      </c>
      <c r="O304" s="9">
        <f>IF(J304="","",VLOOKUP($F304,abm!$B$2:$G$1701,5,FALSE))</f>
        <v>53</v>
      </c>
      <c r="P304" s="128">
        <f>IF(K304="","",VLOOKUP($F304,abm!$B$2:$G$1701,6,FALSE))</f>
        <v>57</v>
      </c>
      <c r="Q304" s="124">
        <f t="shared" si="16"/>
        <v>-0.15697716418509455</v>
      </c>
      <c r="R304" s="130">
        <f t="shared" si="17"/>
        <v>108.73524429742407</v>
      </c>
      <c r="S304" s="124">
        <f t="shared" si="18"/>
        <v>-0.13053274491183042</v>
      </c>
      <c r="T304" s="131">
        <f t="shared" si="19"/>
        <v>63.311735580634021</v>
      </c>
    </row>
    <row r="305" spans="1:20" x14ac:dyDescent="0.3">
      <c r="A305">
        <v>2</v>
      </c>
      <c r="B305" s="11" t="s">
        <v>142</v>
      </c>
      <c r="C305" s="8">
        <v>49.150573999999999</v>
      </c>
      <c r="D305" s="2">
        <v>0.55165200000000003</v>
      </c>
      <c r="E305" s="11" t="s">
        <v>32</v>
      </c>
      <c r="F305" s="11">
        <v>8933</v>
      </c>
      <c r="G305" s="125">
        <f>IFERROR(VLOOKUP($F305,INRIX!$A$2:$F$464,2,FALSE),"")</f>
        <v>57.687666135034597</v>
      </c>
      <c r="H305" s="4">
        <f>IFERROR(VLOOKUP($F305,INRIX!$A$2:$F$464,3,FALSE),"")</f>
        <v>63.451079712076798</v>
      </c>
      <c r="I305" s="125">
        <f>IFERROR(VLOOKUP($F305,INRIX!$A$2:$F$464,4,FALSE),"")</f>
        <v>61.279970308053898</v>
      </c>
      <c r="J305" s="4">
        <f>IFERROR(VLOOKUP($F305,INRIX!$A$2:$F$464,5,FALSE),"")</f>
        <v>57.674006810442698</v>
      </c>
      <c r="K305" s="125">
        <f>IFERROR(VLOOKUP($F305,INRIX!$A$2:$F$464,6,FALSE),"")</f>
        <v>58.134716569045999</v>
      </c>
      <c r="L305" s="128">
        <f>IF(G305="","",VLOOKUP($F305,abm!$B$2:$G$1701,2,FALSE))</f>
        <v>56</v>
      </c>
      <c r="M305" s="9">
        <f>IF(H305="","",VLOOKUP($F305,abm!$B$2:$G$1701,3,FALSE))</f>
        <v>55</v>
      </c>
      <c r="N305" s="128">
        <f>IF(I305="","",VLOOKUP($F305,abm!$B$2:$G$1701,4,FALSE))</f>
        <v>55</v>
      </c>
      <c r="O305" s="9">
        <f>IF(J305="","",VLOOKUP($F305,abm!$B$2:$G$1701,5,FALSE))</f>
        <v>49</v>
      </c>
      <c r="P305" s="128">
        <f>IF(K305="","",VLOOKUP($F305,abm!$B$2:$G$1701,6,FALSE))</f>
        <v>56</v>
      </c>
      <c r="Q305" s="124">
        <f t="shared" si="16"/>
        <v>-0.13319047919161386</v>
      </c>
      <c r="R305" s="130">
        <f t="shared" si="17"/>
        <v>71.420748299876053</v>
      </c>
      <c r="S305" s="124">
        <f t="shared" si="18"/>
        <v>-0.15039715965897038</v>
      </c>
      <c r="T305" s="131">
        <f t="shared" si="19"/>
        <v>75.238394147606314</v>
      </c>
    </row>
    <row r="306" spans="1:20" x14ac:dyDescent="0.3">
      <c r="A306">
        <v>2</v>
      </c>
      <c r="B306" s="11" t="s">
        <v>142</v>
      </c>
      <c r="C306" s="8">
        <v>50.103780999999998</v>
      </c>
      <c r="D306" s="2">
        <v>8.9651999999999996E-2</v>
      </c>
      <c r="E306" s="11" t="s">
        <v>83</v>
      </c>
      <c r="F306" s="11">
        <v>27577</v>
      </c>
      <c r="G306" s="125">
        <f>IFERROR(VLOOKUP($F306,INRIX!$A$2:$F$464,2,FALSE),"")</f>
        <v>62.376129718234999</v>
      </c>
      <c r="H306" s="4">
        <f>IFERROR(VLOOKUP($F306,INRIX!$A$2:$F$464,3,FALSE),"")</f>
        <v>66.842442015462495</v>
      </c>
      <c r="I306" s="125">
        <f>IFERROR(VLOOKUP($F306,INRIX!$A$2:$F$464,4,FALSE),"")</f>
        <v>63.929605344550303</v>
      </c>
      <c r="J306" s="4">
        <f>IFERROR(VLOOKUP($F306,INRIX!$A$2:$F$464,5,FALSE),"")</f>
        <v>51.441770715096503</v>
      </c>
      <c r="K306" s="125">
        <f>IFERROR(VLOOKUP($F306,INRIX!$A$2:$F$464,6,FALSE),"")</f>
        <v>61.830437804030602</v>
      </c>
      <c r="L306" s="128">
        <f>IF(G306="","",VLOOKUP($F306,abm!$B$2:$G$1701,2,FALSE))</f>
        <v>58</v>
      </c>
      <c r="M306" s="9">
        <f>IF(H306="","",VLOOKUP($F306,abm!$B$2:$G$1701,3,FALSE))</f>
        <v>57</v>
      </c>
      <c r="N306" s="128">
        <f>IF(I306="","",VLOOKUP($F306,abm!$B$2:$G$1701,4,FALSE))</f>
        <v>57</v>
      </c>
      <c r="O306" s="9">
        <f>IF(J306="","",VLOOKUP($F306,abm!$B$2:$G$1701,5,FALSE))</f>
        <v>54</v>
      </c>
      <c r="P306" s="128">
        <f>IF(K306="","",VLOOKUP($F306,abm!$B$2:$G$1701,6,FALSE))</f>
        <v>58</v>
      </c>
      <c r="Q306" s="124">
        <f t="shared" si="16"/>
        <v>-0.14724839067348361</v>
      </c>
      <c r="R306" s="130">
        <f t="shared" si="17"/>
        <v>96.873664827741422</v>
      </c>
      <c r="S306" s="124">
        <f t="shared" si="18"/>
        <v>4.9730583713222254E-2</v>
      </c>
      <c r="T306" s="131">
        <f t="shared" si="19"/>
        <v>6.5445370741378586</v>
      </c>
    </row>
    <row r="307" spans="1:20" x14ac:dyDescent="0.3">
      <c r="A307">
        <v>2</v>
      </c>
      <c r="B307" s="11" t="s">
        <v>142</v>
      </c>
      <c r="C307" s="8">
        <v>50.534454999999994</v>
      </c>
      <c r="D307" s="2">
        <v>0.11036700000000001</v>
      </c>
      <c r="E307" s="11"/>
      <c r="F307" s="11">
        <v>8955</v>
      </c>
      <c r="G307" s="125">
        <f>IFERROR(VLOOKUP($F307,INRIX!$A$2:$F$464,2,FALSE),"")</f>
        <v>62.707868155236604</v>
      </c>
      <c r="H307" s="4">
        <f>IFERROR(VLOOKUP($F307,INRIX!$A$2:$F$464,3,FALSE),"")</f>
        <v>66.121834177552699</v>
      </c>
      <c r="I307" s="125">
        <f>IFERROR(VLOOKUP($F307,INRIX!$A$2:$F$464,4,FALSE),"")</f>
        <v>62.641346034888002</v>
      </c>
      <c r="J307" s="4">
        <f>IFERROR(VLOOKUP($F307,INRIX!$A$2:$F$464,5,FALSE),"")</f>
        <v>46.681498297389297</v>
      </c>
      <c r="K307" s="125">
        <f>IFERROR(VLOOKUP($F307,INRIX!$A$2:$F$464,6,FALSE),"")</f>
        <v>61.772063933287001</v>
      </c>
      <c r="L307" s="128">
        <f>IF(G307="","",VLOOKUP($F307,abm!$B$2:$G$1701,2,FALSE))</f>
        <v>58</v>
      </c>
      <c r="M307" s="9">
        <f>IF(H307="","",VLOOKUP($F307,abm!$B$2:$G$1701,3,FALSE))</f>
        <v>54</v>
      </c>
      <c r="N307" s="128">
        <f>IF(I307="","",VLOOKUP($F307,abm!$B$2:$G$1701,4,FALSE))</f>
        <v>56</v>
      </c>
      <c r="O307" s="9">
        <f>IF(J307="","",VLOOKUP($F307,abm!$B$2:$G$1701,5,FALSE))</f>
        <v>52</v>
      </c>
      <c r="P307" s="128">
        <f>IF(K307="","",VLOOKUP($F307,abm!$B$2:$G$1701,6,FALSE))</f>
        <v>58</v>
      </c>
      <c r="Q307" s="124">
        <f t="shared" si="16"/>
        <v>-0.18332573995153734</v>
      </c>
      <c r="R307" s="130">
        <f t="shared" si="17"/>
        <v>146.93886382808472</v>
      </c>
      <c r="S307" s="124">
        <f t="shared" si="18"/>
        <v>0.11393168378462581</v>
      </c>
      <c r="T307" s="131">
        <f t="shared" si="19"/>
        <v>28.286460360672951</v>
      </c>
    </row>
    <row r="308" spans="1:20" x14ac:dyDescent="0.3">
      <c r="A308">
        <v>2</v>
      </c>
      <c r="B308" s="11" t="s">
        <v>142</v>
      </c>
      <c r="C308" s="8">
        <v>51.07624599999999</v>
      </c>
      <c r="D308" s="2">
        <v>0.306585</v>
      </c>
      <c r="E308" s="11" t="s">
        <v>191</v>
      </c>
      <c r="F308" s="11">
        <v>8938</v>
      </c>
      <c r="G308" s="125">
        <f>IFERROR(VLOOKUP($F308,INRIX!$A$2:$F$464,2,FALSE),"")</f>
        <v>62.884104199893699</v>
      </c>
      <c r="H308" s="4">
        <f>IFERROR(VLOOKUP($F308,INRIX!$A$2:$F$464,3,FALSE),"")</f>
        <v>66.350839776059701</v>
      </c>
      <c r="I308" s="125">
        <f>IFERROR(VLOOKUP($F308,INRIX!$A$2:$F$464,4,FALSE),"")</f>
        <v>60.894222442162601</v>
      </c>
      <c r="J308" s="4">
        <f>IFERROR(VLOOKUP($F308,INRIX!$A$2:$F$464,5,FALSE),"")</f>
        <v>32.449489216799101</v>
      </c>
      <c r="K308" s="125">
        <f>IFERROR(VLOOKUP($F308,INRIX!$A$2:$F$464,6,FALSE),"")</f>
        <v>60.7515139481783</v>
      </c>
      <c r="L308" s="128">
        <f>IF(G308="","",VLOOKUP($F308,abm!$B$2:$G$1701,2,FALSE))</f>
        <v>58</v>
      </c>
      <c r="M308" s="9">
        <f>IF(H308="","",VLOOKUP($F308,abm!$B$2:$G$1701,3,FALSE))</f>
        <v>57</v>
      </c>
      <c r="N308" s="128">
        <f>IF(I308="","",VLOOKUP($F308,abm!$B$2:$G$1701,4,FALSE))</f>
        <v>57</v>
      </c>
      <c r="O308" s="9">
        <f>IF(J308="","",VLOOKUP($F308,abm!$B$2:$G$1701,5,FALSE))</f>
        <v>56</v>
      </c>
      <c r="P308" s="128">
        <f>IF(K308="","",VLOOKUP($F308,abm!$B$2:$G$1701,6,FALSE))</f>
        <v>58</v>
      </c>
      <c r="Q308" s="124">
        <f t="shared" si="16"/>
        <v>-0.14093024003342924</v>
      </c>
      <c r="R308" s="130">
        <f t="shared" si="17"/>
        <v>87.438204517540228</v>
      </c>
      <c r="S308" s="124">
        <f t="shared" si="18"/>
        <v>0.72575905974534716</v>
      </c>
      <c r="T308" s="131">
        <f t="shared" si="19"/>
        <v>554.62655814966183</v>
      </c>
    </row>
    <row r="309" spans="1:20" x14ac:dyDescent="0.3">
      <c r="A309">
        <v>2</v>
      </c>
      <c r="B309" s="11" t="s">
        <v>142</v>
      </c>
      <c r="C309" s="8">
        <v>51.63980999999999</v>
      </c>
      <c r="D309" s="2">
        <v>0.56356399999999995</v>
      </c>
      <c r="E309" s="11" t="s">
        <v>135</v>
      </c>
      <c r="F309" s="11">
        <v>22757</v>
      </c>
      <c r="G309" s="125">
        <f>IFERROR(VLOOKUP($F309,INRIX!$A$2:$F$464,2,FALSE),"")</f>
        <v>66.022062732589006</v>
      </c>
      <c r="H309" s="4">
        <f>IFERROR(VLOOKUP($F309,INRIX!$A$2:$F$464,3,FALSE),"")</f>
        <v>68.788856304985302</v>
      </c>
      <c r="I309" s="125">
        <f>IFERROR(VLOOKUP($F309,INRIX!$A$2:$F$464,4,FALSE),"")</f>
        <v>66.160831374489703</v>
      </c>
      <c r="J309" s="4">
        <f>IFERROR(VLOOKUP($F309,INRIX!$A$2:$F$464,5,FALSE),"")</f>
        <v>51.008172531214498</v>
      </c>
      <c r="K309" s="125">
        <f>IFERROR(VLOOKUP($F309,INRIX!$A$2:$F$464,6,FALSE),"")</f>
        <v>64.6074655018366</v>
      </c>
      <c r="L309" s="128">
        <f>IF(G309="","",VLOOKUP($F309,abm!$B$2:$G$1701,2,FALSE))</f>
        <v>53</v>
      </c>
      <c r="M309" s="9">
        <f>IF(H309="","",VLOOKUP($F309,abm!$B$2:$G$1701,3,FALSE))</f>
        <v>53</v>
      </c>
      <c r="N309" s="128">
        <f>IF(I309="","",VLOOKUP($F309,abm!$B$2:$G$1701,4,FALSE))</f>
        <v>53</v>
      </c>
      <c r="O309" s="9">
        <f>IF(J309="","",VLOOKUP($F309,abm!$B$2:$G$1701,5,FALSE))</f>
        <v>53</v>
      </c>
      <c r="P309" s="128">
        <f>IF(K309="","",VLOOKUP($F309,abm!$B$2:$G$1701,6,FALSE))</f>
        <v>53</v>
      </c>
      <c r="Q309" s="124">
        <f t="shared" si="16"/>
        <v>-0.22952636739565979</v>
      </c>
      <c r="R309" s="130">
        <f t="shared" si="17"/>
        <v>249.28798341947413</v>
      </c>
      <c r="S309" s="124">
        <f t="shared" si="18"/>
        <v>3.9049183100347218E-2</v>
      </c>
      <c r="T309" s="131">
        <f t="shared" si="19"/>
        <v>3.9673766654084588</v>
      </c>
    </row>
    <row r="310" spans="1:20" x14ac:dyDescent="0.3">
      <c r="A310">
        <v>2</v>
      </c>
      <c r="B310" s="11" t="s">
        <v>142</v>
      </c>
      <c r="C310" s="8">
        <v>51.906110999999989</v>
      </c>
      <c r="D310" s="2">
        <v>0.26630100000000001</v>
      </c>
      <c r="E310" s="11" t="s">
        <v>135</v>
      </c>
      <c r="F310" s="11">
        <v>15917</v>
      </c>
      <c r="G310" s="125">
        <f>IFERROR(VLOOKUP($F310,INRIX!$A$2:$F$464,2,FALSE),"")</f>
        <v>66.022062732589006</v>
      </c>
      <c r="H310" s="4">
        <f>IFERROR(VLOOKUP($F310,INRIX!$A$2:$F$464,3,FALSE),"")</f>
        <v>68.788856304985302</v>
      </c>
      <c r="I310" s="125">
        <f>IFERROR(VLOOKUP($F310,INRIX!$A$2:$F$464,4,FALSE),"")</f>
        <v>66.160831374489703</v>
      </c>
      <c r="J310" s="4">
        <f>IFERROR(VLOOKUP($F310,INRIX!$A$2:$F$464,5,FALSE),"")</f>
        <v>51.008172531214498</v>
      </c>
      <c r="K310" s="125">
        <f>IFERROR(VLOOKUP($F310,INRIX!$A$2:$F$464,6,FALSE),"")</f>
        <v>64.6074655018366</v>
      </c>
      <c r="L310" s="128">
        <f>IF(G310="","",VLOOKUP($F310,abm!$B$2:$G$1701,2,FALSE))</f>
        <v>53</v>
      </c>
      <c r="M310" s="9">
        <f>IF(H310="","",VLOOKUP($F310,abm!$B$2:$G$1701,3,FALSE))</f>
        <v>47</v>
      </c>
      <c r="N310" s="128">
        <f>IF(I310="","",VLOOKUP($F310,abm!$B$2:$G$1701,4,FALSE))</f>
        <v>51</v>
      </c>
      <c r="O310" s="9">
        <f>IF(J310="","",VLOOKUP($F310,abm!$B$2:$G$1701,5,FALSE))</f>
        <v>50</v>
      </c>
      <c r="P310" s="128">
        <f>IF(K310="","",VLOOKUP($F310,abm!$B$2:$G$1701,6,FALSE))</f>
        <v>53</v>
      </c>
      <c r="Q310" s="124">
        <f t="shared" si="16"/>
        <v>-0.31674979750181143</v>
      </c>
      <c r="R310" s="130">
        <f t="shared" si="17"/>
        <v>474.75425907929775</v>
      </c>
      <c r="S310" s="124">
        <f t="shared" si="18"/>
        <v>-1.9764921603445895E-2</v>
      </c>
      <c r="T310" s="131">
        <f t="shared" si="19"/>
        <v>1.0164118526954484</v>
      </c>
    </row>
    <row r="311" spans="1:20" x14ac:dyDescent="0.3">
      <c r="A311">
        <v>2</v>
      </c>
      <c r="B311" s="11" t="s">
        <v>142</v>
      </c>
      <c r="C311" s="8">
        <v>53.026810999999988</v>
      </c>
      <c r="D311" s="2">
        <v>0.314969</v>
      </c>
      <c r="E311" s="11" t="s">
        <v>28</v>
      </c>
      <c r="F311" s="11">
        <v>11326</v>
      </c>
      <c r="G311" s="125">
        <f>IFERROR(VLOOKUP($F311,INRIX!$A$2:$F$464,2,FALSE),"")</f>
        <v>63.732854864433797</v>
      </c>
      <c r="H311" s="4">
        <f>IFERROR(VLOOKUP($F311,INRIX!$A$2:$F$464,3,FALSE),"")</f>
        <v>64.972007464676096</v>
      </c>
      <c r="I311" s="125">
        <f>IFERROR(VLOOKUP($F311,INRIX!$A$2:$F$464,4,FALSE),"")</f>
        <v>64.192873932945702</v>
      </c>
      <c r="J311" s="4">
        <f>IFERROR(VLOOKUP($F311,INRIX!$A$2:$F$464,5,FALSE),"")</f>
        <v>54.978660612939798</v>
      </c>
      <c r="K311" s="125">
        <f>IFERROR(VLOOKUP($F311,INRIX!$A$2:$F$464,6,FALSE),"")</f>
        <v>63.027201429564201</v>
      </c>
      <c r="L311" s="128">
        <f>IF(G311="","",VLOOKUP($F311,abm!$B$2:$G$1701,2,FALSE))</f>
        <v>53</v>
      </c>
      <c r="M311" s="9">
        <f>IF(H311="","",VLOOKUP($F311,abm!$B$2:$G$1701,3,FALSE))</f>
        <v>34</v>
      </c>
      <c r="N311" s="128">
        <f>IF(I311="","",VLOOKUP($F311,abm!$B$2:$G$1701,4,FALSE))</f>
        <v>50</v>
      </c>
      <c r="O311" s="9">
        <f>IF(J311="","",VLOOKUP($F311,abm!$B$2:$G$1701,5,FALSE))</f>
        <v>38</v>
      </c>
      <c r="P311" s="128">
        <f>IF(K311="","",VLOOKUP($F311,abm!$B$2:$G$1701,6,FALSE))</f>
        <v>53</v>
      </c>
      <c r="Q311" s="124">
        <f t="shared" si="16"/>
        <v>-0.47669771449673803</v>
      </c>
      <c r="R311" s="130">
        <f t="shared" si="17"/>
        <v>959.26524639195179</v>
      </c>
      <c r="S311" s="124">
        <f t="shared" si="18"/>
        <v>-0.3088227400167638</v>
      </c>
      <c r="T311" s="131">
        <f t="shared" si="19"/>
        <v>288.27491620939327</v>
      </c>
    </row>
    <row r="312" spans="1:20" x14ac:dyDescent="0.3">
      <c r="A312">
        <v>2</v>
      </c>
      <c r="B312" s="11" t="s">
        <v>135</v>
      </c>
      <c r="C312" s="8">
        <v>1.377591</v>
      </c>
      <c r="D312" s="2">
        <v>9.783E-2</v>
      </c>
      <c r="E312" s="11" t="s">
        <v>45</v>
      </c>
      <c r="F312" s="11">
        <v>25742</v>
      </c>
      <c r="G312" s="125">
        <f>IFERROR(VLOOKUP($F312,INRIX!$A$2:$F$464,2,FALSE),"")</f>
        <v>61.702286018075498</v>
      </c>
      <c r="H312" s="4">
        <f>IFERROR(VLOOKUP($F312,INRIX!$A$2:$F$464,3,FALSE),"")</f>
        <v>67.6715542521994</v>
      </c>
      <c r="I312" s="125">
        <f>IFERROR(VLOOKUP($F312,INRIX!$A$2:$F$464,4,FALSE),"")</f>
        <v>65.403315600643296</v>
      </c>
      <c r="J312" s="4">
        <f>IFERROR(VLOOKUP($F312,INRIX!$A$2:$F$464,5,FALSE),"")</f>
        <v>47.569807037457402</v>
      </c>
      <c r="K312" s="125">
        <f>IFERROR(VLOOKUP($F312,INRIX!$A$2:$F$464,6,FALSE),"")</f>
        <v>64.336443959098602</v>
      </c>
      <c r="L312" s="128">
        <f>IF(G312="","",VLOOKUP($F312,abm!$B$2:$G$1701,2,FALSE))</f>
        <v>53</v>
      </c>
      <c r="M312" s="9">
        <f>IF(H312="","",VLOOKUP($F312,abm!$B$2:$G$1701,3,FALSE))</f>
        <v>35</v>
      </c>
      <c r="N312" s="128">
        <f>IF(I312="","",VLOOKUP($F312,abm!$B$2:$G$1701,4,FALSE))</f>
        <v>52</v>
      </c>
      <c r="O312" s="9">
        <f>IF(J312="","",VLOOKUP($F312,abm!$B$2:$G$1701,5,FALSE))</f>
        <v>49</v>
      </c>
      <c r="P312" s="128">
        <f>IF(K312="","",VLOOKUP($F312,abm!$B$2:$G$1701,6,FALSE))</f>
        <v>53</v>
      </c>
      <c r="Q312" s="124">
        <f t="shared" si="16"/>
        <v>-0.4827959785058068</v>
      </c>
      <c r="R312" s="130">
        <f t="shared" si="17"/>
        <v>1067.4304572544086</v>
      </c>
      <c r="S312" s="124">
        <f t="shared" si="18"/>
        <v>3.0065141139135498E-2</v>
      </c>
      <c r="T312" s="131">
        <f t="shared" si="19"/>
        <v>2.0454519101063742</v>
      </c>
    </row>
    <row r="313" spans="1:20" x14ac:dyDescent="0.3">
      <c r="A313">
        <v>2</v>
      </c>
      <c r="B313" s="11" t="s">
        <v>135</v>
      </c>
      <c r="C313" s="8">
        <v>1.5948519999999999</v>
      </c>
      <c r="D313" s="2">
        <v>0.21726100000000001</v>
      </c>
      <c r="E313" s="11" t="s">
        <v>45</v>
      </c>
      <c r="F313" s="11">
        <v>28798</v>
      </c>
      <c r="G313" s="125">
        <f>IFERROR(VLOOKUP($F313,INRIX!$A$2:$F$464,2,FALSE),"")</f>
        <v>61.702286018075498</v>
      </c>
      <c r="H313" s="4">
        <f>IFERROR(VLOOKUP($F313,INRIX!$A$2:$F$464,3,FALSE),"")</f>
        <v>67.6715542521994</v>
      </c>
      <c r="I313" s="125">
        <f>IFERROR(VLOOKUP($F313,INRIX!$A$2:$F$464,4,FALSE),"")</f>
        <v>65.403315600643296</v>
      </c>
      <c r="J313" s="4">
        <f>IFERROR(VLOOKUP($F313,INRIX!$A$2:$F$464,5,FALSE),"")</f>
        <v>47.569807037457402</v>
      </c>
      <c r="K313" s="125">
        <f>IFERROR(VLOOKUP($F313,INRIX!$A$2:$F$464,6,FALSE),"")</f>
        <v>64.336443959098602</v>
      </c>
      <c r="L313" s="128">
        <f>IF(G313="","",VLOOKUP($F313,abm!$B$2:$G$1701,2,FALSE))</f>
        <v>53</v>
      </c>
      <c r="M313" s="9">
        <f>IF(H313="","",VLOOKUP($F313,abm!$B$2:$G$1701,3,FALSE))</f>
        <v>34</v>
      </c>
      <c r="N313" s="128">
        <f>IF(I313="","",VLOOKUP($F313,abm!$B$2:$G$1701,4,FALSE))</f>
        <v>52</v>
      </c>
      <c r="O313" s="9">
        <f>IF(J313="","",VLOOKUP($F313,abm!$B$2:$G$1701,5,FALSE))</f>
        <v>49</v>
      </c>
      <c r="P313" s="128">
        <f>IF(K313="","",VLOOKUP($F313,abm!$B$2:$G$1701,6,FALSE))</f>
        <v>53</v>
      </c>
      <c r="Q313" s="124">
        <f t="shared" si="16"/>
        <v>-0.49757323626278371</v>
      </c>
      <c r="R313" s="130">
        <f t="shared" si="17"/>
        <v>1133.7735657588075</v>
      </c>
      <c r="S313" s="124">
        <f t="shared" si="18"/>
        <v>3.0065141139135498E-2</v>
      </c>
      <c r="T313" s="131">
        <f t="shared" si="19"/>
        <v>2.0454519101063742</v>
      </c>
    </row>
    <row r="314" spans="1:20" x14ac:dyDescent="0.3">
      <c r="A314">
        <v>2</v>
      </c>
      <c r="B314" s="11" t="s">
        <v>135</v>
      </c>
      <c r="C314" s="8">
        <v>1.8488249999999999</v>
      </c>
      <c r="D314" s="2">
        <v>0.253973</v>
      </c>
      <c r="E314" s="11" t="s">
        <v>45</v>
      </c>
      <c r="F314" s="11">
        <v>8802</v>
      </c>
      <c r="G314" s="125">
        <f>IFERROR(VLOOKUP($F314,INRIX!$A$2:$F$464,2,FALSE),"")</f>
        <v>61.702286018075498</v>
      </c>
      <c r="H314" s="4">
        <f>IFERROR(VLOOKUP($F314,INRIX!$A$2:$F$464,3,FALSE),"")</f>
        <v>67.6715542521994</v>
      </c>
      <c r="I314" s="125">
        <f>IFERROR(VLOOKUP($F314,INRIX!$A$2:$F$464,4,FALSE),"")</f>
        <v>65.403315600643296</v>
      </c>
      <c r="J314" s="4">
        <f>IFERROR(VLOOKUP($F314,INRIX!$A$2:$F$464,5,FALSE),"")</f>
        <v>47.569807037457402</v>
      </c>
      <c r="K314" s="125">
        <f>IFERROR(VLOOKUP($F314,INRIX!$A$2:$F$464,6,FALSE),"")</f>
        <v>64.336443959098602</v>
      </c>
      <c r="L314" s="128">
        <f>IF(G314="","",VLOOKUP($F314,abm!$B$2:$G$1701,2,FALSE))</f>
        <v>53</v>
      </c>
      <c r="M314" s="9">
        <f>IF(H314="","",VLOOKUP($F314,abm!$B$2:$G$1701,3,FALSE))</f>
        <v>44</v>
      </c>
      <c r="N314" s="128">
        <f>IF(I314="","",VLOOKUP($F314,abm!$B$2:$G$1701,4,FALSE))</f>
        <v>53</v>
      </c>
      <c r="O314" s="9">
        <f>IF(J314="","",VLOOKUP($F314,abm!$B$2:$G$1701,5,FALSE))</f>
        <v>50</v>
      </c>
      <c r="P314" s="128">
        <f>IF(K314="","",VLOOKUP($F314,abm!$B$2:$G$1701,6,FALSE))</f>
        <v>53</v>
      </c>
      <c r="Q314" s="124">
        <f t="shared" ref="Q314:Q377" si="20">IFERROR(M314/H314-1,"")</f>
        <v>-0.34980065869301424</v>
      </c>
      <c r="R314" s="130">
        <f t="shared" ref="R314:R377" si="21">IFERROR(POWER((M314-H314),2),"")</f>
        <v>560.34248071481943</v>
      </c>
      <c r="S314" s="124">
        <f t="shared" ref="S314:S377" si="22">IFERROR(O314/J314-1,"")</f>
        <v>5.1086878713403561E-2</v>
      </c>
      <c r="T314" s="131">
        <f t="shared" ref="T314:T377" si="23">IFERROR(POWER((O314-J314),2),"")</f>
        <v>5.905837835191571</v>
      </c>
    </row>
    <row r="315" spans="1:20" x14ac:dyDescent="0.3">
      <c r="A315">
        <v>2</v>
      </c>
      <c r="B315" s="11" t="s">
        <v>135</v>
      </c>
      <c r="C315" s="8">
        <v>2.1375169999999999</v>
      </c>
      <c r="D315" s="2">
        <v>0.288692</v>
      </c>
      <c r="E315" s="11" t="s">
        <v>45</v>
      </c>
      <c r="F315" s="11">
        <v>28479</v>
      </c>
      <c r="G315" s="125">
        <f>IFERROR(VLOOKUP($F315,INRIX!$A$2:$F$464,2,FALSE),"")</f>
        <v>58.719829877724599</v>
      </c>
      <c r="H315" s="4">
        <f>IFERROR(VLOOKUP($F315,INRIX!$A$2:$F$464,3,FALSE),"")</f>
        <v>65.380431884830699</v>
      </c>
      <c r="I315" s="125">
        <f>IFERROR(VLOOKUP($F315,INRIX!$A$2:$F$464,4,FALSE),"")</f>
        <v>60.270567858468397</v>
      </c>
      <c r="J315" s="4">
        <f>IFERROR(VLOOKUP($F315,INRIX!$A$2:$F$464,5,FALSE),"")</f>
        <v>35.445629965947802</v>
      </c>
      <c r="K315" s="125">
        <f>IFERROR(VLOOKUP($F315,INRIX!$A$2:$F$464,6,FALSE),"")</f>
        <v>61.871041397796098</v>
      </c>
      <c r="L315" s="128">
        <f>IF(G315="","",VLOOKUP($F315,abm!$B$2:$G$1701,2,FALSE))</f>
        <v>53</v>
      </c>
      <c r="M315" s="9">
        <f>IF(H315="","",VLOOKUP($F315,abm!$B$2:$G$1701,3,FALSE))</f>
        <v>45</v>
      </c>
      <c r="N315" s="128">
        <f>IF(I315="","",VLOOKUP($F315,abm!$B$2:$G$1701,4,FALSE))</f>
        <v>52</v>
      </c>
      <c r="O315" s="9">
        <f>IF(J315="","",VLOOKUP($F315,abm!$B$2:$G$1701,5,FALSE))</f>
        <v>49</v>
      </c>
      <c r="P315" s="128">
        <f>IF(K315="","",VLOOKUP($F315,abm!$B$2:$G$1701,6,FALSE))</f>
        <v>53</v>
      </c>
      <c r="Q315" s="124">
        <f t="shared" si="20"/>
        <v>-0.31172066774859108</v>
      </c>
      <c r="R315" s="130">
        <f t="shared" si="21"/>
        <v>415.3620038122238</v>
      </c>
      <c r="S315" s="124">
        <f t="shared" si="22"/>
        <v>0.3823989035340527</v>
      </c>
      <c r="T315" s="131">
        <f t="shared" si="23"/>
        <v>183.72094702001218</v>
      </c>
    </row>
    <row r="316" spans="1:20" x14ac:dyDescent="0.3">
      <c r="A316">
        <v>2</v>
      </c>
      <c r="B316" s="11" t="s">
        <v>135</v>
      </c>
      <c r="C316" s="8">
        <v>2.3338510000000001</v>
      </c>
      <c r="D316" s="2">
        <v>0.19633400000000001</v>
      </c>
      <c r="E316" s="11" t="s">
        <v>45</v>
      </c>
      <c r="F316" s="11">
        <v>26791</v>
      </c>
      <c r="G316" s="125">
        <f>IFERROR(VLOOKUP($F316,INRIX!$A$2:$F$464,2,FALSE),"")</f>
        <v>58.719829877724599</v>
      </c>
      <c r="H316" s="4">
        <f>IFERROR(VLOOKUP($F316,INRIX!$A$2:$F$464,3,FALSE),"")</f>
        <v>65.380431884830699</v>
      </c>
      <c r="I316" s="125">
        <f>IFERROR(VLOOKUP($F316,INRIX!$A$2:$F$464,4,FALSE),"")</f>
        <v>60.270567858468397</v>
      </c>
      <c r="J316" s="4">
        <f>IFERROR(VLOOKUP($F316,INRIX!$A$2:$F$464,5,FALSE),"")</f>
        <v>35.445629965947802</v>
      </c>
      <c r="K316" s="125">
        <f>IFERROR(VLOOKUP($F316,INRIX!$A$2:$F$464,6,FALSE),"")</f>
        <v>61.871041397796098</v>
      </c>
      <c r="L316" s="128">
        <f>IF(G316="","",VLOOKUP($F316,abm!$B$2:$G$1701,2,FALSE))</f>
        <v>53</v>
      </c>
      <c r="M316" s="9">
        <f>IF(H316="","",VLOOKUP($F316,abm!$B$2:$G$1701,3,FALSE))</f>
        <v>45</v>
      </c>
      <c r="N316" s="128">
        <f>IF(I316="","",VLOOKUP($F316,abm!$B$2:$G$1701,4,FALSE))</f>
        <v>52</v>
      </c>
      <c r="O316" s="9">
        <f>IF(J316="","",VLOOKUP($F316,abm!$B$2:$G$1701,5,FALSE))</f>
        <v>49</v>
      </c>
      <c r="P316" s="128">
        <f>IF(K316="","",VLOOKUP($F316,abm!$B$2:$G$1701,6,FALSE))</f>
        <v>53</v>
      </c>
      <c r="Q316" s="124">
        <f t="shared" si="20"/>
        <v>-0.31172066774859108</v>
      </c>
      <c r="R316" s="130">
        <f t="shared" si="21"/>
        <v>415.3620038122238</v>
      </c>
      <c r="S316" s="124">
        <f t="shared" si="22"/>
        <v>0.3823989035340527</v>
      </c>
      <c r="T316" s="131">
        <f t="shared" si="23"/>
        <v>183.72094702001218</v>
      </c>
    </row>
    <row r="317" spans="1:20" x14ac:dyDescent="0.3">
      <c r="A317">
        <v>2</v>
      </c>
      <c r="B317" s="11" t="s">
        <v>135</v>
      </c>
      <c r="C317" s="8">
        <v>2.474199</v>
      </c>
      <c r="D317" s="2">
        <v>0.140348</v>
      </c>
      <c r="E317" s="11" t="s">
        <v>45</v>
      </c>
      <c r="F317" s="11">
        <v>14271</v>
      </c>
      <c r="G317" s="125">
        <f>IFERROR(VLOOKUP($F317,INRIX!$A$2:$F$464,2,FALSE),"")</f>
        <v>58.719829877724599</v>
      </c>
      <c r="H317" s="4">
        <f>IFERROR(VLOOKUP($F317,INRIX!$A$2:$F$464,3,FALSE),"")</f>
        <v>65.380431884830699</v>
      </c>
      <c r="I317" s="125">
        <f>IFERROR(VLOOKUP($F317,INRIX!$A$2:$F$464,4,FALSE),"")</f>
        <v>60.270567858468397</v>
      </c>
      <c r="J317" s="4">
        <f>IFERROR(VLOOKUP($F317,INRIX!$A$2:$F$464,5,FALSE),"")</f>
        <v>35.445629965947802</v>
      </c>
      <c r="K317" s="125">
        <f>IFERROR(VLOOKUP($F317,INRIX!$A$2:$F$464,6,FALSE),"")</f>
        <v>61.871041397796098</v>
      </c>
      <c r="L317" s="128">
        <f>IF(G317="","",VLOOKUP($F317,abm!$B$2:$G$1701,2,FALSE))</f>
        <v>53</v>
      </c>
      <c r="M317" s="9">
        <f>IF(H317="","",VLOOKUP($F317,abm!$B$2:$G$1701,3,FALSE))</f>
        <v>45</v>
      </c>
      <c r="N317" s="128">
        <f>IF(I317="","",VLOOKUP($F317,abm!$B$2:$G$1701,4,FALSE))</f>
        <v>52</v>
      </c>
      <c r="O317" s="9">
        <f>IF(J317="","",VLOOKUP($F317,abm!$B$2:$G$1701,5,FALSE))</f>
        <v>49</v>
      </c>
      <c r="P317" s="128">
        <f>IF(K317="","",VLOOKUP($F317,abm!$B$2:$G$1701,6,FALSE))</f>
        <v>54</v>
      </c>
      <c r="Q317" s="124">
        <f t="shared" si="20"/>
        <v>-0.31172066774859108</v>
      </c>
      <c r="R317" s="130">
        <f t="shared" si="21"/>
        <v>415.3620038122238</v>
      </c>
      <c r="S317" s="124">
        <f t="shared" si="22"/>
        <v>0.3823989035340527</v>
      </c>
      <c r="T317" s="131">
        <f t="shared" si="23"/>
        <v>183.72094702001218</v>
      </c>
    </row>
    <row r="318" spans="1:20" x14ac:dyDescent="0.3">
      <c r="A318">
        <v>2</v>
      </c>
      <c r="B318" s="11" t="s">
        <v>135</v>
      </c>
      <c r="C318" s="8">
        <v>3.1212360000000001</v>
      </c>
      <c r="D318" s="2">
        <v>9.6825999999999995E-2</v>
      </c>
      <c r="E318" s="11" t="s">
        <v>42</v>
      </c>
      <c r="F318" s="11">
        <v>10913</v>
      </c>
      <c r="G318" s="125">
        <f>IFERROR(VLOOKUP($F318,INRIX!$A$2:$F$464,2,FALSE),"")</f>
        <v>61.534024455077102</v>
      </c>
      <c r="H318" s="4">
        <f>IFERROR(VLOOKUP($F318,INRIX!$A$2:$F$464,3,FALSE),"")</f>
        <v>69.0447880565183</v>
      </c>
      <c r="I318" s="125">
        <f>IFERROR(VLOOKUP($F318,INRIX!$A$2:$F$464,4,FALSE),"")</f>
        <v>62.0967462575776</v>
      </c>
      <c r="J318" s="4">
        <f>IFERROR(VLOOKUP($F318,INRIX!$A$2:$F$464,5,FALSE),"")</f>
        <v>28.913053348467599</v>
      </c>
      <c r="K318" s="125">
        <f>IFERROR(VLOOKUP($F318,INRIX!$A$2:$F$464,6,FALSE),"")</f>
        <v>64.760746550183697</v>
      </c>
      <c r="L318" s="128">
        <f>IF(G318="","",VLOOKUP($F318,abm!$B$2:$G$1701,2,FALSE))</f>
        <v>53</v>
      </c>
      <c r="M318" s="9">
        <f>IF(H318="","",VLOOKUP($F318,abm!$B$2:$G$1701,3,FALSE))</f>
        <v>48</v>
      </c>
      <c r="N318" s="128">
        <f>IF(I318="","",VLOOKUP($F318,abm!$B$2:$G$1701,4,FALSE))</f>
        <v>52</v>
      </c>
      <c r="O318" s="9">
        <f>IF(J318="","",VLOOKUP($F318,abm!$B$2:$G$1701,5,FALSE))</f>
        <v>46</v>
      </c>
      <c r="P318" s="128">
        <f>IF(K318="","",VLOOKUP($F318,abm!$B$2:$G$1701,6,FALSE))</f>
        <v>53</v>
      </c>
      <c r="Q318" s="124">
        <f t="shared" si="20"/>
        <v>-0.30479908257943489</v>
      </c>
      <c r="R318" s="130">
        <f t="shared" si="21"/>
        <v>442.8831043437753</v>
      </c>
      <c r="S318" s="124">
        <f t="shared" si="22"/>
        <v>0.59097690048837448</v>
      </c>
      <c r="T318" s="131">
        <f t="shared" si="23"/>
        <v>291.96374587231429</v>
      </c>
    </row>
    <row r="319" spans="1:20" x14ac:dyDescent="0.3">
      <c r="A319">
        <v>2</v>
      </c>
      <c r="B319" s="11" t="s">
        <v>135</v>
      </c>
      <c r="C319" s="8">
        <v>4.3986810000000007</v>
      </c>
      <c r="D319" s="2">
        <v>0.38782299999999997</v>
      </c>
      <c r="E319" s="11" t="s">
        <v>113</v>
      </c>
      <c r="F319" s="11">
        <v>24704</v>
      </c>
      <c r="G319" s="125">
        <f>IFERROR(VLOOKUP($F319,INRIX!$A$2:$F$464,2,FALSE),"")</f>
        <v>63.458798511430103</v>
      </c>
      <c r="H319" s="4">
        <f>IFERROR(VLOOKUP($F319,INRIX!$A$2:$F$464,3,FALSE),"")</f>
        <v>67.867235403892295</v>
      </c>
      <c r="I319" s="125">
        <f>IFERROR(VLOOKUP($F319,INRIX!$A$2:$F$464,4,FALSE),"")</f>
        <v>63.888778918718302</v>
      </c>
      <c r="J319" s="4">
        <f>IFERROR(VLOOKUP($F319,INRIX!$A$2:$F$464,5,FALSE),"")</f>
        <v>33.083087400681002</v>
      </c>
      <c r="K319" s="125">
        <f>IFERROR(VLOOKUP($F319,INRIX!$A$2:$F$464,6,FALSE),"")</f>
        <v>65.642807505211906</v>
      </c>
      <c r="L319" s="128">
        <f>IF(G319="","",VLOOKUP($F319,abm!$B$2:$G$1701,2,FALSE))</f>
        <v>53</v>
      </c>
      <c r="M319" s="9">
        <f>IF(H319="","",VLOOKUP($F319,abm!$B$2:$G$1701,3,FALSE))</f>
        <v>39</v>
      </c>
      <c r="N319" s="128">
        <f>IF(I319="","",VLOOKUP($F319,abm!$B$2:$G$1701,4,FALSE))</f>
        <v>44</v>
      </c>
      <c r="O319" s="9">
        <f>IF(J319="","",VLOOKUP($F319,abm!$B$2:$G$1701,5,FALSE))</f>
        <v>32</v>
      </c>
      <c r="P319" s="128">
        <f>IF(K319="","",VLOOKUP($F319,abm!$B$2:$G$1701,6,FALSE))</f>
        <v>53</v>
      </c>
      <c r="Q319" s="124">
        <f t="shared" si="20"/>
        <v>-0.42534862709667276</v>
      </c>
      <c r="R319" s="130">
        <f t="shared" si="21"/>
        <v>833.31727986373278</v>
      </c>
      <c r="S319" s="124">
        <f t="shared" si="22"/>
        <v>-3.2738401575504339E-2</v>
      </c>
      <c r="T319" s="131">
        <f t="shared" si="23"/>
        <v>1.1730783175139294</v>
      </c>
    </row>
    <row r="320" spans="1:20" x14ac:dyDescent="0.3">
      <c r="A320">
        <v>2</v>
      </c>
      <c r="B320" s="11" t="s">
        <v>135</v>
      </c>
      <c r="C320" s="8">
        <v>4.4695310000000008</v>
      </c>
      <c r="D320" s="2">
        <v>7.0849999999999996E-2</v>
      </c>
      <c r="E320" s="11" t="s">
        <v>113</v>
      </c>
      <c r="F320" s="11">
        <v>15083</v>
      </c>
      <c r="G320" s="125">
        <f>IFERROR(VLOOKUP($F320,INRIX!$A$2:$F$464,2,FALSE),"")</f>
        <v>63.458798511430103</v>
      </c>
      <c r="H320" s="4">
        <f>IFERROR(VLOOKUP($F320,INRIX!$A$2:$F$464,3,FALSE),"")</f>
        <v>67.867235403892295</v>
      </c>
      <c r="I320" s="125">
        <f>IFERROR(VLOOKUP($F320,INRIX!$A$2:$F$464,4,FALSE),"")</f>
        <v>63.888778918718302</v>
      </c>
      <c r="J320" s="4">
        <f>IFERROR(VLOOKUP($F320,INRIX!$A$2:$F$464,5,FALSE),"")</f>
        <v>33.083087400681002</v>
      </c>
      <c r="K320" s="125">
        <f>IFERROR(VLOOKUP($F320,INRIX!$A$2:$F$464,6,FALSE),"")</f>
        <v>65.642807505211906</v>
      </c>
      <c r="L320" s="128">
        <f>IF(G320="","",VLOOKUP($F320,abm!$B$2:$G$1701,2,FALSE))</f>
        <v>53</v>
      </c>
      <c r="M320" s="9">
        <f>IF(H320="","",VLOOKUP($F320,abm!$B$2:$G$1701,3,FALSE))</f>
        <v>39</v>
      </c>
      <c r="N320" s="128">
        <f>IF(I320="","",VLOOKUP($F320,abm!$B$2:$G$1701,4,FALSE))</f>
        <v>44</v>
      </c>
      <c r="O320" s="9">
        <f>IF(J320="","",VLOOKUP($F320,abm!$B$2:$G$1701,5,FALSE))</f>
        <v>32</v>
      </c>
      <c r="P320" s="128">
        <f>IF(K320="","",VLOOKUP($F320,abm!$B$2:$G$1701,6,FALSE))</f>
        <v>53</v>
      </c>
      <c r="Q320" s="124">
        <f t="shared" si="20"/>
        <v>-0.42534862709667276</v>
      </c>
      <c r="R320" s="130">
        <f t="shared" si="21"/>
        <v>833.31727986373278</v>
      </c>
      <c r="S320" s="124">
        <f t="shared" si="22"/>
        <v>-3.2738401575504339E-2</v>
      </c>
      <c r="T320" s="131">
        <f t="shared" si="23"/>
        <v>1.1730783175139294</v>
      </c>
    </row>
    <row r="321" spans="1:20" x14ac:dyDescent="0.3">
      <c r="A321">
        <v>2</v>
      </c>
      <c r="B321" s="11" t="s">
        <v>135</v>
      </c>
      <c r="C321" s="8">
        <v>5.0454440000000007</v>
      </c>
      <c r="D321" s="2">
        <v>0.29489900000000002</v>
      </c>
      <c r="E321" s="11" t="s">
        <v>38</v>
      </c>
      <c r="F321" s="11">
        <v>769</v>
      </c>
      <c r="G321" s="125">
        <f>IFERROR(VLOOKUP($F321,INRIX!$A$2:$F$464,2,FALSE),"")</f>
        <v>65.077884104199896</v>
      </c>
      <c r="H321" s="4">
        <f>IFERROR(VLOOKUP($F321,INRIX!$A$2:$F$464,3,FALSE),"")</f>
        <v>69.775793121834198</v>
      </c>
      <c r="I321" s="125">
        <f>IFERROR(VLOOKUP($F321,INRIX!$A$2:$F$464,4,FALSE),"")</f>
        <v>67.603488803662003</v>
      </c>
      <c r="J321" s="4">
        <f>IFERROR(VLOOKUP($F321,INRIX!$A$2:$F$464,5,FALSE),"")</f>
        <v>27.7264472190692</v>
      </c>
      <c r="K321" s="125">
        <f>IFERROR(VLOOKUP($F321,INRIX!$A$2:$F$464,6,FALSE),"")</f>
        <v>67.252556338727302</v>
      </c>
      <c r="L321" s="128">
        <f>IF(G321="","",VLOOKUP($F321,abm!$B$2:$G$1701,2,FALSE))</f>
        <v>51</v>
      </c>
      <c r="M321" s="9">
        <f>IF(H321="","",VLOOKUP($F321,abm!$B$2:$G$1701,3,FALSE))</f>
        <v>46</v>
      </c>
      <c r="N321" s="128">
        <f>IF(I321="","",VLOOKUP($F321,abm!$B$2:$G$1701,4,FALSE))</f>
        <v>49</v>
      </c>
      <c r="O321" s="9">
        <f>IF(J321="","",VLOOKUP($F321,abm!$B$2:$G$1701,5,FALSE))</f>
        <v>39</v>
      </c>
      <c r="P321" s="128">
        <f>IF(K321="","",VLOOKUP($F321,abm!$B$2:$G$1701,6,FALSE))</f>
        <v>51</v>
      </c>
      <c r="Q321" s="124">
        <f t="shared" si="20"/>
        <v>-0.3407455803521966</v>
      </c>
      <c r="R321" s="130">
        <f t="shared" si="21"/>
        <v>565.28833857225834</v>
      </c>
      <c r="S321" s="124">
        <f t="shared" si="22"/>
        <v>0.40659925492283322</v>
      </c>
      <c r="T321" s="131">
        <f t="shared" si="23"/>
        <v>127.09299230443257</v>
      </c>
    </row>
    <row r="322" spans="1:20" x14ac:dyDescent="0.3">
      <c r="A322">
        <v>2</v>
      </c>
      <c r="B322" s="11" t="s">
        <v>135</v>
      </c>
      <c r="C322" s="8">
        <v>5.7814080000000008</v>
      </c>
      <c r="D322" s="2">
        <v>0.41744700000000001</v>
      </c>
      <c r="E322" s="11" t="s">
        <v>39</v>
      </c>
      <c r="F322" s="11">
        <v>771</v>
      </c>
      <c r="G322" s="125">
        <f>IFERROR(VLOOKUP($F322,INRIX!$A$2:$F$464,2,FALSE),"")</f>
        <v>64.363902179691706</v>
      </c>
      <c r="H322" s="4">
        <f>IFERROR(VLOOKUP($F322,INRIX!$A$2:$F$464,3,FALSE),"")</f>
        <v>68.898160490535901</v>
      </c>
      <c r="I322" s="125">
        <f>IFERROR(VLOOKUP($F322,INRIX!$A$2:$F$464,4,FALSE),"")</f>
        <v>65.862056167264598</v>
      </c>
      <c r="J322" s="4">
        <f>IFERROR(VLOOKUP($F322,INRIX!$A$2:$F$464,5,FALSE),"")</f>
        <v>24.1661748013621</v>
      </c>
      <c r="K322" s="125">
        <f>IFERROR(VLOOKUP($F322,INRIX!$A$2:$F$464,6,FALSE),"")</f>
        <v>66.064926039908698</v>
      </c>
      <c r="L322" s="128">
        <f>IF(G322="","",VLOOKUP($F322,abm!$B$2:$G$1701,2,FALSE))</f>
        <v>53</v>
      </c>
      <c r="M322" s="9">
        <f>IF(H322="","",VLOOKUP($F322,abm!$B$2:$G$1701,3,FALSE))</f>
        <v>45</v>
      </c>
      <c r="N322" s="128">
        <f>IF(I322="","",VLOOKUP($F322,abm!$B$2:$G$1701,4,FALSE))</f>
        <v>51</v>
      </c>
      <c r="O322" s="9">
        <f>IF(J322="","",VLOOKUP($F322,abm!$B$2:$G$1701,5,FALSE))</f>
        <v>41</v>
      </c>
      <c r="P322" s="128">
        <f>IF(K322="","",VLOOKUP($F322,abm!$B$2:$G$1701,6,FALSE))</f>
        <v>53</v>
      </c>
      <c r="Q322" s="124">
        <f t="shared" si="20"/>
        <v>-0.34686209791941602</v>
      </c>
      <c r="R322" s="130">
        <f t="shared" si="21"/>
        <v>571.12207483141117</v>
      </c>
      <c r="S322" s="124">
        <f t="shared" si="22"/>
        <v>0.6965862548378603</v>
      </c>
      <c r="T322" s="131">
        <f t="shared" si="23"/>
        <v>283.37767081829634</v>
      </c>
    </row>
    <row r="323" spans="1:20" x14ac:dyDescent="0.3">
      <c r="A323">
        <v>2</v>
      </c>
      <c r="B323" s="11" t="s">
        <v>135</v>
      </c>
      <c r="C323" s="8">
        <v>6.2548540000000008</v>
      </c>
      <c r="D323" s="2">
        <v>0.47344599999999998</v>
      </c>
      <c r="E323" s="11" t="s">
        <v>86</v>
      </c>
      <c r="F323" s="11">
        <v>772</v>
      </c>
      <c r="G323" s="125">
        <f>IFERROR(VLOOKUP($F323,INRIX!$A$2:$F$464,2,FALSE),"")</f>
        <v>64.094364699627903</v>
      </c>
      <c r="H323" s="4">
        <f>IFERROR(VLOOKUP($F323,INRIX!$A$2:$F$464,3,FALSE),"")</f>
        <v>68.402825913089799</v>
      </c>
      <c r="I323" s="125">
        <f>IFERROR(VLOOKUP($F323,INRIX!$A$2:$F$464,4,FALSE),"")</f>
        <v>64.831374489669699</v>
      </c>
      <c r="J323" s="4">
        <f>IFERROR(VLOOKUP($F323,INRIX!$A$2:$F$464,5,FALSE),"")</f>
        <v>20.869239500567499</v>
      </c>
      <c r="K323" s="125">
        <f>IFERROR(VLOOKUP($F323,INRIX!$A$2:$F$464,6,FALSE),"")</f>
        <v>65.634269830239205</v>
      </c>
      <c r="L323" s="128">
        <f>IF(G323="","",VLOOKUP($F323,abm!$B$2:$G$1701,2,FALSE))</f>
        <v>53</v>
      </c>
      <c r="M323" s="9">
        <f>IF(H323="","",VLOOKUP($F323,abm!$B$2:$G$1701,3,FALSE))</f>
        <v>47</v>
      </c>
      <c r="N323" s="128">
        <f>IF(I323="","",VLOOKUP($F323,abm!$B$2:$G$1701,4,FALSE))</f>
        <v>51</v>
      </c>
      <c r="O323" s="9">
        <f>IF(J323="","",VLOOKUP($F323,abm!$B$2:$G$1701,5,FALSE))</f>
        <v>41</v>
      </c>
      <c r="P323" s="128">
        <f>IF(K323="","",VLOOKUP($F323,abm!$B$2:$G$1701,6,FALSE))</f>
        <v>53</v>
      </c>
      <c r="Q323" s="124">
        <f t="shared" si="20"/>
        <v>-0.31289388453458733</v>
      </c>
      <c r="R323" s="130">
        <f t="shared" si="21"/>
        <v>458.08095706602819</v>
      </c>
      <c r="S323" s="124">
        <f t="shared" si="22"/>
        <v>0.96461399558355176</v>
      </c>
      <c r="T323" s="131">
        <f t="shared" si="23"/>
        <v>405.24751828551189</v>
      </c>
    </row>
    <row r="324" spans="1:20" x14ac:dyDescent="0.3">
      <c r="A324">
        <v>2</v>
      </c>
      <c r="B324" s="11" t="s">
        <v>135</v>
      </c>
      <c r="C324" s="8">
        <v>6.7497270000000009</v>
      </c>
      <c r="D324" s="2">
        <v>0.244172</v>
      </c>
      <c r="E324" s="11" t="s">
        <v>86</v>
      </c>
      <c r="F324" s="11">
        <v>774</v>
      </c>
      <c r="G324" s="125">
        <f>IFERROR(VLOOKUP($F324,INRIX!$A$2:$F$464,2,FALSE),"")</f>
        <v>63.120414673046298</v>
      </c>
      <c r="H324" s="4">
        <f>IFERROR(VLOOKUP($F324,INRIX!$A$2:$F$464,3,FALSE),"")</f>
        <v>67.334310850439905</v>
      </c>
      <c r="I324" s="125">
        <f>IFERROR(VLOOKUP($F324,INRIX!$A$2:$F$464,4,FALSE),"")</f>
        <v>63.333786960287</v>
      </c>
      <c r="J324" s="4">
        <f>IFERROR(VLOOKUP($F324,INRIX!$A$2:$F$464,5,FALSE),"")</f>
        <v>20.093303064699199</v>
      </c>
      <c r="K324" s="125">
        <f>IFERROR(VLOOKUP($F324,INRIX!$A$2:$F$464,6,FALSE),"")</f>
        <v>64.868758066117294</v>
      </c>
      <c r="L324" s="128">
        <f>IF(G324="","",VLOOKUP($F324,abm!$B$2:$G$1701,2,FALSE))</f>
        <v>53</v>
      </c>
      <c r="M324" s="9">
        <f>IF(H324="","",VLOOKUP($F324,abm!$B$2:$G$1701,3,FALSE))</f>
        <v>48</v>
      </c>
      <c r="N324" s="128">
        <f>IF(I324="","",VLOOKUP($F324,abm!$B$2:$G$1701,4,FALSE))</f>
        <v>51</v>
      </c>
      <c r="O324" s="9">
        <f>IF(J324="","",VLOOKUP($F324,abm!$B$2:$G$1701,5,FALSE))</f>
        <v>41</v>
      </c>
      <c r="P324" s="128">
        <f>IF(K324="","",VLOOKUP($F324,abm!$B$2:$G$1701,6,FALSE))</f>
        <v>53</v>
      </c>
      <c r="Q324" s="124">
        <f t="shared" si="20"/>
        <v>-0.28713906188754867</v>
      </c>
      <c r="R324" s="130">
        <f t="shared" si="21"/>
        <v>373.81557606143826</v>
      </c>
      <c r="S324" s="124">
        <f t="shared" si="22"/>
        <v>1.0404808441888584</v>
      </c>
      <c r="T324" s="131">
        <f t="shared" si="23"/>
        <v>437.08997674451587</v>
      </c>
    </row>
    <row r="325" spans="1:20" x14ac:dyDescent="0.3">
      <c r="A325">
        <v>2</v>
      </c>
      <c r="B325" s="11" t="s">
        <v>135</v>
      </c>
      <c r="C325" s="8">
        <v>7.8516980000000007</v>
      </c>
      <c r="D325" s="2">
        <v>0.46066600000000002</v>
      </c>
      <c r="E325" s="11" t="s">
        <v>37</v>
      </c>
      <c r="F325" s="11">
        <v>777</v>
      </c>
      <c r="G325" s="125">
        <f>IFERROR(VLOOKUP($F325,INRIX!$A$2:$F$464,2,FALSE),"")</f>
        <v>63.919191919191903</v>
      </c>
      <c r="H325" s="4">
        <f>IFERROR(VLOOKUP($F325,INRIX!$A$2:$F$464,3,FALSE),"")</f>
        <v>67.959744068248497</v>
      </c>
      <c r="I325" s="125">
        <f>IFERROR(VLOOKUP($F325,INRIX!$A$2:$F$464,4,FALSE),"")</f>
        <v>64.998267969813199</v>
      </c>
      <c r="J325" s="4">
        <f>IFERROR(VLOOKUP($F325,INRIX!$A$2:$F$464,5,FALSE),"")</f>
        <v>23.175936435868302</v>
      </c>
      <c r="K325" s="125">
        <f>IFERROR(VLOOKUP($F325,INRIX!$A$2:$F$464,6,FALSE),"")</f>
        <v>65.509580065521703</v>
      </c>
      <c r="L325" s="128">
        <f>IF(G325="","",VLOOKUP($F325,abm!$B$2:$G$1701,2,FALSE))</f>
        <v>53</v>
      </c>
      <c r="M325" s="9">
        <f>IF(H325="","",VLOOKUP($F325,abm!$B$2:$G$1701,3,FALSE))</f>
        <v>52</v>
      </c>
      <c r="N325" s="128">
        <f>IF(I325="","",VLOOKUP($F325,abm!$B$2:$G$1701,4,FALSE))</f>
        <v>53</v>
      </c>
      <c r="O325" s="9">
        <f>IF(J325="","",VLOOKUP($F325,abm!$B$2:$G$1701,5,FALSE))</f>
        <v>45</v>
      </c>
      <c r="P325" s="128">
        <f>IF(K325="","",VLOOKUP($F325,abm!$B$2:$G$1701,6,FALSE))</f>
        <v>53</v>
      </c>
      <c r="Q325" s="124">
        <f t="shared" si="20"/>
        <v>-0.23484114437248238</v>
      </c>
      <c r="R325" s="130">
        <f t="shared" si="21"/>
        <v>254.7134307239931</v>
      </c>
      <c r="S325" s="124">
        <f t="shared" si="22"/>
        <v>0.94166911548633814</v>
      </c>
      <c r="T325" s="131">
        <f t="shared" si="23"/>
        <v>476.28975045126077</v>
      </c>
    </row>
    <row r="326" spans="1:20" x14ac:dyDescent="0.3">
      <c r="A326">
        <v>2</v>
      </c>
      <c r="B326" s="11" t="s">
        <v>135</v>
      </c>
      <c r="C326" s="8">
        <v>8.4533149999999999</v>
      </c>
      <c r="D326" s="2">
        <v>0.55141300000000004</v>
      </c>
      <c r="E326" s="11" t="s">
        <v>29</v>
      </c>
      <c r="F326" s="11">
        <v>778</v>
      </c>
      <c r="G326" s="125">
        <f>IFERROR(VLOOKUP($F326,INRIX!$A$2:$F$464,2,FALSE),"")</f>
        <v>64.357256778309406</v>
      </c>
      <c r="H326" s="4">
        <f>IFERROR(VLOOKUP($F326,INRIX!$A$2:$F$464,3,FALSE),"")</f>
        <v>68.825379898693697</v>
      </c>
      <c r="I326" s="125">
        <f>IFERROR(VLOOKUP($F326,INRIX!$A$2:$F$464,4,FALSE),"")</f>
        <v>65.864901645428702</v>
      </c>
      <c r="J326" s="4">
        <f>IFERROR(VLOOKUP($F326,INRIX!$A$2:$F$464,5,FALSE),"")</f>
        <v>19.8774120317821</v>
      </c>
      <c r="K326" s="125">
        <f>IFERROR(VLOOKUP($F326,INRIX!$A$2:$F$464,6,FALSE),"")</f>
        <v>66.090936165988296</v>
      </c>
      <c r="L326" s="128">
        <f>IF(G326="","",VLOOKUP($F326,abm!$B$2:$G$1701,2,FALSE))</f>
        <v>52</v>
      </c>
      <c r="M326" s="9">
        <f>IF(H326="","",VLOOKUP($F326,abm!$B$2:$G$1701,3,FALSE))</f>
        <v>51</v>
      </c>
      <c r="N326" s="128">
        <f>IF(I326="","",VLOOKUP($F326,abm!$B$2:$G$1701,4,FALSE))</f>
        <v>52</v>
      </c>
      <c r="O326" s="9">
        <f>IF(J326="","",VLOOKUP($F326,abm!$B$2:$G$1701,5,FALSE))</f>
        <v>43</v>
      </c>
      <c r="P326" s="128">
        <f>IF(K326="","",VLOOKUP($F326,abm!$B$2:$G$1701,6,FALSE))</f>
        <v>52</v>
      </c>
      <c r="Q326" s="124">
        <f t="shared" si="20"/>
        <v>-0.25899428270401781</v>
      </c>
      <c r="R326" s="130">
        <f t="shared" si="21"/>
        <v>317.74416853275329</v>
      </c>
      <c r="S326" s="124">
        <f t="shared" si="22"/>
        <v>1.1632594792142492</v>
      </c>
      <c r="T326" s="131">
        <f t="shared" si="23"/>
        <v>534.65407434797521</v>
      </c>
    </row>
    <row r="327" spans="1:20" x14ac:dyDescent="0.3">
      <c r="A327">
        <v>2</v>
      </c>
      <c r="B327" s="11" t="s">
        <v>135</v>
      </c>
      <c r="C327" s="8">
        <v>10.180047000000002</v>
      </c>
      <c r="D327" s="2">
        <v>0.59174800000000005</v>
      </c>
      <c r="E327" s="11" t="s">
        <v>111</v>
      </c>
      <c r="F327" s="11">
        <v>787</v>
      </c>
      <c r="G327" s="125">
        <f>IFERROR(VLOOKUP($F327,INRIX!$A$2:$F$464,2,FALSE),"")</f>
        <v>64.001860712387</v>
      </c>
      <c r="H327" s="4">
        <f>IFERROR(VLOOKUP($F327,INRIX!$A$2:$F$464,3,FALSE),"")</f>
        <v>67.033857637963195</v>
      </c>
      <c r="I327" s="125">
        <f>IFERROR(VLOOKUP($F327,INRIX!$A$2:$F$464,4,FALSE),"")</f>
        <v>65.086725225782502</v>
      </c>
      <c r="J327" s="4">
        <f>IFERROR(VLOOKUP($F327,INRIX!$A$2:$F$464,5,FALSE),"")</f>
        <v>28.896254256526699</v>
      </c>
      <c r="K327" s="125">
        <f>IFERROR(VLOOKUP($F327,INRIX!$A$2:$F$464,6,FALSE),"")</f>
        <v>64.953142062940501</v>
      </c>
      <c r="L327" s="128">
        <f>IF(G327="","",VLOOKUP($F327,abm!$B$2:$G$1701,2,FALSE))</f>
        <v>53</v>
      </c>
      <c r="M327" s="9">
        <f>IF(H327="","",VLOOKUP($F327,abm!$B$2:$G$1701,3,FALSE))</f>
        <v>52</v>
      </c>
      <c r="N327" s="128">
        <f>IF(I327="","",VLOOKUP($F327,abm!$B$2:$G$1701,4,FALSE))</f>
        <v>53</v>
      </c>
      <c r="O327" s="9">
        <f>IF(J327="","",VLOOKUP($F327,abm!$B$2:$G$1701,5,FALSE))</f>
        <v>38</v>
      </c>
      <c r="P327" s="128">
        <f>IF(K327="","",VLOOKUP($F327,abm!$B$2:$G$1701,6,FALSE))</f>
        <v>53</v>
      </c>
      <c r="Q327" s="124">
        <f t="shared" si="20"/>
        <v>-0.22427260145400152</v>
      </c>
      <c r="R327" s="130">
        <f t="shared" si="21"/>
        <v>226.01687547854428</v>
      </c>
      <c r="S327" s="124">
        <f t="shared" si="22"/>
        <v>0.31504933693670933</v>
      </c>
      <c r="T327" s="131">
        <f t="shared" si="23"/>
        <v>82.878186561808235</v>
      </c>
    </row>
    <row r="328" spans="1:20" x14ac:dyDescent="0.3">
      <c r="A328">
        <v>2</v>
      </c>
      <c r="B328" s="11" t="s">
        <v>135</v>
      </c>
      <c r="C328" s="8">
        <v>11.466507000000002</v>
      </c>
      <c r="D328" s="2">
        <v>0.71871399999999996</v>
      </c>
      <c r="E328" s="11" t="s">
        <v>33</v>
      </c>
      <c r="F328" s="11">
        <v>20782</v>
      </c>
      <c r="G328" s="125">
        <f>IFERROR(VLOOKUP($F328,INRIX!$A$2:$F$464,2,FALSE),"")</f>
        <v>62.163742690058498</v>
      </c>
      <c r="H328" s="4">
        <f>IFERROR(VLOOKUP($F328,INRIX!$A$2:$F$464,3,FALSE),"")</f>
        <v>66.437216742202096</v>
      </c>
      <c r="I328" s="125">
        <f>IFERROR(VLOOKUP($F328,INRIX!$A$2:$F$464,4,FALSE),"")</f>
        <v>64.634294197698907</v>
      </c>
      <c r="J328" s="4">
        <f>IFERROR(VLOOKUP($F328,INRIX!$A$2:$F$464,5,FALSE),"")</f>
        <v>29.976163450624298</v>
      </c>
      <c r="K328" s="125">
        <f>IFERROR(VLOOKUP($F328,INRIX!$A$2:$F$464,6,FALSE),"")</f>
        <v>64.471656904596401</v>
      </c>
      <c r="L328" s="128">
        <f>IF(G328="","",VLOOKUP($F328,abm!$B$2:$G$1701,2,FALSE))</f>
        <v>53</v>
      </c>
      <c r="M328" s="9">
        <f>IF(H328="","",VLOOKUP($F328,abm!$B$2:$G$1701,3,FALSE))</f>
        <v>53</v>
      </c>
      <c r="N328" s="128">
        <f>IF(I328="","",VLOOKUP($F328,abm!$B$2:$G$1701,4,FALSE))</f>
        <v>53</v>
      </c>
      <c r="O328" s="9">
        <f>IF(J328="","",VLOOKUP($F328,abm!$B$2:$G$1701,5,FALSE))</f>
        <v>41</v>
      </c>
      <c r="P328" s="128">
        <f>IF(K328="","",VLOOKUP($F328,abm!$B$2:$G$1701,6,FALSE))</f>
        <v>53</v>
      </c>
      <c r="Q328" s="124">
        <f t="shared" si="20"/>
        <v>-0.2022543598468739</v>
      </c>
      <c r="R328" s="130">
        <f t="shared" si="21"/>
        <v>180.55879377691633</v>
      </c>
      <c r="S328" s="124">
        <f t="shared" si="22"/>
        <v>0.36775341739558454</v>
      </c>
      <c r="T328" s="131">
        <f t="shared" si="23"/>
        <v>121.52497226735157</v>
      </c>
    </row>
    <row r="329" spans="1:20" x14ac:dyDescent="0.3">
      <c r="A329">
        <v>2</v>
      </c>
      <c r="B329" s="11" t="s">
        <v>135</v>
      </c>
      <c r="C329" s="8">
        <v>12.991437000000001</v>
      </c>
      <c r="D329" s="2">
        <v>0.22603300000000001</v>
      </c>
      <c r="E329" s="11" t="s">
        <v>82</v>
      </c>
      <c r="F329" s="11">
        <v>799</v>
      </c>
      <c r="G329" s="125">
        <f>IFERROR(VLOOKUP($F329,INRIX!$A$2:$F$464,2,FALSE),"")</f>
        <v>63.8003721424774</v>
      </c>
      <c r="H329" s="4">
        <f>IFERROR(VLOOKUP($F329,INRIX!$A$2:$F$464,3,FALSE),"")</f>
        <v>67.845641162356699</v>
      </c>
      <c r="I329" s="125">
        <f>IFERROR(VLOOKUP($F329,INRIX!$A$2:$F$464,4,FALSE),"")</f>
        <v>65.745267846096795</v>
      </c>
      <c r="J329" s="4">
        <f>IFERROR(VLOOKUP($F329,INRIX!$A$2:$F$464,5,FALSE),"")</f>
        <v>26.087627695800201</v>
      </c>
      <c r="K329" s="125">
        <f>IFERROR(VLOOKUP($F329,INRIX!$A$2:$F$464,6,FALSE),"")</f>
        <v>65.746450908368899</v>
      </c>
      <c r="L329" s="128">
        <f>IF(G329="","",VLOOKUP($F329,abm!$B$2:$G$1701,2,FALSE))</f>
        <v>53</v>
      </c>
      <c r="M329" s="9">
        <f>IF(H329="","",VLOOKUP($F329,abm!$B$2:$G$1701,3,FALSE))</f>
        <v>53</v>
      </c>
      <c r="N329" s="128">
        <f>IF(I329="","",VLOOKUP($F329,abm!$B$2:$G$1701,4,FALSE))</f>
        <v>53</v>
      </c>
      <c r="O329" s="9">
        <f>IF(J329="","",VLOOKUP($F329,abm!$B$2:$G$1701,5,FALSE))</f>
        <v>45</v>
      </c>
      <c r="P329" s="128">
        <f>IF(K329="","",VLOOKUP($F329,abm!$B$2:$G$1701,6,FALSE))</f>
        <v>53</v>
      </c>
      <c r="Q329" s="124">
        <f t="shared" si="20"/>
        <v>-0.21881495860331879</v>
      </c>
      <c r="R329" s="130">
        <f t="shared" si="21"/>
        <v>220.39306152145957</v>
      </c>
      <c r="S329" s="124">
        <f t="shared" si="22"/>
        <v>0.7249556197570417</v>
      </c>
      <c r="T329" s="131">
        <f t="shared" si="23"/>
        <v>357.67782617266363</v>
      </c>
    </row>
    <row r="330" spans="1:20" x14ac:dyDescent="0.3">
      <c r="A330">
        <v>2</v>
      </c>
      <c r="B330" s="11" t="s">
        <v>135</v>
      </c>
      <c r="C330" s="8">
        <v>13.804287000000002</v>
      </c>
      <c r="D330" s="2">
        <v>0.30027799999999999</v>
      </c>
      <c r="E330" s="11" t="s">
        <v>23</v>
      </c>
      <c r="F330" s="11">
        <v>15874</v>
      </c>
      <c r="G330" s="125">
        <f>IFERROR(VLOOKUP($F330,INRIX!$A$2:$F$464,2,FALSE),"")</f>
        <v>63.4688995215311</v>
      </c>
      <c r="H330" s="4">
        <f>IFERROR(VLOOKUP($F330,INRIX!$A$2:$F$464,3,FALSE),"")</f>
        <v>67.117035457211401</v>
      </c>
      <c r="I330" s="125">
        <f>IFERROR(VLOOKUP($F330,INRIX!$A$2:$F$464,4,FALSE),"")</f>
        <v>63.9455647655573</v>
      </c>
      <c r="J330" s="4">
        <f>IFERROR(VLOOKUP($F330,INRIX!$A$2:$F$464,5,FALSE),"")</f>
        <v>32.010896708285998</v>
      </c>
      <c r="K330" s="125">
        <f>IFERROR(VLOOKUP($F330,INRIX!$A$2:$F$464,6,FALSE),"")</f>
        <v>64.549985108706394</v>
      </c>
      <c r="L330" s="128">
        <f>IF(G330="","",VLOOKUP($F330,abm!$B$2:$G$1701,2,FALSE))</f>
        <v>53</v>
      </c>
      <c r="M330" s="9">
        <f>IF(H330="","",VLOOKUP($F330,abm!$B$2:$G$1701,3,FALSE))</f>
        <v>53</v>
      </c>
      <c r="N330" s="128">
        <f>IF(I330="","",VLOOKUP($F330,abm!$B$2:$G$1701,4,FALSE))</f>
        <v>53</v>
      </c>
      <c r="O330" s="9">
        <f>IF(J330="","",VLOOKUP($F330,abm!$B$2:$G$1701,5,FALSE))</f>
        <v>40</v>
      </c>
      <c r="P330" s="128">
        <f>IF(K330="","",VLOOKUP($F330,abm!$B$2:$G$1701,6,FALSE))</f>
        <v>53</v>
      </c>
      <c r="Q330" s="124">
        <f t="shared" si="20"/>
        <v>-0.2103346097014569</v>
      </c>
      <c r="R330" s="130">
        <f t="shared" si="21"/>
        <v>199.29069010016391</v>
      </c>
      <c r="S330" s="124">
        <f t="shared" si="22"/>
        <v>0.24957449222739303</v>
      </c>
      <c r="T330" s="131">
        <f t="shared" si="23"/>
        <v>63.825771405675511</v>
      </c>
    </row>
    <row r="331" spans="1:20" x14ac:dyDescent="0.3">
      <c r="A331">
        <v>2</v>
      </c>
      <c r="B331" s="11" t="s">
        <v>135</v>
      </c>
      <c r="C331" s="8">
        <v>13.963954000000003</v>
      </c>
      <c r="D331" s="2">
        <v>0.159667</v>
      </c>
      <c r="E331" s="11" t="s">
        <v>23</v>
      </c>
      <c r="F331" s="11">
        <v>801</v>
      </c>
      <c r="G331" s="125">
        <f>IFERROR(VLOOKUP($F331,INRIX!$A$2:$F$464,2,FALSE),"")</f>
        <v>63.4688995215311</v>
      </c>
      <c r="H331" s="4">
        <f>IFERROR(VLOOKUP($F331,INRIX!$A$2:$F$464,3,FALSE),"")</f>
        <v>67.117035457211401</v>
      </c>
      <c r="I331" s="125">
        <f>IFERROR(VLOOKUP($F331,INRIX!$A$2:$F$464,4,FALSE),"")</f>
        <v>63.9455647655573</v>
      </c>
      <c r="J331" s="4">
        <f>IFERROR(VLOOKUP($F331,INRIX!$A$2:$F$464,5,FALSE),"")</f>
        <v>32.010896708285998</v>
      </c>
      <c r="K331" s="125">
        <f>IFERROR(VLOOKUP($F331,INRIX!$A$2:$F$464,6,FALSE),"")</f>
        <v>64.549985108706394</v>
      </c>
      <c r="L331" s="128">
        <f>IF(G331="","",VLOOKUP($F331,abm!$B$2:$G$1701,2,FALSE))</f>
        <v>52</v>
      </c>
      <c r="M331" s="9">
        <f>IF(H331="","",VLOOKUP($F331,abm!$B$2:$G$1701,3,FALSE))</f>
        <v>52</v>
      </c>
      <c r="N331" s="128">
        <f>IF(I331="","",VLOOKUP($F331,abm!$B$2:$G$1701,4,FALSE))</f>
        <v>52</v>
      </c>
      <c r="O331" s="9">
        <f>IF(J331="","",VLOOKUP($F331,abm!$B$2:$G$1701,5,FALSE))</f>
        <v>39</v>
      </c>
      <c r="P331" s="128">
        <f>IF(K331="","",VLOOKUP($F331,abm!$B$2:$G$1701,6,FALSE))</f>
        <v>52</v>
      </c>
      <c r="Q331" s="124">
        <f t="shared" si="20"/>
        <v>-0.22523395668822177</v>
      </c>
      <c r="R331" s="130">
        <f t="shared" si="21"/>
        <v>228.52476101458672</v>
      </c>
      <c r="S331" s="124">
        <f t="shared" si="22"/>
        <v>0.21833512992170823</v>
      </c>
      <c r="T331" s="131">
        <f t="shared" si="23"/>
        <v>48.847564822247506</v>
      </c>
    </row>
    <row r="332" spans="1:20" x14ac:dyDescent="0.3">
      <c r="A332">
        <v>2</v>
      </c>
      <c r="B332" s="11" t="s">
        <v>135</v>
      </c>
      <c r="C332" s="8">
        <v>14.718591000000004</v>
      </c>
      <c r="D332" s="2">
        <v>0.25722499999999998</v>
      </c>
      <c r="E332" s="11" t="s">
        <v>109</v>
      </c>
      <c r="F332" s="11">
        <v>803</v>
      </c>
      <c r="G332" s="125">
        <f>IFERROR(VLOOKUP($F332,INRIX!$A$2:$F$464,2,FALSE),"")</f>
        <v>64.569112174375306</v>
      </c>
      <c r="H332" s="4">
        <f>IFERROR(VLOOKUP($F332,INRIX!$A$2:$F$464,3,FALSE),"")</f>
        <v>66.639829378832303</v>
      </c>
      <c r="I332" s="125">
        <f>IFERROR(VLOOKUP($F332,INRIX!$A$2:$F$464,4,FALSE),"")</f>
        <v>66.115551156748694</v>
      </c>
      <c r="J332" s="4">
        <f>IFERROR(VLOOKUP($F332,INRIX!$A$2:$F$464,5,FALSE),"")</f>
        <v>56.271963677639</v>
      </c>
      <c r="K332" s="125">
        <f>IFERROR(VLOOKUP($F332,INRIX!$A$2:$F$464,6,FALSE),"")</f>
        <v>65.154174525960499</v>
      </c>
      <c r="L332" s="128">
        <f>IF(G332="","",VLOOKUP($F332,abm!$B$2:$G$1701,2,FALSE))</f>
        <v>62</v>
      </c>
      <c r="M332" s="9">
        <f>IF(H332="","",VLOOKUP($F332,abm!$B$2:$G$1701,3,FALSE))</f>
        <v>56</v>
      </c>
      <c r="N332" s="128">
        <f>IF(I332="","",VLOOKUP($F332,abm!$B$2:$G$1701,4,FALSE))</f>
        <v>56</v>
      </c>
      <c r="O332" s="9">
        <f>IF(J332="","",VLOOKUP($F332,abm!$B$2:$G$1701,5,FALSE))</f>
        <v>33</v>
      </c>
      <c r="P332" s="128">
        <f>IF(K332="","",VLOOKUP($F332,abm!$B$2:$G$1701,6,FALSE))</f>
        <v>62</v>
      </c>
      <c r="Q332" s="124">
        <f t="shared" si="20"/>
        <v>-0.15966171399310292</v>
      </c>
      <c r="R332" s="130">
        <f t="shared" si="21"/>
        <v>113.20596921066299</v>
      </c>
      <c r="S332" s="124">
        <f t="shared" si="22"/>
        <v>-0.41356231694623924</v>
      </c>
      <c r="T332" s="131">
        <f t="shared" si="23"/>
        <v>541.58429341334897</v>
      </c>
    </row>
    <row r="333" spans="1:20" x14ac:dyDescent="0.3">
      <c r="A333">
        <v>2</v>
      </c>
      <c r="B333" s="11" t="s">
        <v>135</v>
      </c>
      <c r="C333" s="8">
        <v>15.463309000000004</v>
      </c>
      <c r="D333" s="2">
        <v>0.149284</v>
      </c>
      <c r="E333" s="11" t="s">
        <v>87</v>
      </c>
      <c r="F333" s="11">
        <v>3221</v>
      </c>
      <c r="G333" s="125">
        <f>IFERROR(VLOOKUP($F333,INRIX!$A$2:$F$464,2,FALSE),"")</f>
        <v>63.885699096225402</v>
      </c>
      <c r="H333" s="4">
        <f>IFERROR(VLOOKUP($F333,INRIX!$A$2:$F$464,3,FALSE),"")</f>
        <v>66.979472140762496</v>
      </c>
      <c r="I333" s="125">
        <f>IFERROR(VLOOKUP($F333,INRIX!$A$2:$F$464,4,FALSE),"")</f>
        <v>66.409625139181003</v>
      </c>
      <c r="J333" s="4">
        <f>IFERROR(VLOOKUP($F333,INRIX!$A$2:$F$464,5,FALSE),"")</f>
        <v>58.971396140749199</v>
      </c>
      <c r="K333" s="125">
        <f>IFERROR(VLOOKUP($F333,INRIX!$A$2:$F$464,6,FALSE),"")</f>
        <v>64.974188424501094</v>
      </c>
      <c r="L333" s="128">
        <f>IF(G333="","",VLOOKUP($F333,abm!$B$2:$G$1701,2,FALSE))</f>
        <v>62</v>
      </c>
      <c r="M333" s="9">
        <f>IF(H333="","",VLOOKUP($F333,abm!$B$2:$G$1701,3,FALSE))</f>
        <v>59</v>
      </c>
      <c r="N333" s="128">
        <f>IF(I333="","",VLOOKUP($F333,abm!$B$2:$G$1701,4,FALSE))</f>
        <v>61</v>
      </c>
      <c r="O333" s="9">
        <f>IF(J333="","",VLOOKUP($F333,abm!$B$2:$G$1701,5,FALSE))</f>
        <v>44</v>
      </c>
      <c r="P333" s="128">
        <f>IF(K333="","",VLOOKUP($F333,abm!$B$2:$G$1701,6,FALSE))</f>
        <v>62</v>
      </c>
      <c r="Q333" s="124">
        <f t="shared" si="20"/>
        <v>-0.11913309982486908</v>
      </c>
      <c r="R333" s="130">
        <f t="shared" si="21"/>
        <v>63.671975645204817</v>
      </c>
      <c r="S333" s="124">
        <f t="shared" si="22"/>
        <v>-0.2538755586694339</v>
      </c>
      <c r="T333" s="131">
        <f t="shared" si="23"/>
        <v>224.14270240324001</v>
      </c>
    </row>
    <row r="334" spans="1:20" x14ac:dyDescent="0.3">
      <c r="A334">
        <v>2</v>
      </c>
      <c r="B334" s="11" t="s">
        <v>135</v>
      </c>
      <c r="C334" s="8">
        <v>15.726870000000003</v>
      </c>
      <c r="D334" s="2">
        <v>0.26356099999999999</v>
      </c>
      <c r="E334" s="11" t="s">
        <v>87</v>
      </c>
      <c r="F334" s="11">
        <v>806</v>
      </c>
      <c r="G334" s="125">
        <f>IFERROR(VLOOKUP($F334,INRIX!$A$2:$F$464,2,FALSE),"")</f>
        <v>63.885699096225402</v>
      </c>
      <c r="H334" s="4">
        <f>IFERROR(VLOOKUP($F334,INRIX!$A$2:$F$464,3,FALSE),"")</f>
        <v>66.979472140762496</v>
      </c>
      <c r="I334" s="125">
        <f>IFERROR(VLOOKUP($F334,INRIX!$A$2:$F$464,4,FALSE),"")</f>
        <v>66.409625139181003</v>
      </c>
      <c r="J334" s="4">
        <f>IFERROR(VLOOKUP($F334,INRIX!$A$2:$F$464,5,FALSE),"")</f>
        <v>58.971396140749199</v>
      </c>
      <c r="K334" s="125">
        <f>IFERROR(VLOOKUP($F334,INRIX!$A$2:$F$464,6,FALSE),"")</f>
        <v>64.974188424501094</v>
      </c>
      <c r="L334" s="128">
        <f>IF(G334="","",VLOOKUP($F334,abm!$B$2:$G$1701,2,FALSE))</f>
        <v>62</v>
      </c>
      <c r="M334" s="9">
        <f>IF(H334="","",VLOOKUP($F334,abm!$B$2:$G$1701,3,FALSE))</f>
        <v>59</v>
      </c>
      <c r="N334" s="128">
        <f>IF(I334="","",VLOOKUP($F334,abm!$B$2:$G$1701,4,FALSE))</f>
        <v>61</v>
      </c>
      <c r="O334" s="9">
        <f>IF(J334="","",VLOOKUP($F334,abm!$B$2:$G$1701,5,FALSE))</f>
        <v>49</v>
      </c>
      <c r="P334" s="128">
        <f>IF(K334="","",VLOOKUP($F334,abm!$B$2:$G$1701,6,FALSE))</f>
        <v>62</v>
      </c>
      <c r="Q334" s="124">
        <f t="shared" si="20"/>
        <v>-0.11913309982486908</v>
      </c>
      <c r="R334" s="130">
        <f t="shared" si="21"/>
        <v>63.671975645204817</v>
      </c>
      <c r="S334" s="124">
        <f t="shared" si="22"/>
        <v>-0.16908869033641494</v>
      </c>
      <c r="T334" s="131">
        <f t="shared" si="23"/>
        <v>99.428740995748029</v>
      </c>
    </row>
    <row r="335" spans="1:20" x14ac:dyDescent="0.3">
      <c r="A335">
        <v>2</v>
      </c>
      <c r="B335" s="11" t="s">
        <v>135</v>
      </c>
      <c r="C335" s="8">
        <v>16.566236000000004</v>
      </c>
      <c r="D335" s="2">
        <v>0.35560399999999998</v>
      </c>
      <c r="E335" s="11" t="s">
        <v>26</v>
      </c>
      <c r="F335" s="11">
        <v>809</v>
      </c>
      <c r="G335" s="125">
        <f>IFERROR(VLOOKUP($F335,INRIX!$A$2:$F$464,2,FALSE),"")</f>
        <v>62.458532695374799</v>
      </c>
      <c r="H335" s="4">
        <f>IFERROR(VLOOKUP($F335,INRIX!$A$2:$F$464,3,FALSE),"")</f>
        <v>65.849373500399906</v>
      </c>
      <c r="I335" s="125">
        <f>IFERROR(VLOOKUP($F335,INRIX!$A$2:$F$464,4,FALSE),"")</f>
        <v>64.635036496350395</v>
      </c>
      <c r="J335" s="4">
        <f>IFERROR(VLOOKUP($F335,INRIX!$A$2:$F$464,5,FALSE),"")</f>
        <v>52.488762769579999</v>
      </c>
      <c r="K335" s="125">
        <f>IFERROR(VLOOKUP($F335,INRIX!$A$2:$F$464,6,FALSE),"")</f>
        <v>64.004963764519005</v>
      </c>
      <c r="L335" s="128">
        <f>IF(G335="","",VLOOKUP($F335,abm!$B$2:$G$1701,2,FALSE))</f>
        <v>57</v>
      </c>
      <c r="M335" s="9">
        <f>IF(H335="","",VLOOKUP($F335,abm!$B$2:$G$1701,3,FALSE))</f>
        <v>53</v>
      </c>
      <c r="N335" s="128">
        <f>IF(I335="","",VLOOKUP($F335,abm!$B$2:$G$1701,4,FALSE))</f>
        <v>56</v>
      </c>
      <c r="O335" s="9">
        <f>IF(J335="","",VLOOKUP($F335,abm!$B$2:$G$1701,5,FALSE))</f>
        <v>40</v>
      </c>
      <c r="P335" s="128">
        <f>IF(K335="","",VLOOKUP($F335,abm!$B$2:$G$1701,6,FALSE))</f>
        <v>57</v>
      </c>
      <c r="Q335" s="124">
        <f t="shared" si="20"/>
        <v>-0.195132813227477</v>
      </c>
      <c r="R335" s="130">
        <f t="shared" si="21"/>
        <v>165.10639935277933</v>
      </c>
      <c r="S335" s="124">
        <f t="shared" si="22"/>
        <v>-0.23793212319376467</v>
      </c>
      <c r="T335" s="131">
        <f t="shared" si="23"/>
        <v>155.96919551484748</v>
      </c>
    </row>
    <row r="336" spans="1:20" x14ac:dyDescent="0.3">
      <c r="A336">
        <v>2</v>
      </c>
      <c r="B336" s="11" t="s">
        <v>135</v>
      </c>
      <c r="C336" s="8">
        <v>17.090023000000006</v>
      </c>
      <c r="D336" s="2">
        <v>0.14815700000000001</v>
      </c>
      <c r="E336" s="11" t="s">
        <v>107</v>
      </c>
      <c r="F336" s="11">
        <v>811</v>
      </c>
      <c r="G336" s="125">
        <f>IFERROR(VLOOKUP($F336,INRIX!$A$2:$F$464,2,FALSE),"")</f>
        <v>61.914938862307302</v>
      </c>
      <c r="H336" s="4">
        <f>IFERROR(VLOOKUP($F336,INRIX!$A$2:$F$464,3,FALSE),"")</f>
        <v>65.377765929085598</v>
      </c>
      <c r="I336" s="125">
        <f>IFERROR(VLOOKUP($F336,INRIX!$A$2:$F$464,4,FALSE),"")</f>
        <v>64.766918223431901</v>
      </c>
      <c r="J336" s="4">
        <f>IFERROR(VLOOKUP($F336,INRIX!$A$2:$F$464,5,FALSE),"")</f>
        <v>58.643359818388198</v>
      </c>
      <c r="K336" s="125">
        <f>IFERROR(VLOOKUP($F336,INRIX!$A$2:$F$464,6,FALSE),"")</f>
        <v>63.289784572619901</v>
      </c>
      <c r="L336" s="128">
        <f>IF(G336="","",VLOOKUP($F336,abm!$B$2:$G$1701,2,FALSE))</f>
        <v>58</v>
      </c>
      <c r="M336" s="9">
        <f>IF(H336="","",VLOOKUP($F336,abm!$B$2:$G$1701,3,FALSE))</f>
        <v>54</v>
      </c>
      <c r="N336" s="128">
        <f>IF(I336="","",VLOOKUP($F336,abm!$B$2:$G$1701,4,FALSE))</f>
        <v>56</v>
      </c>
      <c r="O336" s="9">
        <f>IF(J336="","",VLOOKUP($F336,abm!$B$2:$G$1701,5,FALSE))</f>
        <v>43</v>
      </c>
      <c r="P336" s="128">
        <f>IF(K336="","",VLOOKUP($F336,abm!$B$2:$G$1701,6,FALSE))</f>
        <v>58</v>
      </c>
      <c r="Q336" s="124">
        <f t="shared" si="20"/>
        <v>-0.17403112155020584</v>
      </c>
      <c r="R336" s="130">
        <f t="shared" si="21"/>
        <v>129.45355753706107</v>
      </c>
      <c r="S336" s="124">
        <f t="shared" si="22"/>
        <v>-0.26675415369845623</v>
      </c>
      <c r="T336" s="131">
        <f t="shared" si="23"/>
        <v>244.71470640756243</v>
      </c>
    </row>
    <row r="337" spans="1:20" x14ac:dyDescent="0.3">
      <c r="A337">
        <v>2</v>
      </c>
      <c r="B337" s="11" t="s">
        <v>135</v>
      </c>
      <c r="C337" s="8">
        <v>17.306031000000004</v>
      </c>
      <c r="D337" s="2">
        <v>0.21600800000000001</v>
      </c>
      <c r="E337" s="11" t="s">
        <v>108</v>
      </c>
      <c r="F337" s="11">
        <v>3222</v>
      </c>
      <c r="G337" s="125">
        <f>IFERROR(VLOOKUP($F337,INRIX!$A$2:$F$464,2,FALSE),"")</f>
        <v>61.914938862307302</v>
      </c>
      <c r="H337" s="4">
        <f>IFERROR(VLOOKUP($F337,INRIX!$A$2:$F$464,3,FALSE),"")</f>
        <v>65.377765929085598</v>
      </c>
      <c r="I337" s="125">
        <f>IFERROR(VLOOKUP($F337,INRIX!$A$2:$F$464,4,FALSE),"")</f>
        <v>64.766918223431901</v>
      </c>
      <c r="J337" s="4">
        <f>IFERROR(VLOOKUP($F337,INRIX!$A$2:$F$464,5,FALSE),"")</f>
        <v>58.643359818388198</v>
      </c>
      <c r="K337" s="125">
        <f>IFERROR(VLOOKUP($F337,INRIX!$A$2:$F$464,6,FALSE),"")</f>
        <v>63.289784572619901</v>
      </c>
      <c r="L337" s="128">
        <f>IF(G337="","",VLOOKUP($F337,abm!$B$2:$G$1701,2,FALSE))</f>
        <v>58</v>
      </c>
      <c r="M337" s="9">
        <f>IF(H337="","",VLOOKUP($F337,abm!$B$2:$G$1701,3,FALSE))</f>
        <v>52</v>
      </c>
      <c r="N337" s="128">
        <f>IF(I337="","",VLOOKUP($F337,abm!$B$2:$G$1701,4,FALSE))</f>
        <v>56</v>
      </c>
      <c r="O337" s="9">
        <f>IF(J337="","",VLOOKUP($F337,abm!$B$2:$G$1701,5,FALSE))</f>
        <v>41</v>
      </c>
      <c r="P337" s="128">
        <f>IF(K337="","",VLOOKUP($F337,abm!$B$2:$G$1701,6,FALSE))</f>
        <v>58</v>
      </c>
      <c r="Q337" s="124">
        <f t="shared" si="20"/>
        <v>-0.20462256149279079</v>
      </c>
      <c r="R337" s="130">
        <f t="shared" si="21"/>
        <v>178.96462125340346</v>
      </c>
      <c r="S337" s="124">
        <f t="shared" si="22"/>
        <v>-0.30085861166596994</v>
      </c>
      <c r="T337" s="131">
        <f t="shared" si="23"/>
        <v>311.28814568111522</v>
      </c>
    </row>
    <row r="338" spans="1:20" x14ac:dyDescent="0.3">
      <c r="A338">
        <v>2</v>
      </c>
      <c r="B338" s="11" t="s">
        <v>135</v>
      </c>
      <c r="C338" s="8">
        <v>17.576272000000003</v>
      </c>
      <c r="D338" s="2">
        <v>0.27024100000000001</v>
      </c>
      <c r="E338" s="11" t="s">
        <v>108</v>
      </c>
      <c r="F338" s="11">
        <v>20788</v>
      </c>
      <c r="G338" s="125">
        <f>IFERROR(VLOOKUP($F338,INRIX!$A$2:$F$464,2,FALSE),"")</f>
        <v>61.914938862307302</v>
      </c>
      <c r="H338" s="4">
        <f>IFERROR(VLOOKUP($F338,INRIX!$A$2:$F$464,3,FALSE),"")</f>
        <v>65.377765929085598</v>
      </c>
      <c r="I338" s="125">
        <f>IFERROR(VLOOKUP($F338,INRIX!$A$2:$F$464,4,FALSE),"")</f>
        <v>64.766918223431901</v>
      </c>
      <c r="J338" s="4">
        <f>IFERROR(VLOOKUP($F338,INRIX!$A$2:$F$464,5,FALSE),"")</f>
        <v>58.643359818388198</v>
      </c>
      <c r="K338" s="125">
        <f>IFERROR(VLOOKUP($F338,INRIX!$A$2:$F$464,6,FALSE),"")</f>
        <v>63.289784572619901</v>
      </c>
      <c r="L338" s="128">
        <f>IF(G338="","",VLOOKUP($F338,abm!$B$2:$G$1701,2,FALSE))</f>
        <v>58</v>
      </c>
      <c r="M338" s="9">
        <f>IF(H338="","",VLOOKUP($F338,abm!$B$2:$G$1701,3,FALSE))</f>
        <v>52</v>
      </c>
      <c r="N338" s="128">
        <f>IF(I338="","",VLOOKUP($F338,abm!$B$2:$G$1701,4,FALSE))</f>
        <v>56</v>
      </c>
      <c r="O338" s="9">
        <f>IF(J338="","",VLOOKUP($F338,abm!$B$2:$G$1701,5,FALSE))</f>
        <v>41</v>
      </c>
      <c r="P338" s="128">
        <f>IF(K338="","",VLOOKUP($F338,abm!$B$2:$G$1701,6,FALSE))</f>
        <v>58</v>
      </c>
      <c r="Q338" s="124">
        <f t="shared" si="20"/>
        <v>-0.20462256149279079</v>
      </c>
      <c r="R338" s="130">
        <f t="shared" si="21"/>
        <v>178.96462125340346</v>
      </c>
      <c r="S338" s="124">
        <f t="shared" si="22"/>
        <v>-0.30085861166596994</v>
      </c>
      <c r="T338" s="131">
        <f t="shared" si="23"/>
        <v>311.28814568111522</v>
      </c>
    </row>
    <row r="339" spans="1:20" x14ac:dyDescent="0.3">
      <c r="A339">
        <v>2</v>
      </c>
      <c r="B339" s="11" t="s">
        <v>135</v>
      </c>
      <c r="C339" s="8">
        <v>19.782577000000003</v>
      </c>
      <c r="D339" s="2">
        <v>0.33024999999999999</v>
      </c>
      <c r="E339" s="11" t="s">
        <v>105</v>
      </c>
      <c r="F339" s="11">
        <v>3223</v>
      </c>
      <c r="G339" s="125">
        <f>IFERROR(VLOOKUP($F339,INRIX!$A$2:$F$464,2,FALSE),"")</f>
        <v>62.874534821903197</v>
      </c>
      <c r="H339" s="4">
        <f>IFERROR(VLOOKUP($F339,INRIX!$A$2:$F$464,3,FALSE),"")</f>
        <v>65.706744868035202</v>
      </c>
      <c r="I339" s="125">
        <f>IFERROR(VLOOKUP($F339,INRIX!$A$2:$F$464,4,FALSE),"")</f>
        <v>65.084498329827994</v>
      </c>
      <c r="J339" s="4">
        <f>IFERROR(VLOOKUP($F339,INRIX!$A$2:$F$464,5,FALSE),"")</f>
        <v>62.145516458569801</v>
      </c>
      <c r="K339" s="125">
        <f>IFERROR(VLOOKUP($F339,INRIX!$A$2:$F$464,6,FALSE),"")</f>
        <v>64.101856447930103</v>
      </c>
      <c r="L339" s="128">
        <f>IF(G339="","",VLOOKUP($F339,abm!$B$2:$G$1701,2,FALSE))</f>
        <v>61</v>
      </c>
      <c r="M339" s="9">
        <f>IF(H339="","",VLOOKUP($F339,abm!$B$2:$G$1701,3,FALSE))</f>
        <v>60</v>
      </c>
      <c r="N339" s="128">
        <f>IF(I339="","",VLOOKUP($F339,abm!$B$2:$G$1701,4,FALSE))</f>
        <v>60</v>
      </c>
      <c r="O339" s="9">
        <f>IF(J339="","",VLOOKUP($F339,abm!$B$2:$G$1701,5,FALSE))</f>
        <v>57</v>
      </c>
      <c r="P339" s="128">
        <f>IF(K339="","",VLOOKUP($F339,abm!$B$2:$G$1701,6,FALSE))</f>
        <v>61</v>
      </c>
      <c r="Q339" s="124">
        <f t="shared" si="20"/>
        <v>-8.6851736142104952E-2</v>
      </c>
      <c r="R339" s="130">
        <f t="shared" si="21"/>
        <v>32.566936988846109</v>
      </c>
      <c r="S339" s="124">
        <f t="shared" si="22"/>
        <v>-8.2797871058005179E-2</v>
      </c>
      <c r="T339" s="131">
        <f t="shared" si="23"/>
        <v>26.476339625412709</v>
      </c>
    </row>
    <row r="340" spans="1:20" x14ac:dyDescent="0.3">
      <c r="A340">
        <v>2</v>
      </c>
      <c r="B340" s="11" t="s">
        <v>135</v>
      </c>
      <c r="C340" s="8">
        <v>19.917710000000003</v>
      </c>
      <c r="D340" s="2">
        <v>0.135133</v>
      </c>
      <c r="E340" s="11" t="s">
        <v>105</v>
      </c>
      <c r="F340" s="11">
        <v>823</v>
      </c>
      <c r="G340" s="125">
        <f>IFERROR(VLOOKUP($F340,INRIX!$A$2:$F$464,2,FALSE),"")</f>
        <v>62.874534821903197</v>
      </c>
      <c r="H340" s="4">
        <f>IFERROR(VLOOKUP($F340,INRIX!$A$2:$F$464,3,FALSE),"")</f>
        <v>65.706744868035202</v>
      </c>
      <c r="I340" s="125">
        <f>IFERROR(VLOOKUP($F340,INRIX!$A$2:$F$464,4,FALSE),"")</f>
        <v>65.084498329827994</v>
      </c>
      <c r="J340" s="4">
        <f>IFERROR(VLOOKUP($F340,INRIX!$A$2:$F$464,5,FALSE),"")</f>
        <v>62.145516458569801</v>
      </c>
      <c r="K340" s="125">
        <f>IFERROR(VLOOKUP($F340,INRIX!$A$2:$F$464,6,FALSE),"")</f>
        <v>64.101856447930103</v>
      </c>
      <c r="L340" s="128">
        <f>IF(G340="","",VLOOKUP($F340,abm!$B$2:$G$1701,2,FALSE))</f>
        <v>61</v>
      </c>
      <c r="M340" s="9">
        <f>IF(H340="","",VLOOKUP($F340,abm!$B$2:$G$1701,3,FALSE))</f>
        <v>60</v>
      </c>
      <c r="N340" s="128">
        <f>IF(I340="","",VLOOKUP($F340,abm!$B$2:$G$1701,4,FALSE))</f>
        <v>60</v>
      </c>
      <c r="O340" s="9">
        <f>IF(J340="","",VLOOKUP($F340,abm!$B$2:$G$1701,5,FALSE))</f>
        <v>56</v>
      </c>
      <c r="P340" s="128">
        <f>IF(K340="","",VLOOKUP($F340,abm!$B$2:$G$1701,6,FALSE))</f>
        <v>61</v>
      </c>
      <c r="Q340" s="124">
        <f t="shared" si="20"/>
        <v>-8.6851736142104952E-2</v>
      </c>
      <c r="R340" s="130">
        <f t="shared" si="21"/>
        <v>32.566936988846109</v>
      </c>
      <c r="S340" s="124">
        <f t="shared" si="22"/>
        <v>-9.8889136478040207E-2</v>
      </c>
      <c r="T340" s="131">
        <f t="shared" si="23"/>
        <v>37.767372542552316</v>
      </c>
    </row>
    <row r="341" spans="1:20" x14ac:dyDescent="0.3">
      <c r="A341">
        <v>2</v>
      </c>
      <c r="B341" s="11" t="s">
        <v>135</v>
      </c>
      <c r="C341" s="8">
        <v>20.082813000000002</v>
      </c>
      <c r="D341" s="2">
        <v>0.165103</v>
      </c>
      <c r="E341" s="11" t="s">
        <v>146</v>
      </c>
      <c r="F341" s="11">
        <v>824</v>
      </c>
      <c r="G341" s="125">
        <f>IFERROR(VLOOKUP($F341,INRIX!$A$2:$F$464,2,FALSE),"")</f>
        <v>62.874534821903197</v>
      </c>
      <c r="H341" s="4">
        <f>IFERROR(VLOOKUP($F341,INRIX!$A$2:$F$464,3,FALSE),"")</f>
        <v>65.706744868035202</v>
      </c>
      <c r="I341" s="125">
        <f>IFERROR(VLOOKUP($F341,INRIX!$A$2:$F$464,4,FALSE),"")</f>
        <v>65.084498329827994</v>
      </c>
      <c r="J341" s="4">
        <f>IFERROR(VLOOKUP($F341,INRIX!$A$2:$F$464,5,FALSE),"")</f>
        <v>62.145516458569801</v>
      </c>
      <c r="K341" s="125">
        <f>IFERROR(VLOOKUP($F341,INRIX!$A$2:$F$464,6,FALSE),"")</f>
        <v>64.101856447930103</v>
      </c>
      <c r="L341" s="128">
        <f>IF(G341="","",VLOOKUP($F341,abm!$B$2:$G$1701,2,FALSE))</f>
        <v>57</v>
      </c>
      <c r="M341" s="9">
        <f>IF(H341="","",VLOOKUP($F341,abm!$B$2:$G$1701,3,FALSE))</f>
        <v>56</v>
      </c>
      <c r="N341" s="128">
        <f>IF(I341="","",VLOOKUP($F341,abm!$B$2:$G$1701,4,FALSE))</f>
        <v>56</v>
      </c>
      <c r="O341" s="9">
        <f>IF(J341="","",VLOOKUP($F341,abm!$B$2:$G$1701,5,FALSE))</f>
        <v>50</v>
      </c>
      <c r="P341" s="128">
        <f>IF(K341="","",VLOOKUP($F341,abm!$B$2:$G$1701,6,FALSE))</f>
        <v>57</v>
      </c>
      <c r="Q341" s="124">
        <f t="shared" si="20"/>
        <v>-0.14772828706596464</v>
      </c>
      <c r="R341" s="130">
        <f t="shared" si="21"/>
        <v>94.220895933127721</v>
      </c>
      <c r="S341" s="124">
        <f t="shared" si="22"/>
        <v>-0.19543672899825015</v>
      </c>
      <c r="T341" s="131">
        <f t="shared" si="23"/>
        <v>147.51357004538994</v>
      </c>
    </row>
    <row r="342" spans="1:20" x14ac:dyDescent="0.3">
      <c r="A342">
        <v>2</v>
      </c>
      <c r="B342" s="11" t="s">
        <v>135</v>
      </c>
      <c r="C342" s="8">
        <v>20.286834000000002</v>
      </c>
      <c r="D342" s="2">
        <v>0.20402100000000001</v>
      </c>
      <c r="E342" s="11" t="s">
        <v>146</v>
      </c>
      <c r="F342" s="11">
        <v>834</v>
      </c>
      <c r="G342" s="125">
        <f>IFERROR(VLOOKUP($F342,INRIX!$A$2:$F$464,2,FALSE),"")</f>
        <v>62.874534821903197</v>
      </c>
      <c r="H342" s="4">
        <f>IFERROR(VLOOKUP($F342,INRIX!$A$2:$F$464,3,FALSE),"")</f>
        <v>65.706744868035202</v>
      </c>
      <c r="I342" s="125">
        <f>IFERROR(VLOOKUP($F342,INRIX!$A$2:$F$464,4,FALSE),"")</f>
        <v>65.084498329827994</v>
      </c>
      <c r="J342" s="4">
        <f>IFERROR(VLOOKUP($F342,INRIX!$A$2:$F$464,5,FALSE),"")</f>
        <v>62.145516458569801</v>
      </c>
      <c r="K342" s="125">
        <f>IFERROR(VLOOKUP($F342,INRIX!$A$2:$F$464,6,FALSE),"")</f>
        <v>64.101856447930103</v>
      </c>
      <c r="L342" s="128">
        <f>IF(G342="","",VLOOKUP($F342,abm!$B$2:$G$1701,2,FALSE))</f>
        <v>58</v>
      </c>
      <c r="M342" s="9">
        <f>IF(H342="","",VLOOKUP($F342,abm!$B$2:$G$1701,3,FALSE))</f>
        <v>57</v>
      </c>
      <c r="N342" s="128">
        <f>IF(I342="","",VLOOKUP($F342,abm!$B$2:$G$1701,4,FALSE))</f>
        <v>57</v>
      </c>
      <c r="O342" s="9">
        <f>IF(J342="","",VLOOKUP($F342,abm!$B$2:$G$1701,5,FALSE))</f>
        <v>52</v>
      </c>
      <c r="P342" s="128">
        <f>IF(K342="","",VLOOKUP($F342,abm!$B$2:$G$1701,6,FALSE))</f>
        <v>58</v>
      </c>
      <c r="Q342" s="124">
        <f t="shared" si="20"/>
        <v>-0.13250914933499969</v>
      </c>
      <c r="R342" s="130">
        <f t="shared" si="21"/>
        <v>75.807406197057318</v>
      </c>
      <c r="S342" s="124">
        <f t="shared" si="22"/>
        <v>-0.16325419815818021</v>
      </c>
      <c r="T342" s="131">
        <f t="shared" si="23"/>
        <v>102.93150421111072</v>
      </c>
    </row>
    <row r="343" spans="1:20" x14ac:dyDescent="0.3">
      <c r="A343">
        <v>2</v>
      </c>
      <c r="B343" s="11" t="s">
        <v>135</v>
      </c>
      <c r="C343" s="8">
        <v>21.104515000000003</v>
      </c>
      <c r="D343" s="2">
        <v>0.46614699999999998</v>
      </c>
      <c r="E343" s="11" t="s">
        <v>104</v>
      </c>
      <c r="F343" s="11">
        <v>836</v>
      </c>
      <c r="G343" s="125">
        <f>IFERROR(VLOOKUP($F343,INRIX!$A$2:$F$464,2,FALSE),"")</f>
        <v>62.3455608718767</v>
      </c>
      <c r="H343" s="4">
        <f>IFERROR(VLOOKUP($F343,INRIX!$A$2:$F$464,3,FALSE),"")</f>
        <v>64.043721674220194</v>
      </c>
      <c r="I343" s="125">
        <f>IFERROR(VLOOKUP($F343,INRIX!$A$2:$F$464,4,FALSE),"")</f>
        <v>64.307559074601002</v>
      </c>
      <c r="J343" s="4">
        <f>IFERROR(VLOOKUP($F343,INRIX!$A$2:$F$464,5,FALSE),"")</f>
        <v>59.921225879682197</v>
      </c>
      <c r="K343" s="125">
        <f>IFERROR(VLOOKUP($F343,INRIX!$A$2:$F$464,6,FALSE),"")</f>
        <v>63.073066613719803</v>
      </c>
      <c r="L343" s="128">
        <f>IF(G343="","",VLOOKUP($F343,abm!$B$2:$G$1701,2,FALSE))</f>
        <v>57</v>
      </c>
      <c r="M343" s="9">
        <f>IF(H343="","",VLOOKUP($F343,abm!$B$2:$G$1701,3,FALSE))</f>
        <v>56</v>
      </c>
      <c r="N343" s="128">
        <f>IF(I343="","",VLOOKUP($F343,abm!$B$2:$G$1701,4,FALSE))</f>
        <v>56</v>
      </c>
      <c r="O343" s="9">
        <f>IF(J343="","",VLOOKUP($F343,abm!$B$2:$G$1701,5,FALSE))</f>
        <v>52</v>
      </c>
      <c r="P343" s="128">
        <f>IF(K343="","",VLOOKUP($F343,abm!$B$2:$G$1701,6,FALSE))</f>
        <v>57</v>
      </c>
      <c r="Q343" s="124">
        <f t="shared" si="20"/>
        <v>-0.12559734918494081</v>
      </c>
      <c r="R343" s="130">
        <f t="shared" si="21"/>
        <v>64.701458372319721</v>
      </c>
      <c r="S343" s="124">
        <f t="shared" si="22"/>
        <v>-0.1321939890813898</v>
      </c>
      <c r="T343" s="131">
        <f t="shared" si="23"/>
        <v>62.745819436946995</v>
      </c>
    </row>
    <row r="344" spans="1:20" x14ac:dyDescent="0.3">
      <c r="A344">
        <v>2</v>
      </c>
      <c r="B344" s="11" t="s">
        <v>135</v>
      </c>
      <c r="C344" s="8">
        <v>21.672799000000001</v>
      </c>
      <c r="D344" s="2">
        <v>0.25015100000000001</v>
      </c>
      <c r="E344" s="11" t="s">
        <v>15</v>
      </c>
      <c r="F344" s="11">
        <v>22157</v>
      </c>
      <c r="G344" s="125">
        <f>IFERROR(VLOOKUP($F344,INRIX!$A$2:$F$464,2,FALSE),"")</f>
        <v>59.120148856991001</v>
      </c>
      <c r="H344" s="4">
        <f>IFERROR(VLOOKUP($F344,INRIX!$A$2:$F$464,3,FALSE),"")</f>
        <v>61.894961343641697</v>
      </c>
      <c r="I344" s="125">
        <f>IFERROR(VLOOKUP($F344,INRIX!$A$2:$F$464,4,FALSE),"")</f>
        <v>61.437090189286202</v>
      </c>
      <c r="J344" s="4">
        <f>IFERROR(VLOOKUP($F344,INRIX!$A$2:$F$464,5,FALSE),"")</f>
        <v>56.355732122588002</v>
      </c>
      <c r="K344" s="125">
        <f>IFERROR(VLOOKUP($F344,INRIX!$A$2:$F$464,6,FALSE),"")</f>
        <v>60.031370991760099</v>
      </c>
      <c r="L344" s="128">
        <f>IF(G344="","",VLOOKUP($F344,abm!$B$2:$G$1701,2,FALSE))</f>
        <v>58</v>
      </c>
      <c r="M344" s="9">
        <f>IF(H344="","",VLOOKUP($F344,abm!$B$2:$G$1701,3,FALSE))</f>
        <v>57</v>
      </c>
      <c r="N344" s="128">
        <f>IF(I344="","",VLOOKUP($F344,abm!$B$2:$G$1701,4,FALSE))</f>
        <v>57</v>
      </c>
      <c r="O344" s="9">
        <f>IF(J344="","",VLOOKUP($F344,abm!$B$2:$G$1701,5,FALSE))</f>
        <v>56</v>
      </c>
      <c r="P344" s="128">
        <f>IF(K344="","",VLOOKUP($F344,abm!$B$2:$G$1701,6,FALSE))</f>
        <v>58</v>
      </c>
      <c r="Q344" s="124">
        <f t="shared" si="20"/>
        <v>-7.9084972950622001E-2</v>
      </c>
      <c r="R344" s="130">
        <f t="shared" si="21"/>
        <v>23.960646555746525</v>
      </c>
      <c r="S344" s="124">
        <f t="shared" si="22"/>
        <v>-6.3122615781868729E-3</v>
      </c>
      <c r="T344" s="131">
        <f t="shared" si="23"/>
        <v>0.12654534304096507</v>
      </c>
    </row>
    <row r="345" spans="1:20" x14ac:dyDescent="0.3">
      <c r="A345">
        <v>2</v>
      </c>
      <c r="B345" s="11" t="s">
        <v>135</v>
      </c>
      <c r="C345" s="8">
        <v>21.737051000000001</v>
      </c>
      <c r="D345" s="2">
        <v>6.4252000000000004E-2</v>
      </c>
      <c r="E345" s="11" t="s">
        <v>15</v>
      </c>
      <c r="F345" s="11">
        <v>22158</v>
      </c>
      <c r="G345" s="125">
        <f>IFERROR(VLOOKUP($F345,INRIX!$A$2:$F$464,2,FALSE),"")</f>
        <v>59.120148856991001</v>
      </c>
      <c r="H345" s="4">
        <f>IFERROR(VLOOKUP($F345,INRIX!$A$2:$F$464,3,FALSE),"")</f>
        <v>61.894961343641697</v>
      </c>
      <c r="I345" s="125">
        <f>IFERROR(VLOOKUP($F345,INRIX!$A$2:$F$464,4,FALSE),"")</f>
        <v>61.437090189286202</v>
      </c>
      <c r="J345" s="4">
        <f>IFERROR(VLOOKUP($F345,INRIX!$A$2:$F$464,5,FALSE),"")</f>
        <v>56.355732122588002</v>
      </c>
      <c r="K345" s="125">
        <f>IFERROR(VLOOKUP($F345,INRIX!$A$2:$F$464,6,FALSE),"")</f>
        <v>60.031370991760099</v>
      </c>
      <c r="L345" s="128">
        <f>IF(G345="","",VLOOKUP($F345,abm!$B$2:$G$1701,2,FALSE))</f>
        <v>58</v>
      </c>
      <c r="M345" s="9">
        <f>IF(H345="","",VLOOKUP($F345,abm!$B$2:$G$1701,3,FALSE))</f>
        <v>57</v>
      </c>
      <c r="N345" s="128">
        <f>IF(I345="","",VLOOKUP($F345,abm!$B$2:$G$1701,4,FALSE))</f>
        <v>57</v>
      </c>
      <c r="O345" s="9">
        <f>IF(J345="","",VLOOKUP($F345,abm!$B$2:$G$1701,5,FALSE))</f>
        <v>56</v>
      </c>
      <c r="P345" s="128">
        <f>IF(K345="","",VLOOKUP($F345,abm!$B$2:$G$1701,6,FALSE))</f>
        <v>58</v>
      </c>
      <c r="Q345" s="124">
        <f t="shared" si="20"/>
        <v>-7.9084972950622001E-2</v>
      </c>
      <c r="R345" s="130">
        <f t="shared" si="21"/>
        <v>23.960646555746525</v>
      </c>
      <c r="S345" s="124">
        <f t="shared" si="22"/>
        <v>-6.3122615781868729E-3</v>
      </c>
      <c r="T345" s="131">
        <f t="shared" si="23"/>
        <v>0.12654534304096507</v>
      </c>
    </row>
    <row r="346" spans="1:20" x14ac:dyDescent="0.3">
      <c r="A346">
        <v>2</v>
      </c>
      <c r="B346" s="11" t="s">
        <v>135</v>
      </c>
      <c r="C346" s="8">
        <v>21.829613999999999</v>
      </c>
      <c r="D346" s="2">
        <v>9.2563000000000006E-2</v>
      </c>
      <c r="E346" s="11" t="s">
        <v>15</v>
      </c>
      <c r="F346" s="11">
        <v>839</v>
      </c>
      <c r="G346" s="125">
        <f>IFERROR(VLOOKUP($F346,INRIX!$A$2:$F$464,2,FALSE),"")</f>
        <v>59.120148856991001</v>
      </c>
      <c r="H346" s="4">
        <f>IFERROR(VLOOKUP($F346,INRIX!$A$2:$F$464,3,FALSE),"")</f>
        <v>61.894961343641697</v>
      </c>
      <c r="I346" s="125">
        <f>IFERROR(VLOOKUP($F346,INRIX!$A$2:$F$464,4,FALSE),"")</f>
        <v>61.437090189286202</v>
      </c>
      <c r="J346" s="4">
        <f>IFERROR(VLOOKUP($F346,INRIX!$A$2:$F$464,5,FALSE),"")</f>
        <v>56.355732122588002</v>
      </c>
      <c r="K346" s="125">
        <f>IFERROR(VLOOKUP($F346,INRIX!$A$2:$F$464,6,FALSE),"")</f>
        <v>60.031370991760099</v>
      </c>
      <c r="L346" s="128">
        <f>IF(G346="","",VLOOKUP($F346,abm!$B$2:$G$1701,2,FALSE))</f>
        <v>58</v>
      </c>
      <c r="M346" s="9">
        <f>IF(H346="","",VLOOKUP($F346,abm!$B$2:$G$1701,3,FALSE))</f>
        <v>57</v>
      </c>
      <c r="N346" s="128">
        <f>IF(I346="","",VLOOKUP($F346,abm!$B$2:$G$1701,4,FALSE))</f>
        <v>57</v>
      </c>
      <c r="O346" s="9">
        <f>IF(J346="","",VLOOKUP($F346,abm!$B$2:$G$1701,5,FALSE))</f>
        <v>56</v>
      </c>
      <c r="P346" s="128">
        <f>IF(K346="","",VLOOKUP($F346,abm!$B$2:$G$1701,6,FALSE))</f>
        <v>58</v>
      </c>
      <c r="Q346" s="124">
        <f t="shared" si="20"/>
        <v>-7.9084972950622001E-2</v>
      </c>
      <c r="R346" s="130">
        <f t="shared" si="21"/>
        <v>23.960646555746525</v>
      </c>
      <c r="S346" s="124">
        <f t="shared" si="22"/>
        <v>-6.3122615781868729E-3</v>
      </c>
      <c r="T346" s="131">
        <f t="shared" si="23"/>
        <v>0.12654534304096507</v>
      </c>
    </row>
    <row r="347" spans="1:20" x14ac:dyDescent="0.3">
      <c r="A347">
        <v>2</v>
      </c>
      <c r="B347" s="11" t="s">
        <v>135</v>
      </c>
      <c r="C347" s="8">
        <v>22.285423999999999</v>
      </c>
      <c r="D347" s="2">
        <v>0.45580999999999999</v>
      </c>
      <c r="E347" s="11" t="s">
        <v>15</v>
      </c>
      <c r="F347" s="11">
        <v>841</v>
      </c>
      <c r="G347" s="125">
        <f>IFERROR(VLOOKUP($F347,INRIX!$A$2:$F$464,2,FALSE),"")</f>
        <v>58.752525252525302</v>
      </c>
      <c r="H347" s="4">
        <f>IFERROR(VLOOKUP($F347,INRIX!$A$2:$F$464,3,FALSE),"")</f>
        <v>61.496667555318602</v>
      </c>
      <c r="I347" s="125">
        <f>IFERROR(VLOOKUP($F347,INRIX!$A$2:$F$464,4,FALSE),"")</f>
        <v>61.094643078065097</v>
      </c>
      <c r="J347" s="4">
        <f>IFERROR(VLOOKUP($F347,INRIX!$A$2:$F$464,5,FALSE),"")</f>
        <v>52.506696935300802</v>
      </c>
      <c r="K347" s="125">
        <f>IFERROR(VLOOKUP($F347,INRIX!$A$2:$F$464,6,FALSE),"")</f>
        <v>59.6804328402661</v>
      </c>
      <c r="L347" s="128">
        <f>IF(G347="","",VLOOKUP($F347,abm!$B$2:$G$1701,2,FALSE))</f>
        <v>58</v>
      </c>
      <c r="M347" s="9">
        <f>IF(H347="","",VLOOKUP($F347,abm!$B$2:$G$1701,3,FALSE))</f>
        <v>56</v>
      </c>
      <c r="N347" s="128">
        <f>IF(I347="","",VLOOKUP($F347,abm!$B$2:$G$1701,4,FALSE))</f>
        <v>57</v>
      </c>
      <c r="O347" s="9">
        <f>IF(J347="","",VLOOKUP($F347,abm!$B$2:$G$1701,5,FALSE))</f>
        <v>53</v>
      </c>
      <c r="P347" s="128">
        <f>IF(K347="","",VLOOKUP($F347,abm!$B$2:$G$1701,6,FALSE))</f>
        <v>58</v>
      </c>
      <c r="Q347" s="124">
        <f t="shared" si="20"/>
        <v>-8.9381551453566854E-2</v>
      </c>
      <c r="R347" s="130">
        <f t="shared" si="21"/>
        <v>30.213354213692178</v>
      </c>
      <c r="S347" s="124">
        <f t="shared" si="22"/>
        <v>9.3950504124655776E-3</v>
      </c>
      <c r="T347" s="131">
        <f t="shared" si="23"/>
        <v>0.24334791364162117</v>
      </c>
    </row>
    <row r="348" spans="1:20" x14ac:dyDescent="0.3">
      <c r="A348">
        <v>2</v>
      </c>
      <c r="B348" s="11" t="s">
        <v>135</v>
      </c>
      <c r="C348" s="8">
        <v>22.906914</v>
      </c>
      <c r="D348" s="2">
        <v>7.9156000000000004E-2</v>
      </c>
      <c r="E348" s="11" t="s">
        <v>103</v>
      </c>
      <c r="F348" s="11">
        <v>842</v>
      </c>
      <c r="G348" s="125">
        <f>IFERROR(VLOOKUP($F348,INRIX!$A$2:$F$464,2,FALSE),"")</f>
        <v>60.462519936204103</v>
      </c>
      <c r="H348" s="4">
        <f>IFERROR(VLOOKUP($F348,INRIX!$A$2:$F$464,3,FALSE),"")</f>
        <v>63.234337509997303</v>
      </c>
      <c r="I348" s="125">
        <f>IFERROR(VLOOKUP($F348,INRIX!$A$2:$F$464,4,FALSE),"")</f>
        <v>63.390572807126098</v>
      </c>
      <c r="J348" s="4">
        <f>IFERROR(VLOOKUP($F348,INRIX!$A$2:$F$464,5,FALSE),"")</f>
        <v>62.647900113507397</v>
      </c>
      <c r="K348" s="125">
        <f>IFERROR(VLOOKUP($F348,INRIX!$A$2:$F$464,6,FALSE),"")</f>
        <v>61.274992554353197</v>
      </c>
      <c r="L348" s="128">
        <f>IF(G348="","",VLOOKUP($F348,abm!$B$2:$G$1701,2,FALSE))</f>
        <v>58</v>
      </c>
      <c r="M348" s="9">
        <f>IF(H348="","",VLOOKUP($F348,abm!$B$2:$G$1701,3,FALSE))</f>
        <v>57</v>
      </c>
      <c r="N348" s="128">
        <f>IF(I348="","",VLOOKUP($F348,abm!$B$2:$G$1701,4,FALSE))</f>
        <v>58</v>
      </c>
      <c r="O348" s="9">
        <f>IF(J348="","",VLOOKUP($F348,abm!$B$2:$G$1701,5,FALSE))</f>
        <v>57</v>
      </c>
      <c r="P348" s="128">
        <f>IF(K348="","",VLOOKUP($F348,abm!$B$2:$G$1701,6,FALSE))</f>
        <v>58</v>
      </c>
      <c r="Q348" s="124">
        <f t="shared" si="20"/>
        <v>-9.8591014874025662E-2</v>
      </c>
      <c r="R348" s="130">
        <f t="shared" si="21"/>
        <v>38.866964188559372</v>
      </c>
      <c r="S348" s="124">
        <f t="shared" si="22"/>
        <v>-9.0153063443058068E-2</v>
      </c>
      <c r="T348" s="131">
        <f t="shared" si="23"/>
        <v>31.898775692156871</v>
      </c>
    </row>
    <row r="349" spans="1:20" x14ac:dyDescent="0.3">
      <c r="A349">
        <v>2</v>
      </c>
      <c r="B349" s="11" t="s">
        <v>135</v>
      </c>
      <c r="C349" s="8">
        <v>23.517669999999999</v>
      </c>
      <c r="D349" s="2">
        <v>6.9182999999999995E-2</v>
      </c>
      <c r="E349" s="11" t="s">
        <v>13</v>
      </c>
      <c r="F349" s="11">
        <v>24143</v>
      </c>
      <c r="G349" s="125">
        <f>IFERROR(VLOOKUP($F349,INRIX!$A$2:$F$464,2,FALSE),"")</f>
        <v>61.216640085061101</v>
      </c>
      <c r="H349" s="4">
        <f>IFERROR(VLOOKUP($F349,INRIX!$A$2:$F$464,3,FALSE),"")</f>
        <v>63.512663289789401</v>
      </c>
      <c r="I349" s="125">
        <f>IFERROR(VLOOKUP($F349,INRIX!$A$2:$F$464,4,FALSE),"")</f>
        <v>63.2892490411976</v>
      </c>
      <c r="J349" s="4">
        <f>IFERROR(VLOOKUP($F349,INRIX!$A$2:$F$464,5,FALSE),"")</f>
        <v>61.418388195232701</v>
      </c>
      <c r="K349" s="125">
        <f>IFERROR(VLOOKUP($F349,INRIX!$A$2:$F$464,6,FALSE),"")</f>
        <v>61.693636453886597</v>
      </c>
      <c r="L349" s="128">
        <f>IF(G349="","",VLOOKUP($F349,abm!$B$2:$G$1701,2,FALSE))</f>
        <v>58</v>
      </c>
      <c r="M349" s="9">
        <f>IF(H349="","",VLOOKUP($F349,abm!$B$2:$G$1701,3,FALSE))</f>
        <v>56</v>
      </c>
      <c r="N349" s="128">
        <f>IF(I349="","",VLOOKUP($F349,abm!$B$2:$G$1701,4,FALSE))</f>
        <v>58</v>
      </c>
      <c r="O349" s="9">
        <f>IF(J349="","",VLOOKUP($F349,abm!$B$2:$G$1701,5,FALSE))</f>
        <v>56</v>
      </c>
      <c r="P349" s="128">
        <f>IF(K349="","",VLOOKUP($F349,abm!$B$2:$G$1701,6,FALSE))</f>
        <v>58</v>
      </c>
      <c r="Q349" s="124">
        <f t="shared" si="20"/>
        <v>-0.11828606927584429</v>
      </c>
      <c r="R349" s="130">
        <f t="shared" si="21"/>
        <v>56.440109705749308</v>
      </c>
      <c r="S349" s="124">
        <f t="shared" si="22"/>
        <v>-8.8220944157783587E-2</v>
      </c>
      <c r="T349" s="131">
        <f t="shared" si="23"/>
        <v>29.35893063423709</v>
      </c>
    </row>
    <row r="350" spans="1:20" x14ac:dyDescent="0.3">
      <c r="A350">
        <v>2</v>
      </c>
      <c r="B350" s="11" t="s">
        <v>135</v>
      </c>
      <c r="C350" s="8">
        <v>24.029695999999998</v>
      </c>
      <c r="D350" s="2">
        <v>0.51202599999999998</v>
      </c>
      <c r="E350" s="11" t="s">
        <v>13</v>
      </c>
      <c r="F350" s="11">
        <v>10572</v>
      </c>
      <c r="G350" s="125">
        <f>IFERROR(VLOOKUP($F350,INRIX!$A$2:$F$464,2,FALSE),"")</f>
        <v>61.216640085061101</v>
      </c>
      <c r="H350" s="4">
        <f>IFERROR(VLOOKUP($F350,INRIX!$A$2:$F$464,3,FALSE),"")</f>
        <v>63.512663289789401</v>
      </c>
      <c r="I350" s="125">
        <f>IFERROR(VLOOKUP($F350,INRIX!$A$2:$F$464,4,FALSE),"")</f>
        <v>63.2892490411976</v>
      </c>
      <c r="J350" s="4">
        <f>IFERROR(VLOOKUP($F350,INRIX!$A$2:$F$464,5,FALSE),"")</f>
        <v>61.418388195232701</v>
      </c>
      <c r="K350" s="125">
        <f>IFERROR(VLOOKUP($F350,INRIX!$A$2:$F$464,6,FALSE),"")</f>
        <v>61.693636453886597</v>
      </c>
      <c r="L350" s="128">
        <f>IF(G350="","",VLOOKUP($F350,abm!$B$2:$G$1701,2,FALSE))</f>
        <v>58</v>
      </c>
      <c r="M350" s="9">
        <f>IF(H350="","",VLOOKUP($F350,abm!$B$2:$G$1701,3,FALSE))</f>
        <v>57</v>
      </c>
      <c r="N350" s="128">
        <f>IF(I350="","",VLOOKUP($F350,abm!$B$2:$G$1701,4,FALSE))</f>
        <v>58</v>
      </c>
      <c r="O350" s="9">
        <f>IF(J350="","",VLOOKUP($F350,abm!$B$2:$G$1701,5,FALSE))</f>
        <v>57</v>
      </c>
      <c r="P350" s="128">
        <f>IF(K350="","",VLOOKUP($F350,abm!$B$2:$G$1701,6,FALSE))</f>
        <v>58</v>
      </c>
      <c r="Q350" s="124">
        <f t="shared" si="20"/>
        <v>-0.10254117765577009</v>
      </c>
      <c r="R350" s="130">
        <f t="shared" si="21"/>
        <v>42.414783126170505</v>
      </c>
      <c r="S350" s="124">
        <f t="shared" si="22"/>
        <v>-7.193917530345828E-2</v>
      </c>
      <c r="T350" s="131">
        <f t="shared" si="23"/>
        <v>19.522154243771688</v>
      </c>
    </row>
    <row r="351" spans="1:20" x14ac:dyDescent="0.3">
      <c r="A351">
        <v>2</v>
      </c>
      <c r="B351" s="11" t="s">
        <v>135</v>
      </c>
      <c r="C351" s="8">
        <v>25.257321999999998</v>
      </c>
      <c r="D351" s="2">
        <v>0.42006900000000003</v>
      </c>
      <c r="E351" s="11" t="s">
        <v>101</v>
      </c>
      <c r="F351" s="11">
        <v>851</v>
      </c>
      <c r="G351" s="125">
        <f>IFERROR(VLOOKUP($F351,INRIX!$A$2:$F$464,2,FALSE),"")</f>
        <v>62.631047315257803</v>
      </c>
      <c r="H351" s="4">
        <f>IFERROR(VLOOKUP($F351,INRIX!$A$2:$F$464,3,FALSE),"")</f>
        <v>64.932018128499095</v>
      </c>
      <c r="I351" s="125">
        <f>IFERROR(VLOOKUP($F351,INRIX!$A$2:$F$464,4,FALSE),"")</f>
        <v>63.941853272299902</v>
      </c>
      <c r="J351" s="4">
        <f>IFERROR(VLOOKUP($F351,INRIX!$A$2:$F$464,5,FALSE),"")</f>
        <v>62.929398410896702</v>
      </c>
      <c r="K351" s="125">
        <f>IFERROR(VLOOKUP($F351,INRIX!$A$2:$F$464,6,FALSE),"")</f>
        <v>62.4732453092425</v>
      </c>
      <c r="L351" s="128">
        <f>IF(G351="","",VLOOKUP($F351,abm!$B$2:$G$1701,2,FALSE))</f>
        <v>58</v>
      </c>
      <c r="M351" s="9">
        <f>IF(H351="","",VLOOKUP($F351,abm!$B$2:$G$1701,3,FALSE))</f>
        <v>56</v>
      </c>
      <c r="N351" s="128">
        <f>IF(I351="","",VLOOKUP($F351,abm!$B$2:$G$1701,4,FALSE))</f>
        <v>58</v>
      </c>
      <c r="O351" s="9">
        <f>IF(J351="","",VLOOKUP($F351,abm!$B$2:$G$1701,5,FALSE))</f>
        <v>57</v>
      </c>
      <c r="P351" s="128">
        <f>IF(K351="","",VLOOKUP($F351,abm!$B$2:$G$1701,6,FALSE))</f>
        <v>58</v>
      </c>
      <c r="Q351" s="124">
        <f t="shared" si="20"/>
        <v>-0.13755953358515394</v>
      </c>
      <c r="R351" s="130">
        <f t="shared" si="21"/>
        <v>79.780947847836472</v>
      </c>
      <c r="S351" s="124">
        <f t="shared" si="22"/>
        <v>-9.4223027084746169E-2</v>
      </c>
      <c r="T351" s="131">
        <f t="shared" si="23"/>
        <v>35.157765515144341</v>
      </c>
    </row>
    <row r="352" spans="1:20" x14ac:dyDescent="0.3">
      <c r="A352">
        <v>2</v>
      </c>
      <c r="B352" s="11" t="s">
        <v>135</v>
      </c>
      <c r="C352" s="8">
        <v>26.055198999999998</v>
      </c>
      <c r="D352" s="2">
        <v>0.52991999999999995</v>
      </c>
      <c r="E352" s="11" t="s">
        <v>11</v>
      </c>
      <c r="F352" s="11">
        <v>853</v>
      </c>
      <c r="G352" s="125">
        <f>IFERROR(VLOOKUP($F352,INRIX!$A$2:$F$464,2,FALSE),"")</f>
        <v>61.025784157363098</v>
      </c>
      <c r="H352" s="4">
        <f>IFERROR(VLOOKUP($F352,INRIX!$A$2:$F$464,3,FALSE),"")</f>
        <v>62.454545454545503</v>
      </c>
      <c r="I352" s="125">
        <f>IFERROR(VLOOKUP($F352,INRIX!$A$2:$F$464,4,FALSE),"")</f>
        <v>61.943585302486703</v>
      </c>
      <c r="J352" s="4">
        <f>IFERROR(VLOOKUP($F352,INRIX!$A$2:$F$464,5,FALSE),"")</f>
        <v>61.9069239500568</v>
      </c>
      <c r="K352" s="125">
        <f>IFERROR(VLOOKUP($F352,INRIX!$A$2:$F$464,6,FALSE),"")</f>
        <v>60.996128263675203</v>
      </c>
      <c r="L352" s="128">
        <f>IF(G352="","",VLOOKUP($F352,abm!$B$2:$G$1701,2,FALSE))</f>
        <v>58</v>
      </c>
      <c r="M352" s="9">
        <f>IF(H352="","",VLOOKUP($F352,abm!$B$2:$G$1701,3,FALSE))</f>
        <v>57</v>
      </c>
      <c r="N352" s="128">
        <f>IF(I352="","",VLOOKUP($F352,abm!$B$2:$G$1701,4,FALSE))</f>
        <v>58</v>
      </c>
      <c r="O352" s="9">
        <f>IF(J352="","",VLOOKUP($F352,abm!$B$2:$G$1701,5,FALSE))</f>
        <v>57</v>
      </c>
      <c r="P352" s="128">
        <f>IF(K352="","",VLOOKUP($F352,abm!$B$2:$G$1701,6,FALSE))</f>
        <v>58</v>
      </c>
      <c r="Q352" s="124">
        <f t="shared" si="20"/>
        <v>-8.7336244541485475E-2</v>
      </c>
      <c r="R352" s="130">
        <f t="shared" si="21"/>
        <v>29.752066115703009</v>
      </c>
      <c r="S352" s="124">
        <f t="shared" si="22"/>
        <v>-7.9262926292629987E-2</v>
      </c>
      <c r="T352" s="131">
        <f t="shared" si="23"/>
        <v>24.077902651641033</v>
      </c>
    </row>
    <row r="353" spans="1:20" x14ac:dyDescent="0.3">
      <c r="A353">
        <v>2</v>
      </c>
      <c r="B353" s="11" t="s">
        <v>135</v>
      </c>
      <c r="C353" s="8">
        <v>26.805924999999998</v>
      </c>
      <c r="D353" s="2">
        <v>0.34705999999999998</v>
      </c>
      <c r="E353" s="11" t="s">
        <v>9</v>
      </c>
      <c r="F353" s="11">
        <v>25533</v>
      </c>
      <c r="G353" s="125">
        <f>IFERROR(VLOOKUP($F353,INRIX!$A$2:$F$464,2,FALSE),"")</f>
        <v>65.762360446570995</v>
      </c>
      <c r="H353" s="4">
        <f>IFERROR(VLOOKUP($F353,INRIX!$A$2:$F$464,3,FALSE),"")</f>
        <v>67.405225273260498</v>
      </c>
      <c r="I353" s="125">
        <f>IFERROR(VLOOKUP($F353,INRIX!$A$2:$F$464,4,FALSE),"")</f>
        <v>67.490906841519205</v>
      </c>
      <c r="J353" s="4">
        <f>IFERROR(VLOOKUP($F353,INRIX!$A$2:$F$464,5,FALSE),"")</f>
        <v>66.930760499432495</v>
      </c>
      <c r="K353" s="125">
        <f>IFERROR(VLOOKUP($F353,INRIX!$A$2:$F$464,6,FALSE),"")</f>
        <v>66.004169562195997</v>
      </c>
      <c r="L353" s="128">
        <f>IF(G353="","",VLOOKUP($F353,abm!$B$2:$G$1701,2,FALSE))</f>
        <v>58</v>
      </c>
      <c r="M353" s="9">
        <f>IF(H353="","",VLOOKUP($F353,abm!$B$2:$G$1701,3,FALSE))</f>
        <v>58</v>
      </c>
      <c r="N353" s="128">
        <f>IF(I353="","",VLOOKUP($F353,abm!$B$2:$G$1701,4,FALSE))</f>
        <v>58</v>
      </c>
      <c r="O353" s="9">
        <f>IF(J353="","",VLOOKUP($F353,abm!$B$2:$G$1701,5,FALSE))</f>
        <v>58</v>
      </c>
      <c r="P353" s="128">
        <f>IF(K353="","",VLOOKUP($F353,abm!$B$2:$G$1701,6,FALSE))</f>
        <v>58</v>
      </c>
      <c r="Q353" s="124">
        <f t="shared" si="20"/>
        <v>-0.13953258423411175</v>
      </c>
      <c r="R353" s="130">
        <f t="shared" si="21"/>
        <v>88.458262440778014</v>
      </c>
      <c r="S353" s="124">
        <f t="shared" si="22"/>
        <v>-0.13343282569616433</v>
      </c>
      <c r="T353" s="131">
        <f t="shared" si="23"/>
        <v>79.758483098223749</v>
      </c>
    </row>
    <row r="354" spans="1:20" x14ac:dyDescent="0.3">
      <c r="A354">
        <v>2</v>
      </c>
      <c r="B354" s="11" t="s">
        <v>135</v>
      </c>
      <c r="C354" s="8">
        <v>27.054205</v>
      </c>
      <c r="D354" s="2">
        <v>0.19140599999999999</v>
      </c>
      <c r="E354" s="11" t="s">
        <v>9</v>
      </c>
      <c r="F354" s="11">
        <v>855</v>
      </c>
      <c r="G354" s="125">
        <f>IFERROR(VLOOKUP($F354,INRIX!$A$2:$F$464,2,FALSE),"")</f>
        <v>65.762360446570995</v>
      </c>
      <c r="H354" s="4">
        <f>IFERROR(VLOOKUP($F354,INRIX!$A$2:$F$464,3,FALSE),"")</f>
        <v>67.405225273260498</v>
      </c>
      <c r="I354" s="125">
        <f>IFERROR(VLOOKUP($F354,INRIX!$A$2:$F$464,4,FALSE),"")</f>
        <v>67.490906841519205</v>
      </c>
      <c r="J354" s="4">
        <f>IFERROR(VLOOKUP($F354,INRIX!$A$2:$F$464,5,FALSE),"")</f>
        <v>66.930760499432495</v>
      </c>
      <c r="K354" s="125">
        <f>IFERROR(VLOOKUP($F354,INRIX!$A$2:$F$464,6,FALSE),"")</f>
        <v>66.004169562195997</v>
      </c>
      <c r="L354" s="128">
        <f>IF(G354="","",VLOOKUP($F354,abm!$B$2:$G$1701,2,FALSE))</f>
        <v>60</v>
      </c>
      <c r="M354" s="9">
        <f>IF(H354="","",VLOOKUP($F354,abm!$B$2:$G$1701,3,FALSE))</f>
        <v>60</v>
      </c>
      <c r="N354" s="128">
        <f>IF(I354="","",VLOOKUP($F354,abm!$B$2:$G$1701,4,FALSE))</f>
        <v>60</v>
      </c>
      <c r="O354" s="9">
        <f>IF(J354="","",VLOOKUP($F354,abm!$B$2:$G$1701,5,FALSE))</f>
        <v>60</v>
      </c>
      <c r="P354" s="128">
        <f>IF(K354="","",VLOOKUP($F354,abm!$B$2:$G$1701,6,FALSE))</f>
        <v>60</v>
      </c>
      <c r="Q354" s="124">
        <f t="shared" si="20"/>
        <v>-0.10986129403528799</v>
      </c>
      <c r="R354" s="130">
        <f t="shared" si="21"/>
        <v>54.837361347736021</v>
      </c>
      <c r="S354" s="124">
        <f t="shared" si="22"/>
        <v>-0.10355119899603205</v>
      </c>
      <c r="T354" s="131">
        <f t="shared" si="23"/>
        <v>48.035441100493763</v>
      </c>
    </row>
    <row r="355" spans="1:20" x14ac:dyDescent="0.3">
      <c r="A355">
        <v>2</v>
      </c>
      <c r="B355" s="11" t="s">
        <v>135</v>
      </c>
      <c r="C355" s="8">
        <v>27.367999000000001</v>
      </c>
      <c r="D355" s="2">
        <v>0.31379400000000002</v>
      </c>
      <c r="E355" s="11" t="s">
        <v>9</v>
      </c>
      <c r="F355" s="11">
        <v>856</v>
      </c>
      <c r="G355" s="125">
        <f>IFERROR(VLOOKUP($F355,INRIX!$A$2:$F$464,2,FALSE),"")</f>
        <v>65.762360446570995</v>
      </c>
      <c r="H355" s="4">
        <f>IFERROR(VLOOKUP($F355,INRIX!$A$2:$F$464,3,FALSE),"")</f>
        <v>67.405225273260498</v>
      </c>
      <c r="I355" s="125">
        <f>IFERROR(VLOOKUP($F355,INRIX!$A$2:$F$464,4,FALSE),"")</f>
        <v>67.490906841519205</v>
      </c>
      <c r="J355" s="4">
        <f>IFERROR(VLOOKUP($F355,INRIX!$A$2:$F$464,5,FALSE),"")</f>
        <v>66.930760499432495</v>
      </c>
      <c r="K355" s="125">
        <f>IFERROR(VLOOKUP($F355,INRIX!$A$2:$F$464,6,FALSE),"")</f>
        <v>66.004169562195997</v>
      </c>
      <c r="L355" s="128">
        <f>IF(G355="","",VLOOKUP($F355,abm!$B$2:$G$1701,2,FALSE))</f>
        <v>62</v>
      </c>
      <c r="M355" s="9">
        <f>IF(H355="","",VLOOKUP($F355,abm!$B$2:$G$1701,3,FALSE))</f>
        <v>62</v>
      </c>
      <c r="N355" s="128">
        <f>IF(I355="","",VLOOKUP($F355,abm!$B$2:$G$1701,4,FALSE))</f>
        <v>62</v>
      </c>
      <c r="O355" s="9">
        <f>IF(J355="","",VLOOKUP($F355,abm!$B$2:$G$1701,5,FALSE))</f>
        <v>62</v>
      </c>
      <c r="P355" s="128">
        <f>IF(K355="","",VLOOKUP($F355,abm!$B$2:$G$1701,6,FALSE))</f>
        <v>62</v>
      </c>
      <c r="Q355" s="124">
        <f t="shared" si="20"/>
        <v>-8.0190003836464241E-2</v>
      </c>
      <c r="R355" s="130">
        <f t="shared" si="21"/>
        <v>29.216460254694031</v>
      </c>
      <c r="S355" s="124">
        <f t="shared" si="22"/>
        <v>-7.3669572295899766E-2</v>
      </c>
      <c r="T355" s="131">
        <f t="shared" si="23"/>
        <v>24.312399102763784</v>
      </c>
    </row>
    <row r="356" spans="1:20" x14ac:dyDescent="0.3">
      <c r="A356">
        <v>2</v>
      </c>
      <c r="B356" s="11" t="s">
        <v>135</v>
      </c>
      <c r="C356" s="8">
        <v>27.702087000000002</v>
      </c>
      <c r="D356" s="2">
        <v>0.334088</v>
      </c>
      <c r="E356" s="11" t="s">
        <v>8</v>
      </c>
      <c r="F356" s="11">
        <v>857</v>
      </c>
      <c r="G356" s="125">
        <f>IFERROR(VLOOKUP($F356,INRIX!$A$2:$F$464,2,FALSE),"")</f>
        <v>65.327485380116997</v>
      </c>
      <c r="H356" s="4">
        <f>IFERROR(VLOOKUP($F356,INRIX!$A$2:$F$464,3,FALSE),"")</f>
        <v>66.776592908557703</v>
      </c>
      <c r="I356" s="125">
        <f>IFERROR(VLOOKUP($F356,INRIX!$A$2:$F$464,4,FALSE),"")</f>
        <v>66.506371396758595</v>
      </c>
      <c r="J356" s="4">
        <f>IFERROR(VLOOKUP($F356,INRIX!$A$2:$F$464,5,FALSE),"")</f>
        <v>62.2717366628831</v>
      </c>
      <c r="K356" s="125">
        <f>IFERROR(VLOOKUP($F356,INRIX!$A$2:$F$464,6,FALSE),"")</f>
        <v>65.088057182567297</v>
      </c>
      <c r="L356" s="128">
        <f>IF(G356="","",VLOOKUP($F356,abm!$B$2:$G$1701,2,FALSE))</f>
        <v>62</v>
      </c>
      <c r="M356" s="9">
        <f>IF(H356="","",VLOOKUP($F356,abm!$B$2:$G$1701,3,FALSE))</f>
        <v>62</v>
      </c>
      <c r="N356" s="128">
        <f>IF(I356="","",VLOOKUP($F356,abm!$B$2:$G$1701,4,FALSE))</f>
        <v>62</v>
      </c>
      <c r="O356" s="9">
        <f>IF(J356="","",VLOOKUP($F356,abm!$B$2:$G$1701,5,FALSE))</f>
        <v>62</v>
      </c>
      <c r="P356" s="128">
        <f>IF(K356="","",VLOOKUP($F356,abm!$B$2:$G$1701,6,FALSE))</f>
        <v>62</v>
      </c>
      <c r="Q356" s="124">
        <f t="shared" si="20"/>
        <v>-7.1530946706110932E-2</v>
      </c>
      <c r="R356" s="130">
        <f t="shared" si="21"/>
        <v>22.815839814083734</v>
      </c>
      <c r="S356" s="124">
        <f t="shared" si="22"/>
        <v>-4.3637238568466907E-3</v>
      </c>
      <c r="T356" s="131">
        <f t="shared" si="23"/>
        <v>7.3840813954843626E-2</v>
      </c>
    </row>
    <row r="357" spans="1:20" x14ac:dyDescent="0.3">
      <c r="A357">
        <v>2</v>
      </c>
      <c r="B357" s="11" t="s">
        <v>29</v>
      </c>
      <c r="C357" s="8">
        <v>0.69635899999999995</v>
      </c>
      <c r="D357" s="2">
        <v>0.69635899999999995</v>
      </c>
      <c r="E357" s="11" t="s">
        <v>142</v>
      </c>
      <c r="F357" s="11">
        <v>7374</v>
      </c>
      <c r="G357" s="125">
        <f>IFERROR(VLOOKUP($F357,INRIX!$A$2:$F$464,2,FALSE),"")</f>
        <v>65.8437001594896</v>
      </c>
      <c r="H357" s="4">
        <f>IFERROR(VLOOKUP($F357,INRIX!$A$2:$F$464,3,FALSE),"")</f>
        <v>69.667288723007204</v>
      </c>
      <c r="I357" s="125">
        <f>IFERROR(VLOOKUP($F357,INRIX!$A$2:$F$464,4,FALSE),"")</f>
        <v>68.3648397872077</v>
      </c>
      <c r="J357" s="4">
        <f>IFERROR(VLOOKUP($F357,INRIX!$A$2:$F$464,5,FALSE),"")</f>
        <v>42.650170261066997</v>
      </c>
      <c r="K357" s="125">
        <f>IFERROR(VLOOKUP($F357,INRIX!$A$2:$F$464,6,FALSE),"")</f>
        <v>66.383599722029203</v>
      </c>
      <c r="L357" s="128">
        <f>IF(G357="","",VLOOKUP($F357,abm!$B$2:$G$1701,2,FALSE))</f>
        <v>62</v>
      </c>
      <c r="M357" s="9">
        <f>IF(H357="","",VLOOKUP($F357,abm!$B$2:$G$1701,3,FALSE))</f>
        <v>55</v>
      </c>
      <c r="N357" s="128">
        <f>IF(I357="","",VLOOKUP($F357,abm!$B$2:$G$1701,4,FALSE))</f>
        <v>61</v>
      </c>
      <c r="O357" s="9">
        <f>IF(J357="","",VLOOKUP($F357,abm!$B$2:$G$1701,5,FALSE))</f>
        <v>62</v>
      </c>
      <c r="P357" s="128">
        <f>IF(K357="","",VLOOKUP($F357,abm!$B$2:$G$1701,6,FALSE))</f>
        <v>63</v>
      </c>
      <c r="Q357" s="124">
        <f t="shared" si="20"/>
        <v>-0.21053336496735831</v>
      </c>
      <c r="R357" s="130">
        <f t="shared" si="21"/>
        <v>215.12935848405428</v>
      </c>
      <c r="S357" s="124">
        <f t="shared" si="22"/>
        <v>0.45368704557309592</v>
      </c>
      <c r="T357" s="131">
        <f t="shared" si="23"/>
        <v>374.41591092569604</v>
      </c>
    </row>
    <row r="358" spans="1:20" x14ac:dyDescent="0.3">
      <c r="A358">
        <v>2</v>
      </c>
      <c r="B358" s="11" t="s">
        <v>29</v>
      </c>
      <c r="C358" s="8">
        <v>2.1064689999999997</v>
      </c>
      <c r="D358" s="2">
        <v>0.87662799999999996</v>
      </c>
      <c r="E358" s="11" t="s">
        <v>112</v>
      </c>
      <c r="F358" s="11">
        <v>16163</v>
      </c>
      <c r="G358" s="125">
        <f>IFERROR(VLOOKUP($F358,INRIX!$A$2:$F$464,2,FALSE),"")</f>
        <v>66.865762892078706</v>
      </c>
      <c r="H358" s="4">
        <f>IFERROR(VLOOKUP($F358,INRIX!$A$2:$F$464,3,FALSE),"")</f>
        <v>67.773127166088997</v>
      </c>
      <c r="I358" s="125">
        <f>IFERROR(VLOOKUP($F358,INRIX!$A$2:$F$464,4,FALSE),"")</f>
        <v>70.014598540145997</v>
      </c>
      <c r="J358" s="4">
        <f>IFERROR(VLOOKUP($F358,INRIX!$A$2:$F$464,5,FALSE),"")</f>
        <v>62.045629965947803</v>
      </c>
      <c r="K358" s="125">
        <f>IFERROR(VLOOKUP($F358,INRIX!$A$2:$F$464,6,FALSE),"")</f>
        <v>67.413283033852906</v>
      </c>
      <c r="L358" s="128">
        <f>IF(G358="","",VLOOKUP($F358,abm!$B$2:$G$1701,2,FALSE))</f>
        <v>62</v>
      </c>
      <c r="M358" s="9">
        <f>IF(H358="","",VLOOKUP($F358,abm!$B$2:$G$1701,3,FALSE))</f>
        <v>51</v>
      </c>
      <c r="N358" s="128">
        <f>IF(I358="","",VLOOKUP($F358,abm!$B$2:$G$1701,4,FALSE))</f>
        <v>62</v>
      </c>
      <c r="O358" s="9">
        <f>IF(J358="","",VLOOKUP($F358,abm!$B$2:$G$1701,5,FALSE))</f>
        <v>62</v>
      </c>
      <c r="P358" s="128">
        <f>IF(K358="","",VLOOKUP($F358,abm!$B$2:$G$1701,6,FALSE))</f>
        <v>62</v>
      </c>
      <c r="Q358" s="124">
        <f t="shared" si="20"/>
        <v>-0.24748934965010161</v>
      </c>
      <c r="R358" s="130">
        <f t="shared" si="21"/>
        <v>281.33779492979272</v>
      </c>
      <c r="S358" s="124">
        <f t="shared" si="22"/>
        <v>-7.3542594333952938E-4</v>
      </c>
      <c r="T358" s="131">
        <f t="shared" si="23"/>
        <v>2.0820937923977014E-3</v>
      </c>
    </row>
    <row r="359" spans="1:20" x14ac:dyDescent="0.3">
      <c r="A359">
        <v>2</v>
      </c>
      <c r="B359" s="11" t="s">
        <v>29</v>
      </c>
      <c r="C359" s="8">
        <v>2.5276039999999997</v>
      </c>
      <c r="D359" s="2">
        <v>0.42113499999999998</v>
      </c>
      <c r="E359" s="11" t="s">
        <v>38</v>
      </c>
      <c r="F359" s="11">
        <v>15207</v>
      </c>
      <c r="G359" s="125">
        <f>IFERROR(VLOOKUP($F359,INRIX!$A$2:$F$464,2,FALSE),"")</f>
        <v>67.865762892078706</v>
      </c>
      <c r="H359" s="4">
        <f>IFERROR(VLOOKUP($F359,INRIX!$A$2:$F$464,3,FALSE),"")</f>
        <v>66.922687283391099</v>
      </c>
      <c r="I359" s="125">
        <f>IFERROR(VLOOKUP($F359,INRIX!$A$2:$F$464,4,FALSE),"")</f>
        <v>69.295311146851404</v>
      </c>
      <c r="J359" s="4">
        <f>IFERROR(VLOOKUP($F359,INRIX!$A$2:$F$464,5,FALSE),"")</f>
        <v>60.017480136208903</v>
      </c>
      <c r="K359" s="125">
        <f>IFERROR(VLOOKUP($F359,INRIX!$A$2:$F$464,6,FALSE),"")</f>
        <v>67.492603990866698</v>
      </c>
      <c r="L359" s="128">
        <f>IF(G359="","",VLOOKUP($F359,abm!$B$2:$G$1701,2,FALSE))</f>
        <v>62</v>
      </c>
      <c r="M359" s="9">
        <f>IF(H359="","",VLOOKUP($F359,abm!$B$2:$G$1701,3,FALSE))</f>
        <v>54</v>
      </c>
      <c r="N359" s="128">
        <f>IF(I359="","",VLOOKUP($F359,abm!$B$2:$G$1701,4,FALSE))</f>
        <v>62</v>
      </c>
      <c r="O359" s="9">
        <f>IF(J359="","",VLOOKUP($F359,abm!$B$2:$G$1701,5,FALSE))</f>
        <v>62</v>
      </c>
      <c r="P359" s="128">
        <f>IF(K359="","",VLOOKUP($F359,abm!$B$2:$G$1701,6,FALSE))</f>
        <v>62</v>
      </c>
      <c r="Q359" s="124">
        <f t="shared" si="20"/>
        <v>-0.19309875033362944</v>
      </c>
      <c r="R359" s="130">
        <f t="shared" si="21"/>
        <v>166.99584662431801</v>
      </c>
      <c r="S359" s="124">
        <f t="shared" si="22"/>
        <v>3.3032374223172845E-2</v>
      </c>
      <c r="T359" s="131">
        <f t="shared" si="23"/>
        <v>3.9303850103262707</v>
      </c>
    </row>
    <row r="360" spans="1:20" x14ac:dyDescent="0.3">
      <c r="A360">
        <v>2</v>
      </c>
      <c r="B360" s="11" t="s">
        <v>29</v>
      </c>
      <c r="C360" s="8">
        <v>2.6784539999999999</v>
      </c>
      <c r="D360" s="2">
        <v>0.15085000000000001</v>
      </c>
      <c r="E360" s="11" t="s">
        <v>38</v>
      </c>
      <c r="F360" s="11">
        <v>15208</v>
      </c>
      <c r="G360" s="125">
        <f>IFERROR(VLOOKUP($F360,INRIX!$A$2:$F$464,2,FALSE),"")</f>
        <v>66.837586390217993</v>
      </c>
      <c r="H360" s="4">
        <f>IFERROR(VLOOKUP($F360,INRIX!$A$2:$F$464,3,FALSE),"")</f>
        <v>66.446014396161004</v>
      </c>
      <c r="I360" s="125">
        <f>IFERROR(VLOOKUP($F360,INRIX!$A$2:$F$464,4,FALSE),"")</f>
        <v>67.082890016083098</v>
      </c>
      <c r="J360" s="4">
        <f>IFERROR(VLOOKUP($F360,INRIX!$A$2:$F$464,5,FALSE),"")</f>
        <v>56.291032917139603</v>
      </c>
      <c r="K360" s="125">
        <f>IFERROR(VLOOKUP($F360,INRIX!$A$2:$F$464,6,FALSE),"")</f>
        <v>65.915913829047994</v>
      </c>
      <c r="L360" s="128">
        <f>IF(G360="","",VLOOKUP($F360,abm!$B$2:$G$1701,2,FALSE))</f>
        <v>60</v>
      </c>
      <c r="M360" s="9">
        <f>IF(H360="","",VLOOKUP($F360,abm!$B$2:$G$1701,3,FALSE))</f>
        <v>49</v>
      </c>
      <c r="N360" s="128">
        <f>IF(I360="","",VLOOKUP($F360,abm!$B$2:$G$1701,4,FALSE))</f>
        <v>59</v>
      </c>
      <c r="O360" s="9">
        <f>IF(J360="","",VLOOKUP($F360,abm!$B$2:$G$1701,5,FALSE))</f>
        <v>60</v>
      </c>
      <c r="P360" s="128">
        <f>IF(K360="","",VLOOKUP($F360,abm!$B$2:$G$1701,6,FALSE))</f>
        <v>60</v>
      </c>
      <c r="Q360" s="124">
        <f t="shared" si="20"/>
        <v>-0.26255923029702388</v>
      </c>
      <c r="R360" s="130">
        <f t="shared" si="21"/>
        <v>304.36341831105699</v>
      </c>
      <c r="S360" s="124">
        <f t="shared" si="22"/>
        <v>6.5889128172865519E-2</v>
      </c>
      <c r="T360" s="131">
        <f t="shared" si="23"/>
        <v>13.756436821741964</v>
      </c>
    </row>
    <row r="361" spans="1:20" x14ac:dyDescent="0.3">
      <c r="A361">
        <v>2</v>
      </c>
      <c r="B361" s="11" t="s">
        <v>29</v>
      </c>
      <c r="C361" s="8">
        <v>4.140771</v>
      </c>
      <c r="D361" s="2">
        <v>0.54435500000000003</v>
      </c>
      <c r="E361" s="11" t="s">
        <v>37</v>
      </c>
      <c r="F361" s="11">
        <v>8823</v>
      </c>
      <c r="G361" s="125">
        <f>IFERROR(VLOOKUP($F361,INRIX!$A$2:$F$464,2,FALSE),"")</f>
        <v>68.715045188729405</v>
      </c>
      <c r="H361" s="4">
        <f>IFERROR(VLOOKUP($F361,INRIX!$A$2:$F$464,3,FALSE),"")</f>
        <v>70.493201812849904</v>
      </c>
      <c r="I361" s="125">
        <f>IFERROR(VLOOKUP($F361,INRIX!$A$2:$F$464,4,FALSE),"")</f>
        <v>69.801682543609999</v>
      </c>
      <c r="J361" s="4">
        <f>IFERROR(VLOOKUP($F361,INRIX!$A$2:$F$464,5,FALSE),"")</f>
        <v>43.402270147559598</v>
      </c>
      <c r="K361" s="125">
        <f>IFERROR(VLOOKUP($F361,INRIX!$A$2:$F$464,6,FALSE),"")</f>
        <v>68.428174327409906</v>
      </c>
      <c r="L361" s="128">
        <f>IF(G361="","",VLOOKUP($F361,abm!$B$2:$G$1701,2,FALSE))</f>
        <v>62</v>
      </c>
      <c r="M361" s="9">
        <f>IF(H361="","",VLOOKUP($F361,abm!$B$2:$G$1701,3,FALSE))</f>
        <v>58</v>
      </c>
      <c r="N361" s="128">
        <f>IF(I361="","",VLOOKUP($F361,abm!$B$2:$G$1701,4,FALSE))</f>
        <v>62</v>
      </c>
      <c r="O361" s="9">
        <f>IF(J361="","",VLOOKUP($F361,abm!$B$2:$G$1701,5,FALSE))</f>
        <v>62</v>
      </c>
      <c r="P361" s="128">
        <f>IF(K361="","",VLOOKUP($F361,abm!$B$2:$G$1701,6,FALSE))</f>
        <v>62</v>
      </c>
      <c r="Q361" s="124">
        <f t="shared" si="20"/>
        <v>-0.17722562589819224</v>
      </c>
      <c r="R361" s="130">
        <f t="shared" si="21"/>
        <v>156.08009153659611</v>
      </c>
      <c r="S361" s="124">
        <f t="shared" si="22"/>
        <v>0.42849670741211465</v>
      </c>
      <c r="T361" s="131">
        <f t="shared" si="23"/>
        <v>345.87555566435287</v>
      </c>
    </row>
    <row r="362" spans="1:20" x14ac:dyDescent="0.3">
      <c r="A362">
        <v>2</v>
      </c>
      <c r="B362" s="11" t="s">
        <v>29</v>
      </c>
      <c r="C362" s="8">
        <v>4.5889490000000004</v>
      </c>
      <c r="D362" s="2">
        <v>0.44817800000000002</v>
      </c>
      <c r="E362" s="11" t="s">
        <v>37</v>
      </c>
      <c r="F362" s="11">
        <v>15688</v>
      </c>
      <c r="G362" s="125">
        <f>IFERROR(VLOOKUP($F362,INRIX!$A$2:$F$464,2,FALSE),"")</f>
        <v>67.372408293460893</v>
      </c>
      <c r="H362" s="4">
        <f>IFERROR(VLOOKUP($F362,INRIX!$A$2:$F$464,3,FALSE),"")</f>
        <v>67.975739802719303</v>
      </c>
      <c r="I362" s="125">
        <f>IFERROR(VLOOKUP($F362,INRIX!$A$2:$F$464,4,FALSE),"")</f>
        <v>67.732030186811798</v>
      </c>
      <c r="J362" s="4">
        <f>IFERROR(VLOOKUP($F362,INRIX!$A$2:$F$464,5,FALSE),"")</f>
        <v>41.499659477866103</v>
      </c>
      <c r="K362" s="125">
        <f>IFERROR(VLOOKUP($F362,INRIX!$A$2:$F$464,6,FALSE),"")</f>
        <v>66.419537377146796</v>
      </c>
      <c r="L362" s="128">
        <f>IF(G362="","",VLOOKUP($F362,abm!$B$2:$G$1701,2,FALSE))</f>
        <v>62</v>
      </c>
      <c r="M362" s="9">
        <f>IF(H362="","",VLOOKUP($F362,abm!$B$2:$G$1701,3,FALSE))</f>
        <v>57</v>
      </c>
      <c r="N362" s="128">
        <f>IF(I362="","",VLOOKUP($F362,abm!$B$2:$G$1701,4,FALSE))</f>
        <v>61</v>
      </c>
      <c r="O362" s="9">
        <f>IF(J362="","",VLOOKUP($F362,abm!$B$2:$G$1701,5,FALSE))</f>
        <v>59</v>
      </c>
      <c r="P362" s="128">
        <f>IF(K362="","",VLOOKUP($F362,abm!$B$2:$G$1701,6,FALSE))</f>
        <v>62</v>
      </c>
      <c r="Q362" s="124">
        <f t="shared" si="20"/>
        <v>-0.16146554395102342</v>
      </c>
      <c r="R362" s="130">
        <f t="shared" si="21"/>
        <v>120.46686421699677</v>
      </c>
      <c r="S362" s="124">
        <f t="shared" si="22"/>
        <v>0.4216984125247516</v>
      </c>
      <c r="T362" s="131">
        <f t="shared" si="23"/>
        <v>306.26191839064171</v>
      </c>
    </row>
    <row r="363" spans="1:20" x14ac:dyDescent="0.3">
      <c r="A363">
        <v>2</v>
      </c>
      <c r="B363" s="11" t="s">
        <v>29</v>
      </c>
      <c r="C363" s="8">
        <v>4.993652</v>
      </c>
      <c r="D363" s="2">
        <v>0.40470299999999998</v>
      </c>
      <c r="E363" s="11" t="s">
        <v>135</v>
      </c>
      <c r="F363" s="11">
        <v>15689</v>
      </c>
      <c r="G363" s="125">
        <f>IFERROR(VLOOKUP($F363,INRIX!$A$2:$F$464,2,FALSE),"")</f>
        <v>69.058213716108497</v>
      </c>
      <c r="H363" s="4">
        <f>IFERROR(VLOOKUP($F363,INRIX!$A$2:$F$464,3,FALSE),"")</f>
        <v>68.448946947480707</v>
      </c>
      <c r="I363" s="125">
        <f>IFERROR(VLOOKUP($F363,INRIX!$A$2:$F$464,4,FALSE),"")</f>
        <v>70.421873066930601</v>
      </c>
      <c r="J363" s="4">
        <f>IFERROR(VLOOKUP($F363,INRIX!$A$2:$F$464,5,FALSE),"")</f>
        <v>53.623836549375703</v>
      </c>
      <c r="K363" s="125">
        <f>IFERROR(VLOOKUP($F363,INRIX!$A$2:$F$464,6,FALSE),"")</f>
        <v>68.413779410304798</v>
      </c>
      <c r="L363" s="128">
        <f>IF(G363="","",VLOOKUP($F363,abm!$B$2:$G$1701,2,FALSE))</f>
        <v>53</v>
      </c>
      <c r="M363" s="9">
        <f>IF(H363="","",VLOOKUP($F363,abm!$B$2:$G$1701,3,FALSE))</f>
        <v>51</v>
      </c>
      <c r="N363" s="128">
        <f>IF(I363="","",VLOOKUP($F363,abm!$B$2:$G$1701,4,FALSE))</f>
        <v>53</v>
      </c>
      <c r="O363" s="9">
        <f>IF(J363="","",VLOOKUP($F363,abm!$B$2:$G$1701,5,FALSE))</f>
        <v>53</v>
      </c>
      <c r="P363" s="128">
        <f>IF(K363="","",VLOOKUP($F363,abm!$B$2:$G$1701,6,FALSE))</f>
        <v>53</v>
      </c>
      <c r="Q363" s="124">
        <f t="shared" si="20"/>
        <v>-0.25491914376519009</v>
      </c>
      <c r="R363" s="130">
        <f t="shared" si="21"/>
        <v>304.46574957599626</v>
      </c>
      <c r="S363" s="124">
        <f t="shared" si="22"/>
        <v>-1.1633568008534545E-2</v>
      </c>
      <c r="T363" s="131">
        <f t="shared" si="23"/>
        <v>0.38917204033698394</v>
      </c>
    </row>
    <row r="364" spans="1:20" x14ac:dyDescent="0.3">
      <c r="A364">
        <v>2</v>
      </c>
      <c r="B364" s="11" t="s">
        <v>29</v>
      </c>
      <c r="C364" s="8">
        <v>5.3343790000000002</v>
      </c>
      <c r="D364" s="2">
        <v>0.340727</v>
      </c>
      <c r="E364" s="11" t="s">
        <v>135</v>
      </c>
      <c r="F364" s="11">
        <v>31184</v>
      </c>
      <c r="G364" s="125">
        <f>IFERROR(VLOOKUP($F364,INRIX!$A$2:$F$464,2,FALSE),"")</f>
        <v>67.842371079213194</v>
      </c>
      <c r="H364" s="4">
        <f>IFERROR(VLOOKUP($F364,INRIX!$A$2:$F$464,3,FALSE),"")</f>
        <v>64.9776059717409</v>
      </c>
      <c r="I364" s="125">
        <f>IFERROR(VLOOKUP($F364,INRIX!$A$2:$F$464,4,FALSE),"")</f>
        <v>67.460472596808103</v>
      </c>
      <c r="J364" s="4">
        <f>IFERROR(VLOOKUP($F364,INRIX!$A$2:$F$464,5,FALSE),"")</f>
        <v>44.463337116912598</v>
      </c>
      <c r="K364" s="125">
        <f>IFERROR(VLOOKUP($F364,INRIX!$A$2:$F$464,6,FALSE),"")</f>
        <v>67.027300704854596</v>
      </c>
      <c r="L364" s="128">
        <f>IF(G364="","",VLOOKUP($F364,abm!$B$2:$G$1701,2,FALSE))</f>
        <v>53</v>
      </c>
      <c r="M364" s="9">
        <f>IF(H364="","",VLOOKUP($F364,abm!$B$2:$G$1701,3,FALSE))</f>
        <v>48</v>
      </c>
      <c r="N364" s="128">
        <f>IF(I364="","",VLOOKUP($F364,abm!$B$2:$G$1701,4,FALSE))</f>
        <v>52</v>
      </c>
      <c r="O364" s="9">
        <f>IF(J364="","",VLOOKUP($F364,abm!$B$2:$G$1701,5,FALSE))</f>
        <v>51</v>
      </c>
      <c r="P364" s="128">
        <f>IF(K364="","",VLOOKUP($F364,abm!$B$2:$G$1701,6,FALSE))</f>
        <v>53</v>
      </c>
      <c r="Q364" s="124">
        <f t="shared" si="20"/>
        <v>-0.26128395649301928</v>
      </c>
      <c r="R364" s="130">
        <f t="shared" si="21"/>
        <v>288.23910453169225</v>
      </c>
      <c r="S364" s="124">
        <f t="shared" si="22"/>
        <v>0.14701242207483878</v>
      </c>
      <c r="T364" s="131">
        <f t="shared" si="23"/>
        <v>42.72796164713251</v>
      </c>
    </row>
    <row r="365" spans="1:20" x14ac:dyDescent="0.3">
      <c r="A365">
        <v>2</v>
      </c>
      <c r="B365" s="11" t="s">
        <v>29</v>
      </c>
      <c r="C365" s="8">
        <v>5.5566620000000002</v>
      </c>
      <c r="D365" s="2">
        <v>0.22228300000000001</v>
      </c>
      <c r="E365" s="11" t="s">
        <v>135</v>
      </c>
      <c r="F365" s="11">
        <v>15696</v>
      </c>
      <c r="G365" s="125">
        <f>IFERROR(VLOOKUP($F365,INRIX!$A$2:$F$464,2,FALSE),"")</f>
        <v>67.842371079213194</v>
      </c>
      <c r="H365" s="4">
        <f>IFERROR(VLOOKUP($F365,INRIX!$A$2:$F$464,3,FALSE),"")</f>
        <v>64.9776059717409</v>
      </c>
      <c r="I365" s="125">
        <f>IFERROR(VLOOKUP($F365,INRIX!$A$2:$F$464,4,FALSE),"")</f>
        <v>67.460472596808103</v>
      </c>
      <c r="J365" s="4">
        <f>IFERROR(VLOOKUP($F365,INRIX!$A$2:$F$464,5,FALSE),"")</f>
        <v>44.463337116912598</v>
      </c>
      <c r="K365" s="125">
        <f>IFERROR(VLOOKUP($F365,INRIX!$A$2:$F$464,6,FALSE),"")</f>
        <v>67.027300704854596</v>
      </c>
      <c r="L365" s="128">
        <f>IF(G365="","",VLOOKUP($F365,abm!$B$2:$G$1701,2,FALSE))</f>
        <v>52</v>
      </c>
      <c r="M365" s="9">
        <f>IF(H365="","",VLOOKUP($F365,abm!$B$2:$G$1701,3,FALSE))</f>
        <v>42</v>
      </c>
      <c r="N365" s="128">
        <f>IF(I365="","",VLOOKUP($F365,abm!$B$2:$G$1701,4,FALSE))</f>
        <v>50</v>
      </c>
      <c r="O365" s="9">
        <f>IF(J365="","",VLOOKUP($F365,abm!$B$2:$G$1701,5,FALSE))</f>
        <v>49</v>
      </c>
      <c r="P365" s="128">
        <f>IF(K365="","",VLOOKUP($F365,abm!$B$2:$G$1701,6,FALSE))</f>
        <v>52</v>
      </c>
      <c r="Q365" s="124">
        <f t="shared" si="20"/>
        <v>-0.35362346193139194</v>
      </c>
      <c r="R365" s="130">
        <f t="shared" si="21"/>
        <v>527.9703761925831</v>
      </c>
      <c r="S365" s="124">
        <f t="shared" si="22"/>
        <v>0.10203154277778625</v>
      </c>
      <c r="T365" s="131">
        <f t="shared" si="23"/>
        <v>20.581310114782898</v>
      </c>
    </row>
    <row r="366" spans="1:20" x14ac:dyDescent="0.3">
      <c r="A366">
        <v>2</v>
      </c>
      <c r="B366" s="11" t="s">
        <v>29</v>
      </c>
      <c r="C366" s="8">
        <v>6.1402520000000003</v>
      </c>
      <c r="D366" s="2">
        <v>0.282053</v>
      </c>
      <c r="E366" s="11" t="s">
        <v>44</v>
      </c>
      <c r="F366" s="11">
        <v>15705</v>
      </c>
      <c r="G366" s="125">
        <f>IFERROR(VLOOKUP($F366,INRIX!$A$2:$F$464,2,FALSE),"")</f>
        <v>68.464114832535898</v>
      </c>
      <c r="H366" s="4">
        <f>IFERROR(VLOOKUP($F366,INRIX!$A$2:$F$464,3,FALSE),"")</f>
        <v>68.213009864036295</v>
      </c>
      <c r="I366" s="125">
        <f>IFERROR(VLOOKUP($F366,INRIX!$A$2:$F$464,4,FALSE),"")</f>
        <v>69.849931955956905</v>
      </c>
      <c r="J366" s="4">
        <f>IFERROR(VLOOKUP($F366,INRIX!$A$2:$F$464,5,FALSE),"")</f>
        <v>39.499205448354097</v>
      </c>
      <c r="K366" s="125">
        <f>IFERROR(VLOOKUP($F366,INRIX!$A$2:$F$464,6,FALSE),"")</f>
        <v>68.797875508785907</v>
      </c>
      <c r="L366" s="128">
        <f>IF(G366="","",VLOOKUP($F366,abm!$B$2:$G$1701,2,FALSE))</f>
        <v>53</v>
      </c>
      <c r="M366" s="9">
        <f>IF(H366="","",VLOOKUP($F366,abm!$B$2:$G$1701,3,FALSE))</f>
        <v>45</v>
      </c>
      <c r="N366" s="128">
        <f>IF(I366="","",VLOOKUP($F366,abm!$B$2:$G$1701,4,FALSE))</f>
        <v>51</v>
      </c>
      <c r="O366" s="9">
        <f>IF(J366="","",VLOOKUP($F366,abm!$B$2:$G$1701,5,FALSE))</f>
        <v>48</v>
      </c>
      <c r="P366" s="128">
        <f>IF(K366="","",VLOOKUP($F366,abm!$B$2:$G$1701,6,FALSE))</f>
        <v>53</v>
      </c>
      <c r="Q366" s="124">
        <f t="shared" si="20"/>
        <v>-0.34030179741819033</v>
      </c>
      <c r="R366" s="130">
        <f t="shared" si="21"/>
        <v>538.84382694784631</v>
      </c>
      <c r="S366" s="124">
        <f t="shared" si="22"/>
        <v>0.21521431773509581</v>
      </c>
      <c r="T366" s="131">
        <f t="shared" si="23"/>
        <v>72.263508009292678</v>
      </c>
    </row>
    <row r="367" spans="1:20" x14ac:dyDescent="0.3">
      <c r="A367">
        <v>2</v>
      </c>
      <c r="B367" s="11" t="s">
        <v>29</v>
      </c>
      <c r="C367" s="8">
        <v>6.8559260000000002</v>
      </c>
      <c r="D367" s="2">
        <v>0.53061800000000003</v>
      </c>
      <c r="E367" s="11" t="s">
        <v>44</v>
      </c>
      <c r="F367" s="11">
        <v>25142</v>
      </c>
      <c r="G367" s="125">
        <f>IFERROR(VLOOKUP($F367,INRIX!$A$2:$F$464,2,FALSE),"")</f>
        <v>68.365762892078706</v>
      </c>
      <c r="H367" s="4">
        <f>IFERROR(VLOOKUP($F367,INRIX!$A$2:$F$464,3,FALSE),"")</f>
        <v>66.936283657691305</v>
      </c>
      <c r="I367" s="125">
        <f>IFERROR(VLOOKUP($F367,INRIX!$A$2:$F$464,4,FALSE),"")</f>
        <v>68.355437337622206</v>
      </c>
      <c r="J367" s="4">
        <f>IFERROR(VLOOKUP($F367,INRIX!$A$2:$F$464,5,FALSE),"")</f>
        <v>38.987968217934203</v>
      </c>
      <c r="K367" s="125">
        <f>IFERROR(VLOOKUP($F367,INRIX!$A$2:$F$464,6,FALSE),"")</f>
        <v>68.188623051722402</v>
      </c>
      <c r="L367" s="128">
        <f>IF(G367="","",VLOOKUP($F367,abm!$B$2:$G$1701,2,FALSE))</f>
        <v>53</v>
      </c>
      <c r="M367" s="9">
        <f>IF(H367="","",VLOOKUP($F367,abm!$B$2:$G$1701,3,FALSE))</f>
        <v>41</v>
      </c>
      <c r="N367" s="128">
        <f>IF(I367="","",VLOOKUP($F367,abm!$B$2:$G$1701,4,FALSE))</f>
        <v>49</v>
      </c>
      <c r="O367" s="9">
        <f>IF(J367="","",VLOOKUP($F367,abm!$B$2:$G$1701,5,FALSE))</f>
        <v>42</v>
      </c>
      <c r="P367" s="128">
        <f>IF(K367="","",VLOOKUP($F367,abm!$B$2:$G$1701,6,FALSE))</f>
        <v>53</v>
      </c>
      <c r="Q367" s="124">
        <f t="shared" si="20"/>
        <v>-0.38747719832084071</v>
      </c>
      <c r="R367" s="130">
        <f t="shared" si="21"/>
        <v>672.69080997222511</v>
      </c>
      <c r="S367" s="124">
        <f t="shared" si="22"/>
        <v>7.7255418010736099E-2</v>
      </c>
      <c r="T367" s="131">
        <f t="shared" si="23"/>
        <v>9.0723354561744625</v>
      </c>
    </row>
    <row r="368" spans="1:20" x14ac:dyDescent="0.3">
      <c r="A368">
        <v>2</v>
      </c>
      <c r="B368" s="11" t="s">
        <v>29</v>
      </c>
      <c r="C368" s="8">
        <v>7.3786560000000003</v>
      </c>
      <c r="D368" s="2">
        <v>0.52273000000000003</v>
      </c>
      <c r="E368" s="11" t="s">
        <v>44</v>
      </c>
      <c r="F368" s="11">
        <v>15715</v>
      </c>
      <c r="G368" s="125">
        <f>IFERROR(VLOOKUP($F368,INRIX!$A$2:$F$464,2,FALSE),"")</f>
        <v>68.365762892078706</v>
      </c>
      <c r="H368" s="4">
        <f>IFERROR(VLOOKUP($F368,INRIX!$A$2:$F$464,3,FALSE),"")</f>
        <v>66.936283657691305</v>
      </c>
      <c r="I368" s="125">
        <f>IFERROR(VLOOKUP($F368,INRIX!$A$2:$F$464,4,FALSE),"")</f>
        <v>68.355437337622206</v>
      </c>
      <c r="J368" s="4">
        <f>IFERROR(VLOOKUP($F368,INRIX!$A$2:$F$464,5,FALSE),"")</f>
        <v>38.987968217934203</v>
      </c>
      <c r="K368" s="125">
        <f>IFERROR(VLOOKUP($F368,INRIX!$A$2:$F$464,6,FALSE),"")</f>
        <v>68.188623051722402</v>
      </c>
      <c r="L368" s="128">
        <f>IF(G368="","",VLOOKUP($F368,abm!$B$2:$G$1701,2,FALSE))</f>
        <v>53</v>
      </c>
      <c r="M368" s="9">
        <f>IF(H368="","",VLOOKUP($F368,abm!$B$2:$G$1701,3,FALSE))</f>
        <v>41</v>
      </c>
      <c r="N368" s="128">
        <f>IF(I368="","",VLOOKUP($F368,abm!$B$2:$G$1701,4,FALSE))</f>
        <v>49</v>
      </c>
      <c r="O368" s="9">
        <f>IF(J368="","",VLOOKUP($F368,abm!$B$2:$G$1701,5,FALSE))</f>
        <v>42</v>
      </c>
      <c r="P368" s="128">
        <f>IF(K368="","",VLOOKUP($F368,abm!$B$2:$G$1701,6,FALSE))</f>
        <v>53</v>
      </c>
      <c r="Q368" s="124">
        <f t="shared" si="20"/>
        <v>-0.38747719832084071</v>
      </c>
      <c r="R368" s="130">
        <f t="shared" si="21"/>
        <v>672.69080997222511</v>
      </c>
      <c r="S368" s="124">
        <f t="shared" si="22"/>
        <v>7.7255418010736099E-2</v>
      </c>
      <c r="T368" s="131">
        <f t="shared" si="23"/>
        <v>9.0723354561744625</v>
      </c>
    </row>
    <row r="369" spans="1:20" x14ac:dyDescent="0.3">
      <c r="A369">
        <v>2</v>
      </c>
      <c r="B369" s="11" t="s">
        <v>29</v>
      </c>
      <c r="C369" s="8">
        <v>7.523765</v>
      </c>
      <c r="D369" s="2">
        <v>0.14510899999999999</v>
      </c>
      <c r="E369" s="11" t="s">
        <v>84</v>
      </c>
      <c r="F369" s="11">
        <v>25163</v>
      </c>
      <c r="G369" s="125">
        <f>IFERROR(VLOOKUP($F369,INRIX!$A$2:$F$464,2,FALSE),"")</f>
        <v>67.593035619351397</v>
      </c>
      <c r="H369" s="4">
        <f>IFERROR(VLOOKUP($F369,INRIX!$A$2:$F$464,3,FALSE),"")</f>
        <v>63.607837909890698</v>
      </c>
      <c r="I369" s="125">
        <f>IFERROR(VLOOKUP($F369,INRIX!$A$2:$F$464,4,FALSE),"")</f>
        <v>67.653717679079506</v>
      </c>
      <c r="J369" s="4">
        <f>IFERROR(VLOOKUP($F369,INRIX!$A$2:$F$464,5,FALSE),"")</f>
        <v>36.464245175936398</v>
      </c>
      <c r="K369" s="125">
        <f>IFERROR(VLOOKUP($F369,INRIX!$A$2:$F$464,6,FALSE),"")</f>
        <v>67.007445646778507</v>
      </c>
      <c r="L369" s="128">
        <f>IF(G369="","",VLOOKUP($F369,abm!$B$2:$G$1701,2,FALSE))</f>
        <v>53</v>
      </c>
      <c r="M369" s="9">
        <f>IF(H369="","",VLOOKUP($F369,abm!$B$2:$G$1701,3,FALSE))</f>
        <v>46</v>
      </c>
      <c r="N369" s="128">
        <f>IF(I369="","",VLOOKUP($F369,abm!$B$2:$G$1701,4,FALSE))</f>
        <v>52</v>
      </c>
      <c r="O369" s="9">
        <f>IF(J369="","",VLOOKUP($F369,abm!$B$2:$G$1701,5,FALSE))</f>
        <v>47</v>
      </c>
      <c r="P369" s="128">
        <f>IF(K369="","",VLOOKUP($F369,abm!$B$2:$G$1701,6,FALSE))</f>
        <v>53</v>
      </c>
      <c r="Q369" s="124">
        <f t="shared" si="20"/>
        <v>-0.27681868286160949</v>
      </c>
      <c r="R369" s="130">
        <f t="shared" si="21"/>
        <v>310.03595586098402</v>
      </c>
      <c r="S369" s="124">
        <f t="shared" si="22"/>
        <v>0.28893385214007927</v>
      </c>
      <c r="T369" s="131">
        <f t="shared" si="23"/>
        <v>111.00212971277946</v>
      </c>
    </row>
    <row r="370" spans="1:20" x14ac:dyDescent="0.3">
      <c r="A370">
        <v>2</v>
      </c>
      <c r="B370" s="11" t="s">
        <v>29</v>
      </c>
      <c r="C370" s="8">
        <v>8.6511090000000017</v>
      </c>
      <c r="D370" s="2">
        <v>0.23840900000000001</v>
      </c>
      <c r="E370" s="11" t="s">
        <v>32</v>
      </c>
      <c r="F370" s="11">
        <v>8887</v>
      </c>
      <c r="G370" s="125">
        <f>IFERROR(VLOOKUP($F370,INRIX!$A$2:$F$464,2,FALSE),"")</f>
        <v>61.018607123870297</v>
      </c>
      <c r="H370" s="4">
        <f>IFERROR(VLOOKUP($F370,INRIX!$A$2:$F$464,3,FALSE),"")</f>
        <v>44.8320447880565</v>
      </c>
      <c r="I370" s="125">
        <f>IFERROR(VLOOKUP($F370,INRIX!$A$2:$F$464,4,FALSE),"")</f>
        <v>57.294073982432302</v>
      </c>
      <c r="J370" s="4">
        <f>IFERROR(VLOOKUP($F370,INRIX!$A$2:$F$464,5,FALSE),"")</f>
        <v>32.798183881952298</v>
      </c>
      <c r="K370" s="125">
        <f>IFERROR(VLOOKUP($F370,INRIX!$A$2:$F$464,6,FALSE),"")</f>
        <v>58.862503722823398</v>
      </c>
      <c r="L370" s="128">
        <f>IF(G370="","",VLOOKUP($F370,abm!$B$2:$G$1701,2,FALSE))</f>
        <v>52</v>
      </c>
      <c r="M370" s="9">
        <f>IF(H370="","",VLOOKUP($F370,abm!$B$2:$G$1701,3,FALSE))</f>
        <v>45</v>
      </c>
      <c r="N370" s="128">
        <f>IF(I370="","",VLOOKUP($F370,abm!$B$2:$G$1701,4,FALSE))</f>
        <v>48</v>
      </c>
      <c r="O370" s="9">
        <f>IF(J370="","",VLOOKUP($F370,abm!$B$2:$G$1701,5,FALSE))</f>
        <v>46</v>
      </c>
      <c r="P370" s="128">
        <f>IF(K370="","",VLOOKUP($F370,abm!$B$2:$G$1701,6,FALSE))</f>
        <v>52</v>
      </c>
      <c r="Q370" s="124">
        <f t="shared" si="20"/>
        <v>3.7463205780041697E-3</v>
      </c>
      <c r="R370" s="130">
        <f t="shared" si="21"/>
        <v>2.820895321898606E-2</v>
      </c>
      <c r="S370" s="124">
        <f t="shared" si="22"/>
        <v>0.40251668097123527</v>
      </c>
      <c r="T370" s="131">
        <f t="shared" si="23"/>
        <v>174.28794881474411</v>
      </c>
    </row>
    <row r="371" spans="1:20" x14ac:dyDescent="0.3">
      <c r="A371">
        <v>2</v>
      </c>
      <c r="B371" s="11" t="s">
        <v>147</v>
      </c>
      <c r="C371" s="8">
        <v>0.18527099999999999</v>
      </c>
      <c r="D371" s="2">
        <v>0.18527099999999999</v>
      </c>
      <c r="E371" s="11" t="s">
        <v>128</v>
      </c>
      <c r="F371" s="11">
        <v>28920</v>
      </c>
      <c r="G371" s="125">
        <f>IFERROR(VLOOKUP($F371,INRIX!$A$2:$F$464,2,FALSE),"")</f>
        <v>44.986709197235498</v>
      </c>
      <c r="H371" s="4">
        <f>IFERROR(VLOOKUP($F371,INRIX!$A$2:$F$464,3,FALSE),"")</f>
        <v>44.4713409757398</v>
      </c>
      <c r="I371" s="125">
        <f>IFERROR(VLOOKUP($F371,INRIX!$A$2:$F$464,4,FALSE),"")</f>
        <v>43.8947173079302</v>
      </c>
      <c r="J371" s="4">
        <f>IFERROR(VLOOKUP($F371,INRIX!$A$2:$F$464,5,FALSE),"")</f>
        <v>44.185471055618599</v>
      </c>
      <c r="K371" s="125">
        <f>IFERROR(VLOOKUP($F371,INRIX!$A$2:$F$464,6,FALSE),"")</f>
        <v>43.838578377841799</v>
      </c>
      <c r="L371" s="128">
        <f>IF(G371="","",VLOOKUP($F371,abm!$B$2:$G$1701,2,FALSE))</f>
        <v>61</v>
      </c>
      <c r="M371" s="9">
        <f>IF(H371="","",VLOOKUP($F371,abm!$B$2:$G$1701,3,FALSE))</f>
        <v>61</v>
      </c>
      <c r="N371" s="128">
        <f>IF(I371="","",VLOOKUP($F371,abm!$B$2:$G$1701,4,FALSE))</f>
        <v>61</v>
      </c>
      <c r="O371" s="9">
        <f>IF(J371="","",VLOOKUP($F371,abm!$B$2:$G$1701,5,FALSE))</f>
        <v>61</v>
      </c>
      <c r="P371" s="128">
        <f>IF(K371="","",VLOOKUP($F371,abm!$B$2:$G$1701,6,FALSE))</f>
        <v>61</v>
      </c>
      <c r="Q371" s="124">
        <f t="shared" si="20"/>
        <v>0.37166990384384824</v>
      </c>
      <c r="R371" s="130">
        <f t="shared" si="21"/>
        <v>273.19656914025813</v>
      </c>
      <c r="S371" s="124">
        <f t="shared" si="22"/>
        <v>0.38054429527787681</v>
      </c>
      <c r="T371" s="131">
        <f t="shared" si="23"/>
        <v>282.72838362143989</v>
      </c>
    </row>
    <row r="372" spans="1:20" x14ac:dyDescent="0.3">
      <c r="A372">
        <v>2</v>
      </c>
      <c r="B372" s="11" t="s">
        <v>147</v>
      </c>
      <c r="C372" s="8">
        <v>0.53092399999999995</v>
      </c>
      <c r="D372" s="2">
        <v>0.34565299999999999</v>
      </c>
      <c r="E372" s="11" t="s">
        <v>38</v>
      </c>
      <c r="F372" s="11">
        <v>28925</v>
      </c>
      <c r="G372" s="125">
        <f>IFERROR(VLOOKUP($F372,INRIX!$A$2:$F$464,2,FALSE),"")</f>
        <v>57.167729930887802</v>
      </c>
      <c r="H372" s="4">
        <f>IFERROR(VLOOKUP($F372,INRIX!$A$2:$F$464,3,FALSE),"")</f>
        <v>58.069581444948</v>
      </c>
      <c r="I372" s="125">
        <f>IFERROR(VLOOKUP($F372,INRIX!$A$2:$F$464,4,FALSE),"")</f>
        <v>58.252505257948798</v>
      </c>
      <c r="J372" s="4">
        <f>IFERROR(VLOOKUP($F372,INRIX!$A$2:$F$464,5,FALSE),"")</f>
        <v>59.2118047673099</v>
      </c>
      <c r="K372" s="125">
        <f>IFERROR(VLOOKUP($F372,INRIX!$A$2:$F$464,6,FALSE),"")</f>
        <v>57.5736126278169</v>
      </c>
      <c r="L372" s="128">
        <f>IF(G372="","",VLOOKUP($F372,abm!$B$2:$G$1701,2,FALSE))</f>
        <v>62</v>
      </c>
      <c r="M372" s="9">
        <f>IF(H372="","",VLOOKUP($F372,abm!$B$2:$G$1701,3,FALSE))</f>
        <v>62</v>
      </c>
      <c r="N372" s="128">
        <f>IF(I372="","",VLOOKUP($F372,abm!$B$2:$G$1701,4,FALSE))</f>
        <v>62</v>
      </c>
      <c r="O372" s="9">
        <f>IF(J372="","",VLOOKUP($F372,abm!$B$2:$G$1701,5,FALSE))</f>
        <v>62</v>
      </c>
      <c r="P372" s="128">
        <f>IF(K372="","",VLOOKUP($F372,abm!$B$2:$G$1701,6,FALSE))</f>
        <v>62</v>
      </c>
      <c r="Q372" s="124">
        <f t="shared" si="20"/>
        <v>6.7684637244685097E-2</v>
      </c>
      <c r="R372" s="130">
        <f t="shared" si="21"/>
        <v>15.448190017897055</v>
      </c>
      <c r="S372" s="124">
        <f t="shared" si="22"/>
        <v>4.7088502768107388E-2</v>
      </c>
      <c r="T372" s="131">
        <f t="shared" si="23"/>
        <v>7.7740326555958008</v>
      </c>
    </row>
    <row r="373" spans="1:20" x14ac:dyDescent="0.3">
      <c r="A373">
        <v>2</v>
      </c>
      <c r="B373" s="11" t="s">
        <v>147</v>
      </c>
      <c r="C373" s="8">
        <v>1.8324719999999999</v>
      </c>
      <c r="D373" s="2">
        <v>0.223104</v>
      </c>
      <c r="E373" s="11" t="s">
        <v>127</v>
      </c>
      <c r="F373" s="11">
        <v>27511</v>
      </c>
      <c r="G373" s="125">
        <f>IFERROR(VLOOKUP($F373,INRIX!$A$2:$F$464,2,FALSE),"")</f>
        <v>63.654970760233901</v>
      </c>
      <c r="H373" s="4">
        <f>IFERROR(VLOOKUP($F373,INRIX!$A$2:$F$464,3,FALSE),"")</f>
        <v>64.306318315116002</v>
      </c>
      <c r="I373" s="125">
        <f>IFERROR(VLOOKUP($F373,INRIX!$A$2:$F$464,4,FALSE),"")</f>
        <v>64.622788568600797</v>
      </c>
      <c r="J373" s="4">
        <f>IFERROR(VLOOKUP($F373,INRIX!$A$2:$F$464,5,FALSE),"")</f>
        <v>66.177525539160001</v>
      </c>
      <c r="K373" s="125">
        <f>IFERROR(VLOOKUP($F373,INRIX!$A$2:$F$464,6,FALSE),"")</f>
        <v>64.4561699592971</v>
      </c>
      <c r="L373" s="128">
        <f>IF(G373="","",VLOOKUP($F373,abm!$B$2:$G$1701,2,FALSE))</f>
        <v>58</v>
      </c>
      <c r="M373" s="9">
        <f>IF(H373="","",VLOOKUP($F373,abm!$B$2:$G$1701,3,FALSE))</f>
        <v>58</v>
      </c>
      <c r="N373" s="128">
        <f>IF(I373="","",VLOOKUP($F373,abm!$B$2:$G$1701,4,FALSE))</f>
        <v>58</v>
      </c>
      <c r="O373" s="9">
        <f>IF(J373="","",VLOOKUP($F373,abm!$B$2:$G$1701,5,FALSE))</f>
        <v>58</v>
      </c>
      <c r="P373" s="128">
        <f>IF(K373="","",VLOOKUP($F373,abm!$B$2:$G$1701,6,FALSE))</f>
        <v>58</v>
      </c>
      <c r="Q373" s="124">
        <f t="shared" si="20"/>
        <v>-9.8066853776538232E-2</v>
      </c>
      <c r="R373" s="130">
        <f t="shared" si="21"/>
        <v>39.769650691567527</v>
      </c>
      <c r="S373" s="124">
        <f t="shared" si="22"/>
        <v>-0.12356952715497072</v>
      </c>
      <c r="T373" s="131">
        <f t="shared" si="23"/>
        <v>66.871923943614064</v>
      </c>
    </row>
    <row r="374" spans="1:20" x14ac:dyDescent="0.3">
      <c r="A374">
        <v>2</v>
      </c>
      <c r="B374" s="11" t="s">
        <v>147</v>
      </c>
      <c r="C374" s="8">
        <v>2.542894</v>
      </c>
      <c r="D374" s="2">
        <v>0.19425500000000001</v>
      </c>
      <c r="E374" s="11" t="s">
        <v>126</v>
      </c>
      <c r="F374" s="11">
        <v>27015</v>
      </c>
      <c r="G374" s="125">
        <f>IFERROR(VLOOKUP($F374,INRIX!$A$2:$F$464,2,FALSE),"")</f>
        <v>64.1318447634237</v>
      </c>
      <c r="H374" s="4">
        <f>IFERROR(VLOOKUP($F374,INRIX!$A$2:$F$464,3,FALSE),"")</f>
        <v>65.348440415889101</v>
      </c>
      <c r="I374" s="125">
        <f>IFERROR(VLOOKUP($F374,INRIX!$A$2:$F$464,4,FALSE),"")</f>
        <v>65.676234071508105</v>
      </c>
      <c r="J374" s="4">
        <f>IFERROR(VLOOKUP($F374,INRIX!$A$2:$F$464,5,FALSE),"")</f>
        <v>67.389784335981801</v>
      </c>
      <c r="K374" s="125">
        <f>IFERROR(VLOOKUP($F374,INRIX!$A$2:$F$464,6,FALSE),"")</f>
        <v>65.191799861014601</v>
      </c>
      <c r="L374" s="128">
        <f>IF(G374="","",VLOOKUP($F374,abm!$B$2:$G$1701,2,FALSE))</f>
        <v>58</v>
      </c>
      <c r="M374" s="9">
        <f>IF(H374="","",VLOOKUP($F374,abm!$B$2:$G$1701,3,FALSE))</f>
        <v>58</v>
      </c>
      <c r="N374" s="128">
        <f>IF(I374="","",VLOOKUP($F374,abm!$B$2:$G$1701,4,FALSE))</f>
        <v>58</v>
      </c>
      <c r="O374" s="9">
        <f>IF(J374="","",VLOOKUP($F374,abm!$B$2:$G$1701,5,FALSE))</f>
        <v>58</v>
      </c>
      <c r="P374" s="128">
        <f>IF(K374="","",VLOOKUP($F374,abm!$B$2:$G$1701,6,FALSE))</f>
        <v>58</v>
      </c>
      <c r="Q374" s="124">
        <f t="shared" si="20"/>
        <v>-0.11245012687559675</v>
      </c>
      <c r="R374" s="130">
        <f t="shared" si="21"/>
        <v>53.999576545872387</v>
      </c>
      <c r="S374" s="124">
        <f t="shared" si="22"/>
        <v>-0.13933542640777175</v>
      </c>
      <c r="T374" s="131">
        <f t="shared" si="23"/>
        <v>88.168049876249199</v>
      </c>
    </row>
    <row r="375" spans="1:20" x14ac:dyDescent="0.3">
      <c r="A375">
        <v>2</v>
      </c>
      <c r="B375" s="11" t="s">
        <v>147</v>
      </c>
      <c r="C375" s="8">
        <v>2.7848190000000002</v>
      </c>
      <c r="D375" s="2">
        <v>0.241925</v>
      </c>
      <c r="E375" s="11" t="s">
        <v>126</v>
      </c>
      <c r="F375" s="11">
        <v>12065</v>
      </c>
      <c r="G375" s="125">
        <f>IFERROR(VLOOKUP($F375,INRIX!$A$2:$F$464,2,FALSE),"")</f>
        <v>64.715576820839999</v>
      </c>
      <c r="H375" s="4">
        <f>IFERROR(VLOOKUP($F375,INRIX!$A$2:$F$464,3,FALSE),"")</f>
        <v>66.0050653159158</v>
      </c>
      <c r="I375" s="125">
        <f>IFERROR(VLOOKUP($F375,INRIX!$A$2:$F$464,4,FALSE),"")</f>
        <v>66.382036372633905</v>
      </c>
      <c r="J375" s="4">
        <f>IFERROR(VLOOKUP($F375,INRIX!$A$2:$F$464,5,FALSE),"")</f>
        <v>67.689216799091895</v>
      </c>
      <c r="K375" s="125">
        <f>IFERROR(VLOOKUP($F375,INRIX!$A$2:$F$464,6,FALSE),"")</f>
        <v>66.070584731460301</v>
      </c>
      <c r="L375" s="128">
        <f>IF(G375="","",VLOOKUP($F375,abm!$B$2:$G$1701,2,FALSE))</f>
        <v>58</v>
      </c>
      <c r="M375" s="9">
        <f>IF(H375="","",VLOOKUP($F375,abm!$B$2:$G$1701,3,FALSE))</f>
        <v>58</v>
      </c>
      <c r="N375" s="128">
        <f>IF(I375="","",VLOOKUP($F375,abm!$B$2:$G$1701,4,FALSE))</f>
        <v>58</v>
      </c>
      <c r="O375" s="9">
        <f>IF(J375="","",VLOOKUP($F375,abm!$B$2:$G$1701,5,FALSE))</f>
        <v>58</v>
      </c>
      <c r="P375" s="128">
        <f>IF(K375="","",VLOOKUP($F375,abm!$B$2:$G$1701,6,FALSE))</f>
        <v>58</v>
      </c>
      <c r="Q375" s="124">
        <f t="shared" si="20"/>
        <v>-0.12127956055496147</v>
      </c>
      <c r="R375" s="130">
        <f t="shared" si="21"/>
        <v>64.08107071207813</v>
      </c>
      <c r="S375" s="124">
        <f t="shared" si="22"/>
        <v>-0.14314269328673757</v>
      </c>
      <c r="T375" s="131">
        <f t="shared" si="23"/>
        <v>93.880922179804585</v>
      </c>
    </row>
    <row r="376" spans="1:20" x14ac:dyDescent="0.3">
      <c r="A376">
        <v>2</v>
      </c>
      <c r="B376" s="11" t="s">
        <v>147</v>
      </c>
      <c r="C376" s="8">
        <v>3.8395110000000003</v>
      </c>
      <c r="D376" s="2">
        <v>0.19611300000000001</v>
      </c>
      <c r="E376" s="11" t="s">
        <v>123</v>
      </c>
      <c r="F376" s="11">
        <v>7545</v>
      </c>
      <c r="G376" s="125">
        <f>IFERROR(VLOOKUP($F376,INRIX!$A$2:$F$464,2,FALSE),"")</f>
        <v>61.468367889420499</v>
      </c>
      <c r="H376" s="4">
        <f>IFERROR(VLOOKUP($F376,INRIX!$A$2:$F$464,3,FALSE),"")</f>
        <v>60.085577179418799</v>
      </c>
      <c r="I376" s="125">
        <f>IFERROR(VLOOKUP($F376,INRIX!$A$2:$F$464,4,FALSE),"")</f>
        <v>64.042805888902606</v>
      </c>
      <c r="J376" s="4">
        <f>IFERROR(VLOOKUP($F376,INRIX!$A$2:$F$464,5,FALSE),"")</f>
        <v>56.043813847900097</v>
      </c>
      <c r="K376" s="125">
        <f>IFERROR(VLOOKUP($F376,INRIX!$A$2:$F$464,6,FALSE),"")</f>
        <v>62.5294351235977</v>
      </c>
      <c r="L376" s="128">
        <f>IF(G376="","",VLOOKUP($F376,abm!$B$2:$G$1701,2,FALSE))</f>
        <v>62</v>
      </c>
      <c r="M376" s="9">
        <f>IF(H376="","",VLOOKUP($F376,abm!$B$2:$G$1701,3,FALSE))</f>
        <v>62</v>
      </c>
      <c r="N376" s="128">
        <f>IF(I376="","",VLOOKUP($F376,abm!$B$2:$G$1701,4,FALSE))</f>
        <v>62</v>
      </c>
      <c r="O376" s="9">
        <f>IF(J376="","",VLOOKUP($F376,abm!$B$2:$G$1701,5,FALSE))</f>
        <v>61</v>
      </c>
      <c r="P376" s="128">
        <f>IF(K376="","",VLOOKUP($F376,abm!$B$2:$G$1701,6,FALSE))</f>
        <v>62</v>
      </c>
      <c r="Q376" s="124">
        <f t="shared" si="20"/>
        <v>3.1861603240735059E-2</v>
      </c>
      <c r="R376" s="130">
        <f t="shared" si="21"/>
        <v>3.6650147359620826</v>
      </c>
      <c r="S376" s="124">
        <f t="shared" si="22"/>
        <v>8.8434134149947941E-2</v>
      </c>
      <c r="T376" s="131">
        <f t="shared" si="23"/>
        <v>24.563781174266843</v>
      </c>
    </row>
    <row r="377" spans="1:20" x14ac:dyDescent="0.3">
      <c r="A377">
        <v>2</v>
      </c>
      <c r="B377" s="11" t="s">
        <v>147</v>
      </c>
      <c r="C377" s="8">
        <v>4.367642</v>
      </c>
      <c r="D377" s="2">
        <v>0.37819799999999998</v>
      </c>
      <c r="E377" s="11" t="s">
        <v>33</v>
      </c>
      <c r="F377" s="11">
        <v>11284</v>
      </c>
      <c r="G377" s="125">
        <f>IFERROR(VLOOKUP($F377,INRIX!$A$2:$F$464,2,FALSE),"")</f>
        <v>62.184742158426403</v>
      </c>
      <c r="H377" s="4">
        <f>IFERROR(VLOOKUP($F377,INRIX!$A$2:$F$464,3,FALSE),"")</f>
        <v>37.2450013329779</v>
      </c>
      <c r="I377" s="125">
        <f>IFERROR(VLOOKUP($F377,INRIX!$A$2:$F$464,4,FALSE),"")</f>
        <v>61.126067054311498</v>
      </c>
      <c r="J377" s="4">
        <f>IFERROR(VLOOKUP($F377,INRIX!$A$2:$F$464,5,FALSE),"")</f>
        <v>30.460612939841099</v>
      </c>
      <c r="K377" s="125">
        <f>IFERROR(VLOOKUP($F377,INRIX!$A$2:$F$464,6,FALSE),"")</f>
        <v>62.134617293755603</v>
      </c>
      <c r="L377" s="128">
        <f>IF(G377="","",VLOOKUP($F377,abm!$B$2:$G$1701,2,FALSE))</f>
        <v>62</v>
      </c>
      <c r="M377" s="9">
        <f>IF(H377="","",VLOOKUP($F377,abm!$B$2:$G$1701,3,FALSE))</f>
        <v>61</v>
      </c>
      <c r="N377" s="128">
        <f>IF(I377="","",VLOOKUP($F377,abm!$B$2:$G$1701,4,FALSE))</f>
        <v>62</v>
      </c>
      <c r="O377" s="9">
        <f>IF(J377="","",VLOOKUP($F377,abm!$B$2:$G$1701,5,FALSE))</f>
        <v>60</v>
      </c>
      <c r="P377" s="128">
        <f>IF(K377="","",VLOOKUP($F377,abm!$B$2:$G$1701,6,FALSE))</f>
        <v>62</v>
      </c>
      <c r="Q377" s="124">
        <f t="shared" si="20"/>
        <v>0.63780367342848443</v>
      </c>
      <c r="R377" s="130">
        <f t="shared" si="21"/>
        <v>564.29996167022171</v>
      </c>
      <c r="S377" s="124">
        <f t="shared" si="22"/>
        <v>0.9697568173857305</v>
      </c>
      <c r="T377" s="131">
        <f t="shared" si="23"/>
        <v>872.57538788988313</v>
      </c>
    </row>
    <row r="378" spans="1:20" x14ac:dyDescent="0.3">
      <c r="A378">
        <v>2</v>
      </c>
      <c r="B378" s="11" t="s">
        <v>147</v>
      </c>
      <c r="C378" s="8">
        <v>5.8266620000000007</v>
      </c>
      <c r="D378" s="2">
        <v>0.38629400000000003</v>
      </c>
      <c r="E378" s="11" t="s">
        <v>125</v>
      </c>
      <c r="F378" s="11">
        <v>11297</v>
      </c>
      <c r="G378" s="125">
        <f>IFERROR(VLOOKUP($F378,INRIX!$A$2:$F$464,2,FALSE),"")</f>
        <v>63.820308346624103</v>
      </c>
      <c r="H378" s="4">
        <f>IFERROR(VLOOKUP($F378,INRIX!$A$2:$F$464,3,FALSE),"")</f>
        <v>62.9042921887497</v>
      </c>
      <c r="I378" s="125">
        <f>IFERROR(VLOOKUP($F378,INRIX!$A$2:$F$464,4,FALSE),"")</f>
        <v>62.106767289372797</v>
      </c>
      <c r="J378" s="4">
        <f>IFERROR(VLOOKUP($F378,INRIX!$A$2:$F$464,5,FALSE),"")</f>
        <v>49.591373439273603</v>
      </c>
      <c r="K378" s="125">
        <f>IFERROR(VLOOKUP($F378,INRIX!$A$2:$F$464,6,FALSE),"")</f>
        <v>61.928323240345499</v>
      </c>
      <c r="L378" s="128">
        <f>IF(G378="","",VLOOKUP($F378,abm!$B$2:$G$1701,2,FALSE))</f>
        <v>62</v>
      </c>
      <c r="M378" s="9">
        <f>IF(H378="","",VLOOKUP($F378,abm!$B$2:$G$1701,3,FALSE))</f>
        <v>32</v>
      </c>
      <c r="N378" s="128">
        <f>IF(I378="","",VLOOKUP($F378,abm!$B$2:$G$1701,4,FALSE))</f>
        <v>44</v>
      </c>
      <c r="O378" s="9">
        <f>IF(J378="","",VLOOKUP($F378,abm!$B$2:$G$1701,5,FALSE))</f>
        <v>31</v>
      </c>
      <c r="P378" s="128">
        <f>IF(K378="","",VLOOKUP($F378,abm!$B$2:$G$1701,6,FALSE))</f>
        <v>62</v>
      </c>
      <c r="Q378" s="124">
        <f t="shared" ref="Q378:Q437" si="24">IFERROR(M378/H378-1,"")</f>
        <v>-0.49129067530111825</v>
      </c>
      <c r="R378" s="130">
        <f t="shared" ref="R378:R437" si="25">IFERROR(POWER((M378-H378),2),"")</f>
        <v>955.07527568761577</v>
      </c>
      <c r="S378" s="124">
        <f t="shared" ref="S378:S437" si="26">IFERROR(O378/J378-1,"")</f>
        <v>-0.3748912794689867</v>
      </c>
      <c r="T378" s="131">
        <f t="shared" ref="T378:T437" si="27">IFERROR(POWER((O378-J378),2),"")</f>
        <v>345.63916635852803</v>
      </c>
    </row>
    <row r="379" spans="1:20" x14ac:dyDescent="0.3">
      <c r="A379">
        <v>2</v>
      </c>
      <c r="B379" s="11" t="s">
        <v>147</v>
      </c>
      <c r="C379" s="8">
        <v>6.2137270000000004</v>
      </c>
      <c r="D379" s="2">
        <v>0.27086700000000002</v>
      </c>
      <c r="E379" s="11" t="s">
        <v>148</v>
      </c>
      <c r="F379" s="11">
        <v>9043</v>
      </c>
      <c r="G379" s="125">
        <f>IFERROR(VLOOKUP($F379,INRIX!$A$2:$F$464,2,FALSE),"")</f>
        <v>60.976608187134502</v>
      </c>
      <c r="H379" s="4">
        <f>IFERROR(VLOOKUP($F379,INRIX!$A$2:$F$464,3,FALSE),"")</f>
        <v>60.984004265529201</v>
      </c>
      <c r="I379" s="125">
        <f>IFERROR(VLOOKUP($F379,INRIX!$A$2:$F$464,4,FALSE),"")</f>
        <v>62.401583570456502</v>
      </c>
      <c r="J379" s="4">
        <f>IFERROR(VLOOKUP($F379,INRIX!$A$2:$F$464,5,FALSE),"")</f>
        <v>58.179341657207701</v>
      </c>
      <c r="K379" s="125">
        <f>IFERROR(VLOOKUP($F379,INRIX!$A$2:$F$464,6,FALSE),"")</f>
        <v>61.7390052615904</v>
      </c>
      <c r="L379" s="128">
        <f>IF(G379="","",VLOOKUP($F379,abm!$B$2:$G$1701,2,FALSE))</f>
        <v>62</v>
      </c>
      <c r="M379" s="9">
        <f>IF(H379="","",VLOOKUP($F379,abm!$B$2:$G$1701,3,FALSE))</f>
        <v>49</v>
      </c>
      <c r="N379" s="128">
        <f>IF(I379="","",VLOOKUP($F379,abm!$B$2:$G$1701,4,FALSE))</f>
        <v>58</v>
      </c>
      <c r="O379" s="9">
        <f>IF(J379="","",VLOOKUP($F379,abm!$B$2:$G$1701,5,FALSE))</f>
        <v>50</v>
      </c>
      <c r="P379" s="128">
        <f>IF(K379="","",VLOOKUP($F379,abm!$B$2:$G$1701,6,FALSE))</f>
        <v>62</v>
      </c>
      <c r="Q379" s="124">
        <f t="shared" si="24"/>
        <v>-0.19651061634703249</v>
      </c>
      <c r="R379" s="130">
        <f t="shared" si="25"/>
        <v>143.61635823622208</v>
      </c>
      <c r="S379" s="124">
        <f t="shared" si="26"/>
        <v>-0.14058841891680951</v>
      </c>
      <c r="T379" s="131">
        <f t="shared" si="27"/>
        <v>66.901629945333212</v>
      </c>
    </row>
    <row r="380" spans="1:20" x14ac:dyDescent="0.3">
      <c r="A380">
        <v>2</v>
      </c>
      <c r="B380" s="11" t="s">
        <v>147</v>
      </c>
      <c r="C380" s="8">
        <v>7.7018529999999998</v>
      </c>
      <c r="D380" s="2">
        <v>0.152893</v>
      </c>
      <c r="E380" s="11" t="s">
        <v>28</v>
      </c>
      <c r="F380" s="11">
        <v>10790</v>
      </c>
      <c r="G380" s="125">
        <f>IFERROR(VLOOKUP($F380,INRIX!$A$2:$F$464,2,FALSE),"")</f>
        <v>62.857522594364703</v>
      </c>
      <c r="H380" s="4">
        <f>IFERROR(VLOOKUP($F380,INRIX!$A$2:$F$464,3,FALSE),"")</f>
        <v>63.630231938149798</v>
      </c>
      <c r="I380" s="125">
        <f>IFERROR(VLOOKUP($F380,INRIX!$A$2:$F$464,4,FALSE),"")</f>
        <v>64.816775949523702</v>
      </c>
      <c r="J380" s="4">
        <f>IFERROR(VLOOKUP($F380,INRIX!$A$2:$F$464,5,FALSE),"")</f>
        <v>58.509875141884201</v>
      </c>
      <c r="K380" s="125">
        <f>IFERROR(VLOOKUP($F380,INRIX!$A$2:$F$464,6,FALSE),"")</f>
        <v>64.093517323538194</v>
      </c>
      <c r="L380" s="128">
        <f>IF(G380="","",VLOOKUP($F380,abm!$B$2:$G$1701,2,FALSE))</f>
        <v>57</v>
      </c>
      <c r="M380" s="9">
        <f>IF(H380="","",VLOOKUP($F380,abm!$B$2:$G$1701,3,FALSE))</f>
        <v>55</v>
      </c>
      <c r="N380" s="128">
        <f>IF(I380="","",VLOOKUP($F380,abm!$B$2:$G$1701,4,FALSE))</f>
        <v>56</v>
      </c>
      <c r="O380" s="9">
        <f>IF(J380="","",VLOOKUP($F380,abm!$B$2:$G$1701,5,FALSE))</f>
        <v>48</v>
      </c>
      <c r="P380" s="128">
        <f>IF(K380="","",VLOOKUP($F380,abm!$B$2:$G$1701,6,FALSE))</f>
        <v>57</v>
      </c>
      <c r="Q380" s="124">
        <f t="shared" si="24"/>
        <v>-0.135630999216514</v>
      </c>
      <c r="R380" s="130">
        <f t="shared" si="25"/>
        <v>74.480903306260814</v>
      </c>
      <c r="S380" s="124">
        <f t="shared" si="26"/>
        <v>-0.17962566346959652</v>
      </c>
      <c r="T380" s="131">
        <f t="shared" si="27"/>
        <v>110.45747549799546</v>
      </c>
    </row>
    <row r="381" spans="1:20" x14ac:dyDescent="0.3">
      <c r="A381">
        <v>2</v>
      </c>
      <c r="B381" s="11" t="s">
        <v>149</v>
      </c>
      <c r="C381" s="8">
        <v>5.7482999999999999E-2</v>
      </c>
      <c r="D381" s="2">
        <v>5.7482999999999999E-2</v>
      </c>
      <c r="E381" s="11" t="s">
        <v>133</v>
      </c>
      <c r="F381" s="11">
        <v>21880</v>
      </c>
      <c r="G381" s="125">
        <f>IFERROR(VLOOKUP($F381,INRIX!$A$2:$F$464,2,FALSE),"")</f>
        <v>49.8022328548644</v>
      </c>
      <c r="H381" s="4">
        <f>IFERROR(VLOOKUP($F381,INRIX!$A$2:$F$464,3,FALSE),"")</f>
        <v>49.4241535590509</v>
      </c>
      <c r="I381" s="125">
        <f>IFERROR(VLOOKUP($F381,INRIX!$A$2:$F$464,4,FALSE),"")</f>
        <v>51.492267722380298</v>
      </c>
      <c r="J381" s="4">
        <f>IFERROR(VLOOKUP($F381,INRIX!$A$2:$F$464,5,FALSE),"")</f>
        <v>54.2744608399546</v>
      </c>
      <c r="K381" s="125">
        <f>IFERROR(VLOOKUP($F381,INRIX!$A$2:$F$464,6,FALSE),"")</f>
        <v>53.275985307257002</v>
      </c>
      <c r="L381" s="128">
        <f>IF(G381="","",VLOOKUP($F381,abm!$B$2:$G$1701,2,FALSE))</f>
        <v>58</v>
      </c>
      <c r="M381" s="9">
        <f>IF(H381="","",VLOOKUP($F381,abm!$B$2:$G$1701,3,FALSE))</f>
        <v>57</v>
      </c>
      <c r="N381" s="128">
        <f>IF(I381="","",VLOOKUP($F381,abm!$B$2:$G$1701,4,FALSE))</f>
        <v>58</v>
      </c>
      <c r="O381" s="9">
        <f>IF(J381="","",VLOOKUP($F381,abm!$B$2:$G$1701,5,FALSE))</f>
        <v>58</v>
      </c>
      <c r="P381" s="128">
        <f>IF(K381="","",VLOOKUP($F381,abm!$B$2:$G$1701,6,FALSE))</f>
        <v>58</v>
      </c>
      <c r="Q381" s="124">
        <f t="shared" si="24"/>
        <v>0.15328226980959103</v>
      </c>
      <c r="R381" s="130">
        <f t="shared" si="25"/>
        <v>57.39344929684114</v>
      </c>
      <c r="S381" s="124">
        <f t="shared" si="26"/>
        <v>6.8642582577306932E-2</v>
      </c>
      <c r="T381" s="131">
        <f t="shared" si="27"/>
        <v>13.879642033031788</v>
      </c>
    </row>
    <row r="382" spans="1:20" x14ac:dyDescent="0.3">
      <c r="A382">
        <v>2</v>
      </c>
      <c r="B382" s="11" t="s">
        <v>149</v>
      </c>
      <c r="C382" s="8">
        <v>2.610249</v>
      </c>
      <c r="D382" s="2">
        <v>0.78222599999999998</v>
      </c>
      <c r="E382" s="12" t="s">
        <v>131</v>
      </c>
      <c r="F382" s="11">
        <v>7723</v>
      </c>
      <c r="G382" s="125">
        <f>IFERROR(VLOOKUP($F382,INRIX!$A$2:$F$464,2,FALSE),"")</f>
        <v>61.202286018075498</v>
      </c>
      <c r="H382" s="4">
        <f>IFERROR(VLOOKUP($F382,INRIX!$A$2:$F$464,3,FALSE),"")</f>
        <v>62.644094908024499</v>
      </c>
      <c r="I382" s="125">
        <f>IFERROR(VLOOKUP($F382,INRIX!$A$2:$F$464,4,FALSE),"")</f>
        <v>63.251515526413499</v>
      </c>
      <c r="J382" s="4">
        <f>IFERROR(VLOOKUP($F382,INRIX!$A$2:$F$464,5,FALSE),"")</f>
        <v>63.609988649262199</v>
      </c>
      <c r="K382" s="125">
        <f>IFERROR(VLOOKUP($F382,INRIX!$A$2:$F$464,6,FALSE),"")</f>
        <v>63.309639630695898</v>
      </c>
      <c r="L382" s="128">
        <f>IF(G382="","",VLOOKUP($F382,abm!$B$2:$G$1701,2,FALSE))</f>
        <v>58</v>
      </c>
      <c r="M382" s="9">
        <f>IF(H382="","",VLOOKUP($F382,abm!$B$2:$G$1701,3,FALSE))</f>
        <v>47</v>
      </c>
      <c r="N382" s="128">
        <f>IF(I382="","",VLOOKUP($F382,abm!$B$2:$G$1701,4,FALSE))</f>
        <v>56</v>
      </c>
      <c r="O382" s="9">
        <f>IF(J382="","",VLOOKUP($F382,abm!$B$2:$G$1701,5,FALSE))</f>
        <v>55</v>
      </c>
      <c r="P382" s="128">
        <f>IF(K382="","",VLOOKUP($F382,abm!$B$2:$G$1701,6,FALSE))</f>
        <v>58</v>
      </c>
      <c r="Q382" s="124">
        <f t="shared" si="24"/>
        <v>-0.24972976193515961</v>
      </c>
      <c r="R382" s="130">
        <f t="shared" si="25"/>
        <v>244.73770549127806</v>
      </c>
      <c r="S382" s="124">
        <f t="shared" si="26"/>
        <v>-0.13535592179927336</v>
      </c>
      <c r="T382" s="131">
        <f t="shared" si="27"/>
        <v>74.131904540423903</v>
      </c>
    </row>
    <row r="383" spans="1:20" x14ac:dyDescent="0.3">
      <c r="A383">
        <v>2</v>
      </c>
      <c r="B383" s="11" t="s">
        <v>149</v>
      </c>
      <c r="C383" s="8">
        <v>3.1731780000000001</v>
      </c>
      <c r="D383" s="2">
        <v>0.56292900000000001</v>
      </c>
      <c r="E383" s="12" t="s">
        <v>150</v>
      </c>
      <c r="F383" s="11">
        <v>9033</v>
      </c>
      <c r="G383" s="125">
        <f>IFERROR(VLOOKUP($F383,INRIX!$A$2:$F$464,2,FALSE),"")</f>
        <v>61.328017012227498</v>
      </c>
      <c r="H383" s="4">
        <f>IFERROR(VLOOKUP($F383,INRIX!$A$2:$F$464,3,FALSE),"")</f>
        <v>63.205011996800899</v>
      </c>
      <c r="I383" s="125">
        <f>IFERROR(VLOOKUP($F383,INRIX!$A$2:$F$464,4,FALSE),"")</f>
        <v>63.744896696771001</v>
      </c>
      <c r="J383" s="4">
        <f>IFERROR(VLOOKUP($F383,INRIX!$A$2:$F$464,5,FALSE),"")</f>
        <v>64.693530079455201</v>
      </c>
      <c r="K383" s="125">
        <f>IFERROR(VLOOKUP($F383,INRIX!$A$2:$F$464,6,FALSE),"")</f>
        <v>62.538568450312702</v>
      </c>
      <c r="L383" s="128">
        <f>IF(G383="","",VLOOKUP($F383,abm!$B$2:$G$1701,2,FALSE))</f>
        <v>58</v>
      </c>
      <c r="M383" s="9">
        <f>IF(H383="","",VLOOKUP($F383,abm!$B$2:$G$1701,3,FALSE))</f>
        <v>51</v>
      </c>
      <c r="N383" s="128">
        <f>IF(I383="","",VLOOKUP($F383,abm!$B$2:$G$1701,4,FALSE))</f>
        <v>57</v>
      </c>
      <c r="O383" s="9">
        <f>IF(J383="","",VLOOKUP($F383,abm!$B$2:$G$1701,5,FALSE))</f>
        <v>57</v>
      </c>
      <c r="P383" s="128">
        <f>IF(K383="","",VLOOKUP($F383,abm!$B$2:$G$1701,6,FALSE))</f>
        <v>58</v>
      </c>
      <c r="Q383" s="124">
        <f t="shared" si="24"/>
        <v>-0.19310196472106755</v>
      </c>
      <c r="R383" s="130">
        <f t="shared" si="25"/>
        <v>148.96231784205386</v>
      </c>
      <c r="S383" s="124">
        <f t="shared" si="26"/>
        <v>-0.1189227125186425</v>
      </c>
      <c r="T383" s="131">
        <f t="shared" si="27"/>
        <v>59.190405083481949</v>
      </c>
    </row>
    <row r="384" spans="1:20" x14ac:dyDescent="0.3">
      <c r="A384">
        <v>2</v>
      </c>
      <c r="B384" s="11" t="s">
        <v>149</v>
      </c>
      <c r="C384" s="8">
        <v>3.4728129999999999</v>
      </c>
      <c r="D384" s="2">
        <v>0.29963499999999998</v>
      </c>
      <c r="E384" s="12" t="s">
        <v>38</v>
      </c>
      <c r="F384" s="11">
        <v>9034</v>
      </c>
      <c r="G384" s="125">
        <f>IFERROR(VLOOKUP($F384,INRIX!$A$2:$F$464,2,FALSE),"")</f>
        <v>62.389154704944197</v>
      </c>
      <c r="H384" s="4">
        <f>IFERROR(VLOOKUP($F384,INRIX!$A$2:$F$464,3,FALSE),"")</f>
        <v>63.523327112769898</v>
      </c>
      <c r="I384" s="125">
        <f>IFERROR(VLOOKUP($F384,INRIX!$A$2:$F$464,4,FALSE),"")</f>
        <v>64.332797228751701</v>
      </c>
      <c r="J384" s="4">
        <f>IFERROR(VLOOKUP($F384,INRIX!$A$2:$F$464,5,FALSE),"")</f>
        <v>65.066515323496006</v>
      </c>
      <c r="K384" s="125">
        <f>IFERROR(VLOOKUP($F384,INRIX!$A$2:$F$464,6,FALSE),"")</f>
        <v>62.976968132631796</v>
      </c>
      <c r="L384" s="128">
        <f>IF(G384="","",VLOOKUP($F384,abm!$B$2:$G$1701,2,FALSE))</f>
        <v>58</v>
      </c>
      <c r="M384" s="9">
        <f>IF(H384="","",VLOOKUP($F384,abm!$B$2:$G$1701,3,FALSE))</f>
        <v>57</v>
      </c>
      <c r="N384" s="128">
        <f>IF(I384="","",VLOOKUP($F384,abm!$B$2:$G$1701,4,FALSE))</f>
        <v>58</v>
      </c>
      <c r="O384" s="9">
        <f>IF(J384="","",VLOOKUP($F384,abm!$B$2:$G$1701,5,FALSE))</f>
        <v>58</v>
      </c>
      <c r="P384" s="128">
        <f>IF(K384="","",VLOOKUP($F384,abm!$B$2:$G$1701,6,FALSE))</f>
        <v>58</v>
      </c>
      <c r="Q384" s="124">
        <f t="shared" si="24"/>
        <v>-0.10269183635783674</v>
      </c>
      <c r="R384" s="130">
        <f t="shared" si="25"/>
        <v>42.55379662019886</v>
      </c>
      <c r="S384" s="124">
        <f t="shared" si="26"/>
        <v>-0.1086044840170538</v>
      </c>
      <c r="T384" s="131">
        <f t="shared" si="27"/>
        <v>49.935638817203859</v>
      </c>
    </row>
    <row r="385" spans="1:20" x14ac:dyDescent="0.3">
      <c r="A385">
        <v>2</v>
      </c>
      <c r="B385" s="11" t="s">
        <v>149</v>
      </c>
      <c r="C385" s="8">
        <v>5.4366829999999995</v>
      </c>
      <c r="D385" s="2">
        <v>3.5089000000000002E-2</v>
      </c>
      <c r="E385" s="12" t="s">
        <v>151</v>
      </c>
      <c r="F385" s="11">
        <v>27157</v>
      </c>
      <c r="G385" s="125">
        <f>IFERROR(VLOOKUP($F385,INRIX!$A$2:$F$464,2,FALSE),"")</f>
        <v>37.320308346624103</v>
      </c>
      <c r="H385" s="4">
        <f>IFERROR(VLOOKUP($F385,INRIX!$A$2:$F$464,3,FALSE),"")</f>
        <v>29.477472673953599</v>
      </c>
      <c r="I385" s="125">
        <f>IFERROR(VLOOKUP($F385,INRIX!$A$2:$F$464,4,FALSE),"")</f>
        <v>30.949276258814798</v>
      </c>
      <c r="J385" s="4">
        <f>IFERROR(VLOOKUP($F385,INRIX!$A$2:$F$464,5,FALSE),"")</f>
        <v>26.813393870601601</v>
      </c>
      <c r="K385" s="125">
        <f>IFERROR(VLOOKUP($F385,INRIX!$A$2:$F$464,6,FALSE),"")</f>
        <v>37.132731063238403</v>
      </c>
      <c r="L385" s="128">
        <f>IF(G385="","",VLOOKUP($F385,abm!$B$2:$G$1701,2,FALSE))</f>
        <v>39</v>
      </c>
      <c r="M385" s="9">
        <f>IF(H385="","",VLOOKUP($F385,abm!$B$2:$G$1701,3,FALSE))</f>
        <v>39</v>
      </c>
      <c r="N385" s="128">
        <f>IF(I385="","",VLOOKUP($F385,abm!$B$2:$G$1701,4,FALSE))</f>
        <v>39</v>
      </c>
      <c r="O385" s="9">
        <f>IF(J385="","",VLOOKUP($F385,abm!$B$2:$G$1701,5,FALSE))</f>
        <v>39</v>
      </c>
      <c r="P385" s="128">
        <f>IF(K385="","",VLOOKUP($F385,abm!$B$2:$G$1701,6,FALSE))</f>
        <v>39</v>
      </c>
      <c r="Q385" s="124">
        <f t="shared" si="24"/>
        <v>0.32304422537758937</v>
      </c>
      <c r="R385" s="130">
        <f t="shared" si="25"/>
        <v>90.678526675300418</v>
      </c>
      <c r="S385" s="124">
        <f t="shared" si="26"/>
        <v>0.45449696477102375</v>
      </c>
      <c r="T385" s="131">
        <f t="shared" si="27"/>
        <v>148.51336895309063</v>
      </c>
    </row>
    <row r="386" spans="1:20" x14ac:dyDescent="0.3">
      <c r="A386">
        <v>3</v>
      </c>
      <c r="B386" s="11" t="s">
        <v>33</v>
      </c>
      <c r="C386" s="8">
        <v>0.34193400000000002</v>
      </c>
      <c r="D386" s="2">
        <v>0.29530400000000001</v>
      </c>
      <c r="E386" s="12" t="s">
        <v>152</v>
      </c>
      <c r="F386" s="11">
        <v>27214</v>
      </c>
      <c r="G386" s="125">
        <f>IFERROR(VLOOKUP($F386,INRIX!$A$2:$F$464,2,FALSE),"")</f>
        <v>58.260499734183902</v>
      </c>
      <c r="H386" s="4">
        <f>IFERROR(VLOOKUP($F386,INRIX!$A$2:$F$464,3,FALSE),"")</f>
        <v>57.534257531324997</v>
      </c>
      <c r="I386" s="125">
        <f>IFERROR(VLOOKUP($F386,INRIX!$A$2:$F$464,4,FALSE),"")</f>
        <v>56.885686007670401</v>
      </c>
      <c r="J386" s="4">
        <f>IFERROR(VLOOKUP($F386,INRIX!$A$2:$F$464,5,FALSE),"")</f>
        <v>59.508740068104402</v>
      </c>
      <c r="K386" s="125">
        <f>IFERROR(VLOOKUP($F386,INRIX!$A$2:$F$464,6,FALSE),"")</f>
        <v>57.955326119328902</v>
      </c>
      <c r="L386" s="128">
        <f>IF(G386="","",VLOOKUP($F386,abm!$B$2:$G$1701,2,FALSE))</f>
        <v>62</v>
      </c>
      <c r="M386" s="9">
        <f>IF(H386="","",VLOOKUP($F386,abm!$B$2:$G$1701,3,FALSE))</f>
        <v>62</v>
      </c>
      <c r="N386" s="128">
        <f>IF(I386="","",VLOOKUP($F386,abm!$B$2:$G$1701,4,FALSE))</f>
        <v>62</v>
      </c>
      <c r="O386" s="9">
        <f>IF(J386="","",VLOOKUP($F386,abm!$B$2:$G$1701,5,FALSE))</f>
        <v>62</v>
      </c>
      <c r="P386" s="128">
        <f>IF(K386="","",VLOOKUP($F386,abm!$B$2:$G$1701,6,FALSE))</f>
        <v>62</v>
      </c>
      <c r="Q386" s="124">
        <f t="shared" si="24"/>
        <v>7.761884241303707E-2</v>
      </c>
      <c r="R386" s="130">
        <f t="shared" si="25"/>
        <v>19.942855796527514</v>
      </c>
      <c r="S386" s="124">
        <f t="shared" si="26"/>
        <v>4.1863765373699513E-2</v>
      </c>
      <c r="T386" s="131">
        <f t="shared" si="27"/>
        <v>6.2063760482684618</v>
      </c>
    </row>
    <row r="387" spans="1:20" x14ac:dyDescent="0.3">
      <c r="A387">
        <v>3</v>
      </c>
      <c r="B387" s="11" t="s">
        <v>33</v>
      </c>
      <c r="C387" s="8">
        <v>37.259217999999997</v>
      </c>
      <c r="D387" s="2">
        <v>5.0062850000000001</v>
      </c>
      <c r="E387" s="12" t="s">
        <v>197</v>
      </c>
      <c r="F387" s="11">
        <v>28254</v>
      </c>
      <c r="G387" s="125">
        <f>IFERROR(VLOOKUP($F387,INRIX!$A$2:$F$464,2,FALSE),"")</f>
        <v>58.6214779372674</v>
      </c>
      <c r="H387" s="4">
        <f>IFERROR(VLOOKUP($F387,INRIX!$A$2:$F$464,3,FALSE),"")</f>
        <v>63.358037856571599</v>
      </c>
      <c r="I387" s="125">
        <f>IFERROR(VLOOKUP($F387,INRIX!$A$2:$F$464,4,FALSE),"")</f>
        <v>59.303971297785502</v>
      </c>
      <c r="J387" s="4">
        <f>IFERROR(VLOOKUP($F387,INRIX!$A$2:$F$464,5,FALSE),"")</f>
        <v>60.073779795686697</v>
      </c>
      <c r="K387" s="125">
        <f>IFERROR(VLOOKUP($F387,INRIX!$A$2:$F$464,6,FALSE),"")</f>
        <v>55.678149508587303</v>
      </c>
      <c r="L387" s="128">
        <f>IF(G387="","",VLOOKUP($F387,abm!$B$2:$G$1701,2,FALSE))</f>
        <v>62</v>
      </c>
      <c r="M387" s="9">
        <f>IF(H387="","",VLOOKUP($F387,abm!$B$2:$G$1701,3,FALSE))</f>
        <v>62</v>
      </c>
      <c r="N387" s="128">
        <f>IF(I387="","",VLOOKUP($F387,abm!$B$2:$G$1701,4,FALSE))</f>
        <v>62</v>
      </c>
      <c r="O387" s="9">
        <f>IF(J387="","",VLOOKUP($F387,abm!$B$2:$G$1701,5,FALSE))</f>
        <v>62</v>
      </c>
      <c r="P387" s="128">
        <f>IF(K387="","",VLOOKUP($F387,abm!$B$2:$G$1701,6,FALSE))</f>
        <v>62</v>
      </c>
      <c r="Q387" s="124">
        <f t="shared" si="24"/>
        <v>-2.1434342074258872E-2</v>
      </c>
      <c r="R387" s="130">
        <f t="shared" si="25"/>
        <v>1.8442668198815826</v>
      </c>
      <c r="S387" s="124">
        <f t="shared" si="26"/>
        <v>3.2064241851677222E-2</v>
      </c>
      <c r="T387" s="131">
        <f t="shared" si="27"/>
        <v>3.7103242755047825</v>
      </c>
    </row>
    <row r="388" spans="1:20" x14ac:dyDescent="0.3">
      <c r="A388">
        <v>3</v>
      </c>
      <c r="B388" s="11" t="s">
        <v>33</v>
      </c>
      <c r="C388" s="8">
        <v>56.917981999999995</v>
      </c>
      <c r="D388" s="2">
        <v>0.49111300000000002</v>
      </c>
      <c r="E388" s="12" t="s">
        <v>154</v>
      </c>
      <c r="F388" s="11">
        <v>28200</v>
      </c>
      <c r="G388" s="125">
        <f>IFERROR(VLOOKUP($F388,INRIX!$A$2:$F$464,2,FALSE),"")</f>
        <v>63.633173843700199</v>
      </c>
      <c r="H388" s="4">
        <f>IFERROR(VLOOKUP($F388,INRIX!$A$2:$F$464,3,FALSE),"")</f>
        <v>59.7648627032791</v>
      </c>
      <c r="I388" s="125">
        <f>IFERROR(VLOOKUP($F388,INRIX!$A$2:$F$464,4,FALSE),"")</f>
        <v>64.180997154521805</v>
      </c>
      <c r="J388" s="4">
        <f>IFERROR(VLOOKUP($F388,INRIX!$A$2:$F$464,5,FALSE),"")</f>
        <v>65.758683314415407</v>
      </c>
      <c r="K388" s="125">
        <f>IFERROR(VLOOKUP($F388,INRIX!$A$2:$F$464,6,FALSE),"")</f>
        <v>61.779410304775098</v>
      </c>
      <c r="L388" s="128">
        <f>IF(G388="","",VLOOKUP($F388,abm!$B$2:$G$1701,2,FALSE))</f>
        <v>58</v>
      </c>
      <c r="M388" s="9">
        <f>IF(H388="","",VLOOKUP($F388,abm!$B$2:$G$1701,3,FALSE))</f>
        <v>47</v>
      </c>
      <c r="N388" s="128">
        <f>IF(I388="","",VLOOKUP($F388,abm!$B$2:$G$1701,4,FALSE))</f>
        <v>57</v>
      </c>
      <c r="O388" s="9">
        <f>IF(J388="","",VLOOKUP($F388,abm!$B$2:$G$1701,5,FALSE))</f>
        <v>58</v>
      </c>
      <c r="P388" s="128">
        <f>IF(K388="","",VLOOKUP($F388,abm!$B$2:$G$1701,6,FALSE))</f>
        <v>58</v>
      </c>
      <c r="Q388" s="124">
        <f t="shared" si="24"/>
        <v>-0.2135847406971243</v>
      </c>
      <c r="R388" s="130">
        <f t="shared" si="25"/>
        <v>162.9417198335658</v>
      </c>
      <c r="S388" s="124">
        <f t="shared" si="26"/>
        <v>-0.11798720599861179</v>
      </c>
      <c r="T388" s="131">
        <f t="shared" si="27"/>
        <v>60.197166773388048</v>
      </c>
    </row>
    <row r="389" spans="1:20" x14ac:dyDescent="0.3">
      <c r="A389">
        <v>3</v>
      </c>
      <c r="B389" s="11" t="s">
        <v>33</v>
      </c>
      <c r="C389" s="8">
        <v>57.184141999999994</v>
      </c>
      <c r="D389" s="2">
        <v>0.26616000000000001</v>
      </c>
      <c r="E389" s="12" t="s">
        <v>154</v>
      </c>
      <c r="F389" s="11">
        <v>28197</v>
      </c>
      <c r="G389" s="125">
        <f>IFERROR(VLOOKUP($F389,INRIX!$A$2:$F$464,2,FALSE),"")</f>
        <v>63.664540138224297</v>
      </c>
      <c r="H389" s="4">
        <f>IFERROR(VLOOKUP($F389,INRIX!$A$2:$F$464,3,FALSE),"")</f>
        <v>59.473740335910399</v>
      </c>
      <c r="I389" s="125">
        <f>IFERROR(VLOOKUP($F389,INRIX!$A$2:$F$464,4,FALSE),"")</f>
        <v>63.656563157243603</v>
      </c>
      <c r="J389" s="4">
        <f>IFERROR(VLOOKUP($F389,INRIX!$A$2:$F$464,5,FALSE),"")</f>
        <v>65.473779795686696</v>
      </c>
      <c r="K389" s="125">
        <f>IFERROR(VLOOKUP($F389,INRIX!$A$2:$F$464,6,FALSE),"")</f>
        <v>62.079023131142698</v>
      </c>
      <c r="L389" s="128">
        <f>IF(G389="","",VLOOKUP($F389,abm!$B$2:$G$1701,2,FALSE))</f>
        <v>58</v>
      </c>
      <c r="M389" s="9">
        <f>IF(H389="","",VLOOKUP($F389,abm!$B$2:$G$1701,3,FALSE))</f>
        <v>37</v>
      </c>
      <c r="N389" s="128">
        <f>IF(I389="","",VLOOKUP($F389,abm!$B$2:$G$1701,4,FALSE))</f>
        <v>51</v>
      </c>
      <c r="O389" s="9">
        <f>IF(J389="","",VLOOKUP($F389,abm!$B$2:$G$1701,5,FALSE))</f>
        <v>56</v>
      </c>
      <c r="P389" s="128">
        <f>IF(K389="","",VLOOKUP($F389,abm!$B$2:$G$1701,6,FALSE))</f>
        <v>58</v>
      </c>
      <c r="Q389" s="124">
        <f t="shared" si="24"/>
        <v>-0.3778766932931692</v>
      </c>
      <c r="R389" s="130">
        <f t="shared" si="25"/>
        <v>505.06900468592607</v>
      </c>
      <c r="S389" s="124">
        <f t="shared" si="26"/>
        <v>-0.14469578242236769</v>
      </c>
      <c r="T389" s="131">
        <f t="shared" si="27"/>
        <v>89.752503617161452</v>
      </c>
    </row>
    <row r="390" spans="1:20" x14ac:dyDescent="0.3">
      <c r="A390">
        <v>3</v>
      </c>
      <c r="B390" s="11" t="s">
        <v>33</v>
      </c>
      <c r="C390" s="8">
        <v>73.203503999999981</v>
      </c>
      <c r="D390" s="2">
        <v>0.10770399999999999</v>
      </c>
      <c r="E390" s="12" t="s">
        <v>29</v>
      </c>
      <c r="F390" s="11">
        <v>640</v>
      </c>
      <c r="G390" s="125">
        <f>IFERROR(VLOOKUP($F390,INRIX!$A$2:$F$464,2,FALSE),"")</f>
        <v>64.197235513025007</v>
      </c>
      <c r="H390" s="4">
        <f>IFERROR(VLOOKUP($F390,INRIX!$A$2:$F$464,3,FALSE),"")</f>
        <v>66.640095974406805</v>
      </c>
      <c r="I390" s="125">
        <f>IFERROR(VLOOKUP($F390,INRIX!$A$2:$F$464,4,FALSE),"")</f>
        <v>65.297909192131598</v>
      </c>
      <c r="J390" s="4">
        <f>IFERROR(VLOOKUP($F390,INRIX!$A$2:$F$464,5,FALSE),"")</f>
        <v>49.228603859250903</v>
      </c>
      <c r="K390" s="125">
        <f>IFERROR(VLOOKUP($F390,INRIX!$A$2:$F$464,6,FALSE),"")</f>
        <v>64.555445249677405</v>
      </c>
      <c r="L390" s="128">
        <f>IF(G390="","",VLOOKUP($F390,abm!$B$2:$G$1701,2,FALSE))</f>
        <v>57</v>
      </c>
      <c r="M390" s="9">
        <f>IF(H390="","",VLOOKUP($F390,abm!$B$2:$G$1701,3,FALSE))</f>
        <v>49</v>
      </c>
      <c r="N390" s="128">
        <f>IF(I390="","",VLOOKUP($F390,abm!$B$2:$G$1701,4,FALSE))</f>
        <v>56</v>
      </c>
      <c r="O390" s="9">
        <f>IF(J390="","",VLOOKUP($F390,abm!$B$2:$G$1701,5,FALSE))</f>
        <v>56</v>
      </c>
      <c r="P390" s="128">
        <f>IF(K390="","",VLOOKUP($F390,abm!$B$2:$G$1701,6,FALSE))</f>
        <v>57</v>
      </c>
      <c r="Q390" s="124">
        <f t="shared" si="24"/>
        <v>-0.2647069413162535</v>
      </c>
      <c r="R390" s="130">
        <f t="shared" si="25"/>
        <v>311.17298598628315</v>
      </c>
      <c r="S390" s="124">
        <f t="shared" si="26"/>
        <v>0.13755003412465516</v>
      </c>
      <c r="T390" s="131">
        <f t="shared" si="27"/>
        <v>45.851805694951764</v>
      </c>
    </row>
    <row r="391" spans="1:20" x14ac:dyDescent="0.3">
      <c r="A391">
        <v>3</v>
      </c>
      <c r="B391" s="11" t="s">
        <v>60</v>
      </c>
      <c r="C391" s="8">
        <v>0.454434</v>
      </c>
      <c r="D391" s="2">
        <v>0.21127699999999999</v>
      </c>
      <c r="E391" s="12" t="s">
        <v>88</v>
      </c>
      <c r="F391" s="11">
        <v>12823</v>
      </c>
      <c r="G391" s="125">
        <f>IFERROR(VLOOKUP($F391,INRIX!$A$2:$F$464,2,FALSE),"")</f>
        <v>53.995215311004799</v>
      </c>
      <c r="H391" s="4">
        <f>IFERROR(VLOOKUP($F391,INRIX!$A$2:$F$464,3,FALSE),"")</f>
        <v>40.659824046920797</v>
      </c>
      <c r="I391" s="125">
        <f>IFERROR(VLOOKUP($F391,INRIX!$A$2:$F$464,4,FALSE),"")</f>
        <v>53.887418037857202</v>
      </c>
      <c r="J391" s="4">
        <f>IFERROR(VLOOKUP($F391,INRIX!$A$2:$F$464,5,FALSE),"")</f>
        <v>52.516912599318999</v>
      </c>
      <c r="K391" s="125">
        <f>IFERROR(VLOOKUP($F391,INRIX!$A$2:$F$464,6,FALSE),"")</f>
        <v>53.716767596545203</v>
      </c>
      <c r="L391" s="128">
        <f>IF(G391="","",VLOOKUP($F391,abm!$B$2:$G$1701,2,FALSE))</f>
        <v>57</v>
      </c>
      <c r="M391" s="9">
        <f>IF(H391="","",VLOOKUP($F391,abm!$B$2:$G$1701,3,FALSE))</f>
        <v>41</v>
      </c>
      <c r="N391" s="128">
        <f>IF(I391="","",VLOOKUP($F391,abm!$B$2:$G$1701,4,FALSE))</f>
        <v>56</v>
      </c>
      <c r="O391" s="9">
        <f>IF(J391="","",VLOOKUP($F391,abm!$B$2:$G$1701,5,FALSE))</f>
        <v>52</v>
      </c>
      <c r="P391" s="128">
        <f>IF(K391="","",VLOOKUP($F391,abm!$B$2:$G$1701,6,FALSE))</f>
        <v>57</v>
      </c>
      <c r="Q391" s="124">
        <f t="shared" si="24"/>
        <v>8.3663901911292804E-3</v>
      </c>
      <c r="R391" s="130">
        <f t="shared" si="25"/>
        <v>0.11571967905334443</v>
      </c>
      <c r="S391" s="124">
        <f t="shared" si="26"/>
        <v>-9.842783471732508E-3</v>
      </c>
      <c r="T391" s="131">
        <f t="shared" si="27"/>
        <v>0.26719863533472438</v>
      </c>
    </row>
    <row r="392" spans="1:20" x14ac:dyDescent="0.3">
      <c r="A392">
        <v>3</v>
      </c>
      <c r="B392" s="11" t="s">
        <v>60</v>
      </c>
      <c r="C392" s="8">
        <v>0.64400000000000002</v>
      </c>
      <c r="D392" s="2">
        <v>0.18956600000000001</v>
      </c>
      <c r="E392" s="12" t="s">
        <v>88</v>
      </c>
      <c r="F392" s="11">
        <v>12834</v>
      </c>
      <c r="G392" s="125">
        <f>IFERROR(VLOOKUP($F392,INRIX!$A$2:$F$464,2,FALSE),"")</f>
        <v>56.299574694311502</v>
      </c>
      <c r="H392" s="4">
        <f>IFERROR(VLOOKUP($F392,INRIX!$A$2:$F$464,3,FALSE),"")</f>
        <v>42.038922953879002</v>
      </c>
      <c r="I392" s="125">
        <f>IFERROR(VLOOKUP($F392,INRIX!$A$2:$F$464,4,FALSE),"")</f>
        <v>57.257948781392997</v>
      </c>
      <c r="J392" s="4">
        <f>IFERROR(VLOOKUP($F392,INRIX!$A$2:$F$464,5,FALSE),"")</f>
        <v>56.505561861521002</v>
      </c>
      <c r="K392" s="125">
        <f>IFERROR(VLOOKUP($F392,INRIX!$A$2:$F$464,6,FALSE),"")</f>
        <v>56.537873523280098</v>
      </c>
      <c r="L392" s="128">
        <f>IF(G392="","",VLOOKUP($F392,abm!$B$2:$G$1701,2,FALSE))</f>
        <v>58</v>
      </c>
      <c r="M392" s="9">
        <f>IF(H392="","",VLOOKUP($F392,abm!$B$2:$G$1701,3,FALSE))</f>
        <v>49</v>
      </c>
      <c r="N392" s="128">
        <f>IF(I392="","",VLOOKUP($F392,abm!$B$2:$G$1701,4,FALSE))</f>
        <v>57</v>
      </c>
      <c r="O392" s="9">
        <f>IF(J392="","",VLOOKUP($F392,abm!$B$2:$G$1701,5,FALSE))</f>
        <v>56</v>
      </c>
      <c r="P392" s="128">
        <f>IF(K392="","",VLOOKUP($F392,abm!$B$2:$G$1701,6,FALSE))</f>
        <v>58</v>
      </c>
      <c r="Q392" s="124">
        <f t="shared" si="24"/>
        <v>0.16558647455735276</v>
      </c>
      <c r="R392" s="130">
        <f t="shared" si="25"/>
        <v>48.456593642032637</v>
      </c>
      <c r="S392" s="124">
        <f t="shared" si="26"/>
        <v>-8.9471167946261199E-3</v>
      </c>
      <c r="T392" s="131">
        <f t="shared" si="27"/>
        <v>0.25559279582458105</v>
      </c>
    </row>
    <row r="393" spans="1:20" x14ac:dyDescent="0.3">
      <c r="A393">
        <v>3</v>
      </c>
      <c r="B393" s="11" t="s">
        <v>60</v>
      </c>
      <c r="C393" s="8">
        <v>1.7665199999999999</v>
      </c>
      <c r="D393" s="2">
        <v>0.270482</v>
      </c>
      <c r="E393" s="12" t="s">
        <v>142</v>
      </c>
      <c r="F393" s="11">
        <v>12837</v>
      </c>
      <c r="G393" s="125">
        <f>IFERROR(VLOOKUP($F393,INRIX!$A$2:$F$464,2,FALSE),"")</f>
        <v>62.359914938862303</v>
      </c>
      <c r="H393" s="4">
        <f>IFERROR(VLOOKUP($F393,INRIX!$A$2:$F$464,3,FALSE),"")</f>
        <v>29.225539856038399</v>
      </c>
      <c r="I393" s="125">
        <f>IFERROR(VLOOKUP($F393,INRIX!$A$2:$F$464,4,FALSE),"")</f>
        <v>55.665223308177701</v>
      </c>
      <c r="J393" s="4">
        <f>IFERROR(VLOOKUP($F393,INRIX!$A$2:$F$464,5,FALSE),"")</f>
        <v>27.811123723042002</v>
      </c>
      <c r="K393" s="125">
        <f>IFERROR(VLOOKUP($F393,INRIX!$A$2:$F$464,6,FALSE),"")</f>
        <v>61.6511466296039</v>
      </c>
      <c r="L393" s="128">
        <f>IF(G393="","",VLOOKUP($F393,abm!$B$2:$G$1701,2,FALSE))</f>
        <v>58</v>
      </c>
      <c r="M393" s="9">
        <f>IF(H393="","",VLOOKUP($F393,abm!$B$2:$G$1701,3,FALSE))</f>
        <v>53</v>
      </c>
      <c r="N393" s="128">
        <f>IF(I393="","",VLOOKUP($F393,abm!$B$2:$G$1701,4,FALSE))</f>
        <v>56</v>
      </c>
      <c r="O393" s="9">
        <f>IF(J393="","",VLOOKUP($F393,abm!$B$2:$G$1701,5,FALSE))</f>
        <v>54</v>
      </c>
      <c r="P393" s="128">
        <f>IF(K393="","",VLOOKUP($F393,abm!$B$2:$G$1701,6,FALSE))</f>
        <v>58</v>
      </c>
      <c r="Q393" s="124">
        <f t="shared" si="24"/>
        <v>0.81348232611174409</v>
      </c>
      <c r="R393" s="130">
        <f t="shared" si="25"/>
        <v>565.22495513681872</v>
      </c>
      <c r="S393" s="124">
        <f t="shared" si="26"/>
        <v>0.94166911548633525</v>
      </c>
      <c r="T393" s="131">
        <f t="shared" si="27"/>
        <v>685.85724064981343</v>
      </c>
    </row>
    <row r="394" spans="1:20" x14ac:dyDescent="0.3">
      <c r="A394">
        <v>3</v>
      </c>
      <c r="B394" s="11" t="s">
        <v>60</v>
      </c>
      <c r="C394" s="8">
        <v>3.581658</v>
      </c>
      <c r="D394" s="2">
        <v>0.326652</v>
      </c>
      <c r="E394" s="12" t="s">
        <v>159</v>
      </c>
      <c r="F394" s="11">
        <v>8056</v>
      </c>
      <c r="G394" s="125">
        <f>IFERROR(VLOOKUP($F394,INRIX!$A$2:$F$464,2,FALSE),"")</f>
        <v>63.424242424242401</v>
      </c>
      <c r="H394" s="4">
        <f>IFERROR(VLOOKUP($F394,INRIX!$A$2:$F$464,3,FALSE),"")</f>
        <v>59.6915489202879</v>
      </c>
      <c r="I394" s="125">
        <f>IFERROR(VLOOKUP($F394,INRIX!$A$2:$F$464,4,FALSE),"")</f>
        <v>62.2581962142769</v>
      </c>
      <c r="J394" s="4">
        <f>IFERROR(VLOOKUP($F394,INRIX!$A$2:$F$464,5,FALSE),"")</f>
        <v>48.391600454029501</v>
      </c>
      <c r="K394" s="125">
        <f>IFERROR(VLOOKUP($F394,INRIX!$A$2:$F$464,6,FALSE),"")</f>
        <v>62.853866772560302</v>
      </c>
      <c r="L394" s="128">
        <f>IF(G394="","",VLOOKUP($F394,abm!$B$2:$G$1701,2,FALSE))</f>
        <v>58</v>
      </c>
      <c r="M394" s="9">
        <f>IF(H394="","",VLOOKUP($F394,abm!$B$2:$G$1701,3,FALSE))</f>
        <v>37</v>
      </c>
      <c r="N394" s="128">
        <f>IF(I394="","",VLOOKUP($F394,abm!$B$2:$G$1701,4,FALSE))</f>
        <v>45</v>
      </c>
      <c r="O394" s="9">
        <f>IF(J394="","",VLOOKUP($F394,abm!$B$2:$G$1701,5,FALSE))</f>
        <v>38</v>
      </c>
      <c r="P394" s="128">
        <f>IF(K394="","",VLOOKUP($F394,abm!$B$2:$G$1701,6,FALSE))</f>
        <v>58</v>
      </c>
      <c r="Q394" s="124">
        <f t="shared" si="24"/>
        <v>-0.38014675998088432</v>
      </c>
      <c r="R394" s="130">
        <f t="shared" si="25"/>
        <v>514.90639240181895</v>
      </c>
      <c r="S394" s="124">
        <f t="shared" si="26"/>
        <v>-0.21473975558839375</v>
      </c>
      <c r="T394" s="131">
        <f t="shared" si="27"/>
        <v>107.98535999618612</v>
      </c>
    </row>
    <row r="395" spans="1:20" x14ac:dyDescent="0.3">
      <c r="A395">
        <v>3</v>
      </c>
      <c r="B395" s="11" t="s">
        <v>60</v>
      </c>
      <c r="C395" s="8">
        <v>4.7148519999999996</v>
      </c>
      <c r="D395" s="2">
        <v>0.37251400000000001</v>
      </c>
      <c r="E395" s="12" t="s">
        <v>165</v>
      </c>
      <c r="F395" s="11">
        <v>30080</v>
      </c>
      <c r="G395" s="125">
        <f>IFERROR(VLOOKUP($F395,INRIX!$A$2:$F$464,2,FALSE),"")</f>
        <v>64.501860712387</v>
      </c>
      <c r="H395" s="4">
        <f>IFERROR(VLOOKUP($F395,INRIX!$A$2:$F$464,3,FALSE),"")</f>
        <v>63.405758464409502</v>
      </c>
      <c r="I395" s="125">
        <f>IFERROR(VLOOKUP($F395,INRIX!$A$2:$F$464,4,FALSE),"")</f>
        <v>64.715452183595204</v>
      </c>
      <c r="J395" s="4">
        <f>IFERROR(VLOOKUP($F395,INRIX!$A$2:$F$464,5,FALSE),"")</f>
        <v>53.801589103291697</v>
      </c>
      <c r="K395" s="125">
        <f>IFERROR(VLOOKUP($F395,INRIX!$A$2:$F$464,6,FALSE),"")</f>
        <v>63.341109897746399</v>
      </c>
      <c r="L395" s="128">
        <f>IF(G395="","",VLOOKUP($F395,abm!$B$2:$G$1701,2,FALSE))</f>
        <v>58</v>
      </c>
      <c r="M395" s="9">
        <f>IF(H395="","",VLOOKUP($F395,abm!$B$2:$G$1701,3,FALSE))</f>
        <v>40</v>
      </c>
      <c r="N395" s="128">
        <f>IF(I395="","",VLOOKUP($F395,abm!$B$2:$G$1701,4,FALSE))</f>
        <v>43</v>
      </c>
      <c r="O395" s="9">
        <f>IF(J395="","",VLOOKUP($F395,abm!$B$2:$G$1701,5,FALSE))</f>
        <v>40</v>
      </c>
      <c r="P395" s="128">
        <f>IF(K395="","",VLOOKUP($F395,abm!$B$2:$G$1701,6,FALSE))</f>
        <v>58</v>
      </c>
      <c r="Q395" s="124">
        <f t="shared" si="24"/>
        <v>-0.36914247272268597</v>
      </c>
      <c r="R395" s="130">
        <f t="shared" si="25"/>
        <v>547.82952929427699</v>
      </c>
      <c r="S395" s="124">
        <f t="shared" si="26"/>
        <v>-0.2565275363297268</v>
      </c>
      <c r="T395" s="131">
        <f t="shared" si="27"/>
        <v>190.4838617761001</v>
      </c>
    </row>
    <row r="396" spans="1:20" x14ac:dyDescent="0.3">
      <c r="A396">
        <v>3</v>
      </c>
      <c r="B396" s="11" t="s">
        <v>60</v>
      </c>
      <c r="C396" s="8">
        <v>6.1671460000000007</v>
      </c>
      <c r="D396" s="2">
        <v>0.49854500000000002</v>
      </c>
      <c r="E396" s="12" t="s">
        <v>155</v>
      </c>
      <c r="F396" s="11">
        <v>19605</v>
      </c>
      <c r="G396" s="125">
        <f>IFERROR(VLOOKUP($F396,INRIX!$A$2:$F$464,2,FALSE),"")</f>
        <v>64.930090377458797</v>
      </c>
      <c r="H396" s="4">
        <f>IFERROR(VLOOKUP($F396,INRIX!$A$2:$F$464,3,FALSE),"")</f>
        <v>64.209277525993102</v>
      </c>
      <c r="I396" s="125">
        <f>IFERROR(VLOOKUP($F396,INRIX!$A$2:$F$464,4,FALSE),"")</f>
        <v>64.4669058517877</v>
      </c>
      <c r="J396" s="4">
        <f>IFERROR(VLOOKUP($F396,INRIX!$A$2:$F$464,5,FALSE),"")</f>
        <v>46.5139614074915</v>
      </c>
      <c r="K396" s="125">
        <f>IFERROR(VLOOKUP($F396,INRIX!$A$2:$F$464,6,FALSE),"")</f>
        <v>63.461133723816097</v>
      </c>
      <c r="L396" s="128">
        <f>IF(G396="","",VLOOKUP($F396,abm!$B$2:$G$1701,2,FALSE))</f>
        <v>58</v>
      </c>
      <c r="M396" s="9">
        <f>IF(H396="","",VLOOKUP($F396,abm!$B$2:$G$1701,3,FALSE))</f>
        <v>39</v>
      </c>
      <c r="N396" s="128">
        <f>IF(I396="","",VLOOKUP($F396,abm!$B$2:$G$1701,4,FALSE))</f>
        <v>42</v>
      </c>
      <c r="O396" s="9">
        <f>IF(J396="","",VLOOKUP($F396,abm!$B$2:$G$1701,5,FALSE))</f>
        <v>37</v>
      </c>
      <c r="P396" s="128">
        <f>IF(K396="","",VLOOKUP($F396,abm!$B$2:$G$1701,6,FALSE))</f>
        <v>58</v>
      </c>
      <c r="Q396" s="124">
        <f t="shared" si="24"/>
        <v>-0.39261113809897519</v>
      </c>
      <c r="R396" s="130">
        <f t="shared" si="25"/>
        <v>635.50767338254093</v>
      </c>
      <c r="S396" s="124">
        <f t="shared" si="26"/>
        <v>-0.2045399084404621</v>
      </c>
      <c r="T396" s="131">
        <f t="shared" si="27"/>
        <v>90.515461663237645</v>
      </c>
    </row>
    <row r="397" spans="1:20" x14ac:dyDescent="0.3">
      <c r="A397">
        <v>3</v>
      </c>
      <c r="B397" s="11" t="s">
        <v>60</v>
      </c>
      <c r="C397" s="8">
        <v>6.2388320000000004</v>
      </c>
      <c r="D397" s="2">
        <v>7.1686E-2</v>
      </c>
      <c r="E397" s="12" t="s">
        <v>155</v>
      </c>
      <c r="F397" s="11">
        <v>16429</v>
      </c>
      <c r="G397" s="125">
        <f>IFERROR(VLOOKUP($F397,INRIX!$A$2:$F$464,2,FALSE),"")</f>
        <v>64.930090377458797</v>
      </c>
      <c r="H397" s="4">
        <f>IFERROR(VLOOKUP($F397,INRIX!$A$2:$F$464,3,FALSE),"")</f>
        <v>64.209277525993102</v>
      </c>
      <c r="I397" s="125">
        <f>IFERROR(VLOOKUP($F397,INRIX!$A$2:$F$464,4,FALSE),"")</f>
        <v>64.4669058517877</v>
      </c>
      <c r="J397" s="4">
        <f>IFERROR(VLOOKUP($F397,INRIX!$A$2:$F$464,5,FALSE),"")</f>
        <v>46.5139614074915</v>
      </c>
      <c r="K397" s="125">
        <f>IFERROR(VLOOKUP($F397,INRIX!$A$2:$F$464,6,FALSE),"")</f>
        <v>63.461133723816097</v>
      </c>
      <c r="L397" s="128">
        <f>IF(G397="","",VLOOKUP($F397,abm!$B$2:$G$1701,2,FALSE))</f>
        <v>58</v>
      </c>
      <c r="M397" s="9">
        <f>IF(H397="","",VLOOKUP($F397,abm!$B$2:$G$1701,3,FALSE))</f>
        <v>47</v>
      </c>
      <c r="N397" s="128">
        <f>IF(I397="","",VLOOKUP($F397,abm!$B$2:$G$1701,4,FALSE))</f>
        <v>50</v>
      </c>
      <c r="O397" s="9">
        <f>IF(J397="","",VLOOKUP($F397,abm!$B$2:$G$1701,5,FALSE))</f>
        <v>44</v>
      </c>
      <c r="P397" s="128">
        <f>IF(K397="","",VLOOKUP($F397,abm!$B$2:$G$1701,6,FALSE))</f>
        <v>58</v>
      </c>
      <c r="Q397" s="124">
        <f t="shared" si="24"/>
        <v>-0.26801855104235472</v>
      </c>
      <c r="R397" s="130">
        <f t="shared" si="25"/>
        <v>296.15923296665125</v>
      </c>
      <c r="S397" s="124">
        <f t="shared" si="26"/>
        <v>-5.4047458685954952E-2</v>
      </c>
      <c r="T397" s="131">
        <f t="shared" si="27"/>
        <v>6.3200019583566451</v>
      </c>
    </row>
    <row r="398" spans="1:20" x14ac:dyDescent="0.3">
      <c r="A398">
        <v>3</v>
      </c>
      <c r="B398" s="11" t="s">
        <v>60</v>
      </c>
      <c r="C398" s="8">
        <v>6.295668</v>
      </c>
      <c r="D398" s="2">
        <v>5.6835999999999998E-2</v>
      </c>
      <c r="E398" s="12" t="s">
        <v>166</v>
      </c>
      <c r="F398" s="11">
        <v>9517</v>
      </c>
      <c r="G398" s="125">
        <f>IFERROR(VLOOKUP($F398,INRIX!$A$2:$F$464,2,FALSE),"")</f>
        <v>64.930090377458797</v>
      </c>
      <c r="H398" s="4">
        <f>IFERROR(VLOOKUP($F398,INRIX!$A$2:$F$464,3,FALSE),"")</f>
        <v>64.209277525993102</v>
      </c>
      <c r="I398" s="125">
        <f>IFERROR(VLOOKUP($F398,INRIX!$A$2:$F$464,4,FALSE),"")</f>
        <v>64.4669058517877</v>
      </c>
      <c r="J398" s="4">
        <f>IFERROR(VLOOKUP($F398,INRIX!$A$2:$F$464,5,FALSE),"")</f>
        <v>46.5139614074915</v>
      </c>
      <c r="K398" s="125">
        <f>IFERROR(VLOOKUP($F398,INRIX!$A$2:$F$464,6,FALSE),"")</f>
        <v>63.461133723816097</v>
      </c>
      <c r="L398" s="128">
        <f>IF(G398="","",VLOOKUP($F398,abm!$B$2:$G$1701,2,FALSE))</f>
        <v>58</v>
      </c>
      <c r="M398" s="9">
        <f>IF(H398="","",VLOOKUP($F398,abm!$B$2:$G$1701,3,FALSE))</f>
        <v>47</v>
      </c>
      <c r="N398" s="128">
        <f>IF(I398="","",VLOOKUP($F398,abm!$B$2:$G$1701,4,FALSE))</f>
        <v>50</v>
      </c>
      <c r="O398" s="9">
        <f>IF(J398="","",VLOOKUP($F398,abm!$B$2:$G$1701,5,FALSE))</f>
        <v>44</v>
      </c>
      <c r="P398" s="128">
        <f>IF(K398="","",VLOOKUP($F398,abm!$B$2:$G$1701,6,FALSE))</f>
        <v>58</v>
      </c>
      <c r="Q398" s="124">
        <f t="shared" si="24"/>
        <v>-0.26801855104235472</v>
      </c>
      <c r="R398" s="130">
        <f t="shared" si="25"/>
        <v>296.15923296665125</v>
      </c>
      <c r="S398" s="124">
        <f t="shared" si="26"/>
        <v>-5.4047458685954952E-2</v>
      </c>
      <c r="T398" s="131">
        <f t="shared" si="27"/>
        <v>6.3200019583566451</v>
      </c>
    </row>
    <row r="399" spans="1:20" x14ac:dyDescent="0.3">
      <c r="A399">
        <v>3</v>
      </c>
      <c r="B399" s="11" t="s">
        <v>60</v>
      </c>
      <c r="C399" s="8">
        <v>7.5026640000000011</v>
      </c>
      <c r="D399" s="2">
        <v>0.275729</v>
      </c>
      <c r="E399" s="12" t="s">
        <v>156</v>
      </c>
      <c r="F399" s="11">
        <v>3207</v>
      </c>
      <c r="G399" s="125">
        <f>IFERROR(VLOOKUP($F399,INRIX!$A$2:$F$464,2,FALSE),"")</f>
        <v>65.280170122275393</v>
      </c>
      <c r="H399" s="4">
        <f>IFERROR(VLOOKUP($F399,INRIX!$A$2:$F$464,3,FALSE),"")</f>
        <v>66.102639296187704</v>
      </c>
      <c r="I399" s="125">
        <f>IFERROR(VLOOKUP($F399,INRIX!$A$2:$F$464,4,FALSE),"")</f>
        <v>65.270939007794098</v>
      </c>
      <c r="J399" s="4">
        <f>IFERROR(VLOOKUP($F399,INRIX!$A$2:$F$464,5,FALSE),"")</f>
        <v>48.098751418842198</v>
      </c>
      <c r="K399" s="125">
        <f>IFERROR(VLOOKUP($F399,INRIX!$A$2:$F$464,6,FALSE),"")</f>
        <v>64.778219001290594</v>
      </c>
      <c r="L399" s="128">
        <f>IF(G399="","",VLOOKUP($F399,abm!$B$2:$G$1701,2,FALSE))</f>
        <v>58</v>
      </c>
      <c r="M399" s="9">
        <f>IF(H399="","",VLOOKUP($F399,abm!$B$2:$G$1701,3,FALSE))</f>
        <v>45</v>
      </c>
      <c r="N399" s="128">
        <f>IF(I399="","",VLOOKUP($F399,abm!$B$2:$G$1701,4,FALSE))</f>
        <v>44</v>
      </c>
      <c r="O399" s="9">
        <f>IF(J399="","",VLOOKUP($F399,abm!$B$2:$G$1701,5,FALSE))</f>
        <v>39</v>
      </c>
      <c r="P399" s="128">
        <f>IF(K399="","",VLOOKUP($F399,abm!$B$2:$G$1701,6,FALSE))</f>
        <v>58</v>
      </c>
      <c r="Q399" s="124">
        <f t="shared" si="24"/>
        <v>-0.31924049509782193</v>
      </c>
      <c r="R399" s="130">
        <f t="shared" si="25"/>
        <v>445.32138526500546</v>
      </c>
      <c r="S399" s="124">
        <f t="shared" si="26"/>
        <v>-0.18916814159291995</v>
      </c>
      <c r="T399" s="131">
        <f t="shared" si="27"/>
        <v>82.787277381882916</v>
      </c>
    </row>
    <row r="400" spans="1:20" x14ac:dyDescent="0.3">
      <c r="A400">
        <v>3</v>
      </c>
      <c r="B400" s="11" t="s">
        <v>60</v>
      </c>
      <c r="C400" s="8">
        <v>10.393973000000001</v>
      </c>
      <c r="D400" s="2">
        <v>0.46521000000000001</v>
      </c>
      <c r="E400" s="12" t="s">
        <v>160</v>
      </c>
      <c r="F400" s="11">
        <v>8835</v>
      </c>
      <c r="G400" s="125">
        <f>IFERROR(VLOOKUP($F400,INRIX!$A$2:$F$464,2,FALSE),"")</f>
        <v>65.627325890483803</v>
      </c>
      <c r="H400" s="4">
        <f>IFERROR(VLOOKUP($F400,INRIX!$A$2:$F$464,3,FALSE),"")</f>
        <v>66.454812050119997</v>
      </c>
      <c r="I400" s="125">
        <f>IFERROR(VLOOKUP($F400,INRIX!$A$2:$F$464,4,FALSE),"")</f>
        <v>65.499814425337107</v>
      </c>
      <c r="J400" s="4">
        <f>IFERROR(VLOOKUP($F400,INRIX!$A$2:$F$464,5,FALSE),"")</f>
        <v>61.1214528944381</v>
      </c>
      <c r="K400" s="125">
        <f>IFERROR(VLOOKUP($F400,INRIX!$A$2:$F$464,6,FALSE),"")</f>
        <v>64.532115556438001</v>
      </c>
      <c r="L400" s="128">
        <f>IF(G400="","",VLOOKUP($F400,abm!$B$2:$G$1701,2,FALSE))</f>
        <v>58</v>
      </c>
      <c r="M400" s="9">
        <f>IF(H400="","",VLOOKUP($F400,abm!$B$2:$G$1701,3,FALSE))</f>
        <v>49</v>
      </c>
      <c r="N400" s="128">
        <f>IF(I400="","",VLOOKUP($F400,abm!$B$2:$G$1701,4,FALSE))</f>
        <v>48</v>
      </c>
      <c r="O400" s="9">
        <f>IF(J400="","",VLOOKUP($F400,abm!$B$2:$G$1701,5,FALSE))</f>
        <v>44</v>
      </c>
      <c r="P400" s="128">
        <f>IF(K400="","",VLOOKUP($F400,abm!$B$2:$G$1701,6,FALSE))</f>
        <v>58</v>
      </c>
      <c r="Q400" s="124">
        <f t="shared" si="24"/>
        <v>-0.26265685676690553</v>
      </c>
      <c r="R400" s="130">
        <f t="shared" si="25"/>
        <v>304.67046370501424</v>
      </c>
      <c r="S400" s="124">
        <f t="shared" si="26"/>
        <v>-0.28012182439459177</v>
      </c>
      <c r="T400" s="131">
        <f t="shared" si="27"/>
        <v>293.14414921646278</v>
      </c>
    </row>
    <row r="401" spans="1:20" x14ac:dyDescent="0.3">
      <c r="A401">
        <v>3</v>
      </c>
      <c r="B401" s="11" t="s">
        <v>60</v>
      </c>
      <c r="C401" s="8">
        <v>11.897178999999998</v>
      </c>
      <c r="D401" s="2">
        <v>0.27986</v>
      </c>
      <c r="E401" s="12" t="s">
        <v>164</v>
      </c>
      <c r="F401" s="11">
        <v>28849</v>
      </c>
      <c r="G401" s="125">
        <f>IFERROR(VLOOKUP($F401,INRIX!$A$2:$F$464,2,FALSE),"")</f>
        <v>65.583732057416299</v>
      </c>
      <c r="H401" s="4">
        <f>IFERROR(VLOOKUP($F401,INRIX!$A$2:$F$464,3,FALSE),"")</f>
        <v>65.693148493734995</v>
      </c>
      <c r="I401" s="125">
        <f>IFERROR(VLOOKUP($F401,INRIX!$A$2:$F$464,4,FALSE),"")</f>
        <v>65.704688853148596</v>
      </c>
      <c r="J401" s="4">
        <f>IFERROR(VLOOKUP($F401,INRIX!$A$2:$F$464,5,FALSE),"")</f>
        <v>65.323723041997695</v>
      </c>
      <c r="K401" s="125">
        <f>IFERROR(VLOOKUP($F401,INRIX!$A$2:$F$464,6,FALSE),"")</f>
        <v>64.486051821701594</v>
      </c>
      <c r="L401" s="128">
        <f>IF(G401="","",VLOOKUP($F401,abm!$B$2:$G$1701,2,FALSE))</f>
        <v>58</v>
      </c>
      <c r="M401" s="9">
        <f>IF(H401="","",VLOOKUP($F401,abm!$B$2:$G$1701,3,FALSE))</f>
        <v>52</v>
      </c>
      <c r="N401" s="128">
        <f>IF(I401="","",VLOOKUP($F401,abm!$B$2:$G$1701,4,FALSE))</f>
        <v>53</v>
      </c>
      <c r="O401" s="9">
        <f>IF(J401="","",VLOOKUP($F401,abm!$B$2:$G$1701,5,FALSE))</f>
        <v>53</v>
      </c>
      <c r="P401" s="128">
        <f>IF(K401="","",VLOOKUP($F401,abm!$B$2:$G$1701,6,FALSE))</f>
        <v>58</v>
      </c>
      <c r="Q401" s="124">
        <f t="shared" si="24"/>
        <v>-0.2084410445792666</v>
      </c>
      <c r="R401" s="130">
        <f t="shared" si="25"/>
        <v>187.50231567147696</v>
      </c>
      <c r="S401" s="124">
        <f t="shared" si="26"/>
        <v>-0.18865616453113931</v>
      </c>
      <c r="T401" s="131">
        <f t="shared" si="27"/>
        <v>151.87414961586492</v>
      </c>
    </row>
    <row r="402" spans="1:20" x14ac:dyDescent="0.3">
      <c r="A402">
        <v>3</v>
      </c>
      <c r="B402" s="11" t="s">
        <v>60</v>
      </c>
      <c r="C402" s="8">
        <v>15.074977999999998</v>
      </c>
      <c r="D402" s="2">
        <v>0.50113300000000005</v>
      </c>
      <c r="E402" s="12" t="s">
        <v>153</v>
      </c>
      <c r="F402" s="11">
        <v>12572</v>
      </c>
      <c r="G402" s="125">
        <f>IFERROR(VLOOKUP($F402,INRIX!$A$2:$F$464,2,FALSE),"")</f>
        <v>66.599415204678394</v>
      </c>
      <c r="H402" s="4">
        <f>IFERROR(VLOOKUP($F402,INRIX!$A$2:$F$464,3,FALSE),"")</f>
        <v>67.9229538789656</v>
      </c>
      <c r="I402" s="125">
        <f>IFERROR(VLOOKUP($F402,INRIX!$A$2:$F$464,4,FALSE),"")</f>
        <v>66.484226153655797</v>
      </c>
      <c r="J402" s="4">
        <f>IFERROR(VLOOKUP($F402,INRIX!$A$2:$F$464,5,FALSE),"")</f>
        <v>66.121906923950107</v>
      </c>
      <c r="K402" s="125">
        <f>IFERROR(VLOOKUP($F402,INRIX!$A$2:$F$464,6,FALSE),"")</f>
        <v>64.8205102749926</v>
      </c>
      <c r="L402" s="128">
        <f>IF(G402="","",VLOOKUP($F402,abm!$B$2:$G$1701,2,FALSE))</f>
        <v>58</v>
      </c>
      <c r="M402" s="9">
        <f>IF(H402="","",VLOOKUP($F402,abm!$B$2:$G$1701,3,FALSE))</f>
        <v>46</v>
      </c>
      <c r="N402" s="128">
        <f>IF(I402="","",VLOOKUP($F402,abm!$B$2:$G$1701,4,FALSE))</f>
        <v>49</v>
      </c>
      <c r="O402" s="9">
        <f>IF(J402="","",VLOOKUP($F402,abm!$B$2:$G$1701,5,FALSE))</f>
        <v>54</v>
      </c>
      <c r="P402" s="128">
        <f>IF(K402="","",VLOOKUP($F402,abm!$B$2:$G$1701,6,FALSE))</f>
        <v>58</v>
      </c>
      <c r="Q402" s="124">
        <f t="shared" si="24"/>
        <v>-0.32276208007724327</v>
      </c>
      <c r="R402" s="130">
        <f t="shared" si="25"/>
        <v>480.61590677925284</v>
      </c>
      <c r="S402" s="124">
        <f t="shared" si="26"/>
        <v>-0.18332663844513863</v>
      </c>
      <c r="T402" s="131">
        <f t="shared" si="27"/>
        <v>146.94062747290954</v>
      </c>
    </row>
    <row r="403" spans="1:20" x14ac:dyDescent="0.3">
      <c r="A403">
        <v>3</v>
      </c>
      <c r="B403" s="11" t="s">
        <v>60</v>
      </c>
      <c r="C403" s="8">
        <v>15.276359999999999</v>
      </c>
      <c r="D403" s="2">
        <v>0.20138200000000001</v>
      </c>
      <c r="E403" s="12" t="s">
        <v>162</v>
      </c>
      <c r="F403" s="11">
        <v>8060</v>
      </c>
      <c r="G403" s="125">
        <f>IFERROR(VLOOKUP($F403,INRIX!$A$2:$F$464,2,FALSE),"")</f>
        <v>66.599415204678394</v>
      </c>
      <c r="H403" s="4">
        <f>IFERROR(VLOOKUP($F403,INRIX!$A$2:$F$464,3,FALSE),"")</f>
        <v>67.9229538789656</v>
      </c>
      <c r="I403" s="125">
        <f>IFERROR(VLOOKUP($F403,INRIX!$A$2:$F$464,4,FALSE),"")</f>
        <v>66.484226153655797</v>
      </c>
      <c r="J403" s="4">
        <f>IFERROR(VLOOKUP($F403,INRIX!$A$2:$F$464,5,FALSE),"")</f>
        <v>66.121906923950107</v>
      </c>
      <c r="K403" s="125">
        <f>IFERROR(VLOOKUP($F403,INRIX!$A$2:$F$464,6,FALSE),"")</f>
        <v>64.8205102749926</v>
      </c>
      <c r="L403" s="128">
        <f>IF(G403="","",VLOOKUP($F403,abm!$B$2:$G$1701,2,FALSE))</f>
        <v>58</v>
      </c>
      <c r="M403" s="9">
        <f>IF(H403="","",VLOOKUP($F403,abm!$B$2:$G$1701,3,FALSE))</f>
        <v>46</v>
      </c>
      <c r="N403" s="128">
        <f>IF(I403="","",VLOOKUP($F403,abm!$B$2:$G$1701,4,FALSE))</f>
        <v>50</v>
      </c>
      <c r="O403" s="9">
        <f>IF(J403="","",VLOOKUP($F403,abm!$B$2:$G$1701,5,FALSE))</f>
        <v>54</v>
      </c>
      <c r="P403" s="128">
        <f>IF(K403="","",VLOOKUP($F403,abm!$B$2:$G$1701,6,FALSE))</f>
        <v>58</v>
      </c>
      <c r="Q403" s="124">
        <f t="shared" si="24"/>
        <v>-0.32276208007724327</v>
      </c>
      <c r="R403" s="130">
        <f t="shared" si="25"/>
        <v>480.61590677925284</v>
      </c>
      <c r="S403" s="124">
        <f t="shared" si="26"/>
        <v>-0.18332663844513863</v>
      </c>
      <c r="T403" s="131">
        <f t="shared" si="27"/>
        <v>146.94062747290954</v>
      </c>
    </row>
    <row r="404" spans="1:20" x14ac:dyDescent="0.3">
      <c r="A404">
        <v>3</v>
      </c>
      <c r="B404" s="11" t="s">
        <v>60</v>
      </c>
      <c r="C404" s="8">
        <v>15.901758999999998</v>
      </c>
      <c r="D404" s="2">
        <v>0.62539900000000004</v>
      </c>
      <c r="E404" s="12" t="s">
        <v>162</v>
      </c>
      <c r="F404" s="11">
        <v>12571</v>
      </c>
      <c r="G404" s="125">
        <f>IFERROR(VLOOKUP($F404,INRIX!$A$2:$F$464,2,FALSE),"")</f>
        <v>66.599415204678394</v>
      </c>
      <c r="H404" s="4">
        <f>IFERROR(VLOOKUP($F404,INRIX!$A$2:$F$464,3,FALSE),"")</f>
        <v>67.9229538789656</v>
      </c>
      <c r="I404" s="125">
        <f>IFERROR(VLOOKUP($F404,INRIX!$A$2:$F$464,4,FALSE),"")</f>
        <v>66.484226153655797</v>
      </c>
      <c r="J404" s="4">
        <f>IFERROR(VLOOKUP($F404,INRIX!$A$2:$F$464,5,FALSE),"")</f>
        <v>66.121906923950107</v>
      </c>
      <c r="K404" s="125">
        <f>IFERROR(VLOOKUP($F404,INRIX!$A$2:$F$464,6,FALSE),"")</f>
        <v>64.8205102749926</v>
      </c>
      <c r="L404" s="128">
        <f>IF(G404="","",VLOOKUP($F404,abm!$B$2:$G$1701,2,FALSE))</f>
        <v>58</v>
      </c>
      <c r="M404" s="9">
        <f>IF(H404="","",VLOOKUP($F404,abm!$B$2:$G$1701,3,FALSE))</f>
        <v>46</v>
      </c>
      <c r="N404" s="128">
        <f>IF(I404="","",VLOOKUP($F404,abm!$B$2:$G$1701,4,FALSE))</f>
        <v>50</v>
      </c>
      <c r="O404" s="9">
        <f>IF(J404="","",VLOOKUP($F404,abm!$B$2:$G$1701,5,FALSE))</f>
        <v>54</v>
      </c>
      <c r="P404" s="128">
        <f>IF(K404="","",VLOOKUP($F404,abm!$B$2:$G$1701,6,FALSE))</f>
        <v>58</v>
      </c>
      <c r="Q404" s="124">
        <f t="shared" si="24"/>
        <v>-0.32276208007724327</v>
      </c>
      <c r="R404" s="130">
        <f t="shared" si="25"/>
        <v>480.61590677925284</v>
      </c>
      <c r="S404" s="124">
        <f t="shared" si="26"/>
        <v>-0.18332663844513863</v>
      </c>
      <c r="T404" s="131">
        <f t="shared" si="27"/>
        <v>146.94062747290954</v>
      </c>
    </row>
    <row r="405" spans="1:20" x14ac:dyDescent="0.3">
      <c r="A405">
        <v>3</v>
      </c>
      <c r="B405" s="11" t="s">
        <v>60</v>
      </c>
      <c r="C405" s="8">
        <v>16.563086999999999</v>
      </c>
      <c r="D405" s="2">
        <v>0.18470200000000001</v>
      </c>
      <c r="E405" s="12" t="s">
        <v>168</v>
      </c>
      <c r="F405" s="11">
        <v>27543</v>
      </c>
      <c r="G405" s="125">
        <f>IFERROR(VLOOKUP($F405,INRIX!$A$2:$F$464,2,FALSE),"")</f>
        <v>65.625730994152093</v>
      </c>
      <c r="H405" s="4">
        <f>IFERROR(VLOOKUP($F405,INRIX!$A$2:$F$464,3,FALSE),"")</f>
        <v>65.709677419354804</v>
      </c>
      <c r="I405" s="125">
        <f>IFERROR(VLOOKUP($F405,INRIX!$A$2:$F$464,4,FALSE),"")</f>
        <v>65.863664481009494</v>
      </c>
      <c r="J405" s="4">
        <f>IFERROR(VLOOKUP($F405,INRIX!$A$2:$F$464,5,FALSE),"")</f>
        <v>65.720544835414302</v>
      </c>
      <c r="K405" s="125">
        <f>IFERROR(VLOOKUP($F405,INRIX!$A$2:$F$464,6,FALSE),"")</f>
        <v>63.554551772063903</v>
      </c>
      <c r="L405" s="128">
        <f>IF(G405="","",VLOOKUP($F405,abm!$B$2:$G$1701,2,FALSE))</f>
        <v>58</v>
      </c>
      <c r="M405" s="9">
        <f>IF(H405="","",VLOOKUP($F405,abm!$B$2:$G$1701,3,FALSE))</f>
        <v>56</v>
      </c>
      <c r="N405" s="128">
        <f>IF(I405="","",VLOOKUP($F405,abm!$B$2:$G$1701,4,FALSE))</f>
        <v>56</v>
      </c>
      <c r="O405" s="9">
        <f>IF(J405="","",VLOOKUP($F405,abm!$B$2:$G$1701,5,FALSE))</f>
        <v>57</v>
      </c>
      <c r="P405" s="128">
        <f>IF(K405="","",VLOOKUP($F405,abm!$B$2:$G$1701,6,FALSE))</f>
        <v>58</v>
      </c>
      <c r="Q405" s="124">
        <f t="shared" si="24"/>
        <v>-0.14776632302405457</v>
      </c>
      <c r="R405" s="130">
        <f t="shared" si="25"/>
        <v>94.277835587928578</v>
      </c>
      <c r="S405" s="124">
        <f t="shared" si="26"/>
        <v>-0.13269130463317658</v>
      </c>
      <c r="T405" s="131">
        <f t="shared" si="27"/>
        <v>76.047902226471052</v>
      </c>
    </row>
    <row r="406" spans="1:20" x14ac:dyDescent="0.3">
      <c r="A406">
        <v>3</v>
      </c>
      <c r="B406" s="11" t="s">
        <v>60</v>
      </c>
      <c r="C406" s="8">
        <v>17.277185999999997</v>
      </c>
      <c r="D406" s="2">
        <v>0.23197499999999999</v>
      </c>
      <c r="E406" s="12" t="s">
        <v>167</v>
      </c>
      <c r="F406" s="11">
        <v>12547</v>
      </c>
      <c r="G406" s="125">
        <f>IFERROR(VLOOKUP($F406,INRIX!$A$2:$F$464,2,FALSE),"")</f>
        <v>61.0372142477406</v>
      </c>
      <c r="H406" s="4">
        <f>IFERROR(VLOOKUP($F406,INRIX!$A$2:$F$464,3,FALSE),"")</f>
        <v>55.785923753665699</v>
      </c>
      <c r="I406" s="125">
        <f>IFERROR(VLOOKUP($F406,INRIX!$A$2:$F$464,4,FALSE),"")</f>
        <v>58.318198688605698</v>
      </c>
      <c r="J406" s="4">
        <f>IFERROR(VLOOKUP($F406,INRIX!$A$2:$F$464,5,FALSE),"")</f>
        <v>60.190692395005698</v>
      </c>
      <c r="K406" s="125">
        <f>IFERROR(VLOOKUP($F406,INRIX!$A$2:$F$464,6,FALSE),"")</f>
        <v>58.915516727886398</v>
      </c>
      <c r="L406" s="128">
        <f>IF(G406="","",VLOOKUP($F406,abm!$B$2:$G$1701,2,FALSE))</f>
        <v>57</v>
      </c>
      <c r="M406" s="9">
        <f>IF(H406="","",VLOOKUP($F406,abm!$B$2:$G$1701,3,FALSE))</f>
        <v>56</v>
      </c>
      <c r="N406" s="128">
        <f>IF(I406="","",VLOOKUP($F406,abm!$B$2:$G$1701,4,FALSE))</f>
        <v>56</v>
      </c>
      <c r="O406" s="9">
        <f>IF(J406="","",VLOOKUP($F406,abm!$B$2:$G$1701,5,FALSE))</f>
        <v>57</v>
      </c>
      <c r="P406" s="128">
        <f>IF(K406="","",VLOOKUP($F406,abm!$B$2:$G$1701,6,FALSE))</f>
        <v>57</v>
      </c>
      <c r="Q406" s="124">
        <f t="shared" si="24"/>
        <v>3.8374599169423984E-3</v>
      </c>
      <c r="R406" s="130">
        <f t="shared" si="25"/>
        <v>4.5828639244584274E-2</v>
      </c>
      <c r="S406" s="124">
        <f t="shared" si="26"/>
        <v>-5.3009730708305391E-2</v>
      </c>
      <c r="T406" s="131">
        <f t="shared" si="27"/>
        <v>10.180517959547196</v>
      </c>
    </row>
    <row r="407" spans="1:20" x14ac:dyDescent="0.3">
      <c r="A407">
        <v>3</v>
      </c>
      <c r="B407" s="11" t="s">
        <v>38</v>
      </c>
      <c r="C407" s="8">
        <v>4.6825919999999996</v>
      </c>
      <c r="D407" s="2">
        <v>0.493618</v>
      </c>
      <c r="E407" s="12" t="s">
        <v>170</v>
      </c>
      <c r="F407" s="11">
        <v>15238</v>
      </c>
      <c r="G407" s="125">
        <f>IFERROR(VLOOKUP($F407,INRIX!$A$2:$F$464,2,FALSE),"")</f>
        <v>64.345295055821396</v>
      </c>
      <c r="H407" s="4">
        <f>IFERROR(VLOOKUP($F407,INRIX!$A$2:$F$464,3,FALSE),"")</f>
        <v>53.5459877366036</v>
      </c>
      <c r="I407" s="125">
        <f>IFERROR(VLOOKUP($F407,INRIX!$A$2:$F$464,4,FALSE),"")</f>
        <v>66.244958554991996</v>
      </c>
      <c r="J407" s="4">
        <f>IFERROR(VLOOKUP($F407,INRIX!$A$2:$F$464,5,FALSE),"")</f>
        <v>67.814982973893294</v>
      </c>
      <c r="K407" s="125">
        <f>IFERROR(VLOOKUP($F407,INRIX!$A$2:$F$464,6,FALSE),"")</f>
        <v>64.682418346073703</v>
      </c>
      <c r="L407" s="128">
        <f>IF(G407="","",VLOOKUP($F407,abm!$B$2:$G$1701,2,FALSE))</f>
        <v>58</v>
      </c>
      <c r="M407" s="9">
        <f>IF(H407="","",VLOOKUP($F407,abm!$B$2:$G$1701,3,FALSE))</f>
        <v>34</v>
      </c>
      <c r="N407" s="128">
        <f>IF(I407="","",VLOOKUP($F407,abm!$B$2:$G$1701,4,FALSE))</f>
        <v>56</v>
      </c>
      <c r="O407" s="9">
        <f>IF(J407="","",VLOOKUP($F407,abm!$B$2:$G$1701,5,FALSE))</f>
        <v>56</v>
      </c>
      <c r="P407" s="128">
        <f>IF(K407="","",VLOOKUP($F407,abm!$B$2:$G$1701,6,FALSE))</f>
        <v>58</v>
      </c>
      <c r="Q407" s="124">
        <f t="shared" si="24"/>
        <v>-0.36503178973467931</v>
      </c>
      <c r="R407" s="130">
        <f t="shared" si="25"/>
        <v>382.04563659945831</v>
      </c>
      <c r="S407" s="124">
        <f t="shared" si="26"/>
        <v>-0.17422378441710595</v>
      </c>
      <c r="T407" s="131">
        <f t="shared" si="27"/>
        <v>139.59382267338842</v>
      </c>
    </row>
    <row r="408" spans="1:20" x14ac:dyDescent="0.3">
      <c r="A408">
        <v>3</v>
      </c>
      <c r="B408" s="11" t="s">
        <v>38</v>
      </c>
      <c r="C408" s="8">
        <v>5.1495219999999993</v>
      </c>
      <c r="D408" s="2">
        <v>0.46693000000000001</v>
      </c>
      <c r="E408" s="12" t="s">
        <v>170</v>
      </c>
      <c r="F408" s="11">
        <v>24186</v>
      </c>
      <c r="G408" s="125">
        <f>IFERROR(VLOOKUP($F408,INRIX!$A$2:$F$464,2,FALSE),"")</f>
        <v>64.345295055821396</v>
      </c>
      <c r="H408" s="4">
        <f>IFERROR(VLOOKUP($F408,INRIX!$A$2:$F$464,3,FALSE),"")</f>
        <v>53.5459877366036</v>
      </c>
      <c r="I408" s="125">
        <f>IFERROR(VLOOKUP($F408,INRIX!$A$2:$F$464,4,FALSE),"")</f>
        <v>66.244958554991996</v>
      </c>
      <c r="J408" s="4">
        <f>IFERROR(VLOOKUP($F408,INRIX!$A$2:$F$464,5,FALSE),"")</f>
        <v>67.814982973893294</v>
      </c>
      <c r="K408" s="125">
        <f>IFERROR(VLOOKUP($F408,INRIX!$A$2:$F$464,6,FALSE),"")</f>
        <v>64.682418346073703</v>
      </c>
      <c r="L408" s="128">
        <f>IF(G408="","",VLOOKUP($F408,abm!$B$2:$G$1701,2,FALSE))</f>
        <v>58</v>
      </c>
      <c r="M408" s="9">
        <f>IF(H408="","",VLOOKUP($F408,abm!$B$2:$G$1701,3,FALSE))</f>
        <v>34</v>
      </c>
      <c r="N408" s="128">
        <f>IF(I408="","",VLOOKUP($F408,abm!$B$2:$G$1701,4,FALSE))</f>
        <v>56</v>
      </c>
      <c r="O408" s="9">
        <f>IF(J408="","",VLOOKUP($F408,abm!$B$2:$G$1701,5,FALSE))</f>
        <v>56</v>
      </c>
      <c r="P408" s="128">
        <f>IF(K408="","",VLOOKUP($F408,abm!$B$2:$G$1701,6,FALSE))</f>
        <v>58</v>
      </c>
      <c r="Q408" s="124">
        <f t="shared" si="24"/>
        <v>-0.36503178973467931</v>
      </c>
      <c r="R408" s="130">
        <f t="shared" si="25"/>
        <v>382.04563659945831</v>
      </c>
      <c r="S408" s="124">
        <f t="shared" si="26"/>
        <v>-0.17422378441710595</v>
      </c>
      <c r="T408" s="131">
        <f t="shared" si="27"/>
        <v>139.59382267338842</v>
      </c>
    </row>
    <row r="409" spans="1:20" x14ac:dyDescent="0.3">
      <c r="A409">
        <v>3</v>
      </c>
      <c r="B409" s="11" t="s">
        <v>38</v>
      </c>
      <c r="C409" s="8">
        <v>7.2396939999999992</v>
      </c>
      <c r="D409" s="2">
        <v>1.0242659999999999</v>
      </c>
      <c r="E409" s="12" t="s">
        <v>170</v>
      </c>
      <c r="F409" s="11">
        <v>11371</v>
      </c>
      <c r="G409" s="125">
        <f>IFERROR(VLOOKUP($F409,INRIX!$A$2:$F$464,2,FALSE),"")</f>
        <v>64.345295055821396</v>
      </c>
      <c r="H409" s="4">
        <f>IFERROR(VLOOKUP($F409,INRIX!$A$2:$F$464,3,FALSE),"")</f>
        <v>53.5459877366036</v>
      </c>
      <c r="I409" s="125">
        <f>IFERROR(VLOOKUP($F409,INRIX!$A$2:$F$464,4,FALSE),"")</f>
        <v>66.244958554991996</v>
      </c>
      <c r="J409" s="4">
        <f>IFERROR(VLOOKUP($F409,INRIX!$A$2:$F$464,5,FALSE),"")</f>
        <v>67.814982973893294</v>
      </c>
      <c r="K409" s="125">
        <f>IFERROR(VLOOKUP($F409,INRIX!$A$2:$F$464,6,FALSE),"")</f>
        <v>64.682418346073703</v>
      </c>
      <c r="L409" s="128">
        <f>IF(G409="","",VLOOKUP($F409,abm!$B$2:$G$1701,2,FALSE))</f>
        <v>58</v>
      </c>
      <c r="M409" s="9">
        <f>IF(H409="","",VLOOKUP($F409,abm!$B$2:$G$1701,3,FALSE))</f>
        <v>34</v>
      </c>
      <c r="N409" s="128">
        <f>IF(I409="","",VLOOKUP($F409,abm!$B$2:$G$1701,4,FALSE))</f>
        <v>56</v>
      </c>
      <c r="O409" s="9">
        <f>IF(J409="","",VLOOKUP($F409,abm!$B$2:$G$1701,5,FALSE))</f>
        <v>56</v>
      </c>
      <c r="P409" s="128">
        <f>IF(K409="","",VLOOKUP($F409,abm!$B$2:$G$1701,6,FALSE))</f>
        <v>58</v>
      </c>
      <c r="Q409" s="124">
        <f t="shared" si="24"/>
        <v>-0.36503178973467931</v>
      </c>
      <c r="R409" s="130">
        <f t="shared" si="25"/>
        <v>382.04563659945831</v>
      </c>
      <c r="S409" s="124">
        <f t="shared" si="26"/>
        <v>-0.17422378441710595</v>
      </c>
      <c r="T409" s="131">
        <f t="shared" si="27"/>
        <v>139.59382267338842</v>
      </c>
    </row>
    <row r="410" spans="1:20" x14ac:dyDescent="0.3">
      <c r="A410">
        <v>3</v>
      </c>
      <c r="B410" s="11" t="s">
        <v>38</v>
      </c>
      <c r="C410" s="8">
        <v>8.3759329999999999</v>
      </c>
      <c r="D410" s="2">
        <v>1.136239</v>
      </c>
      <c r="E410" s="12" t="s">
        <v>170</v>
      </c>
      <c r="F410" s="11">
        <v>8103</v>
      </c>
      <c r="G410" s="125">
        <f>IFERROR(VLOOKUP($F410,INRIX!$A$2:$F$464,2,FALSE),"")</f>
        <v>64.345295055821396</v>
      </c>
      <c r="H410" s="4">
        <f>IFERROR(VLOOKUP($F410,INRIX!$A$2:$F$464,3,FALSE),"")</f>
        <v>53.5459877366036</v>
      </c>
      <c r="I410" s="125">
        <f>IFERROR(VLOOKUP($F410,INRIX!$A$2:$F$464,4,FALSE),"")</f>
        <v>66.244958554991996</v>
      </c>
      <c r="J410" s="4">
        <f>IFERROR(VLOOKUP($F410,INRIX!$A$2:$F$464,5,FALSE),"")</f>
        <v>67.814982973893294</v>
      </c>
      <c r="K410" s="125">
        <f>IFERROR(VLOOKUP($F410,INRIX!$A$2:$F$464,6,FALSE),"")</f>
        <v>64.682418346073703</v>
      </c>
      <c r="L410" s="128">
        <f>IF(G410="","",VLOOKUP($F410,abm!$B$2:$G$1701,2,FALSE))</f>
        <v>58</v>
      </c>
      <c r="M410" s="9">
        <f>IF(H410="","",VLOOKUP($F410,abm!$B$2:$G$1701,3,FALSE))</f>
        <v>34</v>
      </c>
      <c r="N410" s="128">
        <f>IF(I410="","",VLOOKUP($F410,abm!$B$2:$G$1701,4,FALSE))</f>
        <v>56</v>
      </c>
      <c r="O410" s="9">
        <f>IF(J410="","",VLOOKUP($F410,abm!$B$2:$G$1701,5,FALSE))</f>
        <v>56</v>
      </c>
      <c r="P410" s="128">
        <f>IF(K410="","",VLOOKUP($F410,abm!$B$2:$G$1701,6,FALSE))</f>
        <v>58</v>
      </c>
      <c r="Q410" s="124">
        <f t="shared" si="24"/>
        <v>-0.36503178973467931</v>
      </c>
      <c r="R410" s="130">
        <f t="shared" si="25"/>
        <v>382.04563659945831</v>
      </c>
      <c r="S410" s="124">
        <f t="shared" si="26"/>
        <v>-0.17422378441710595</v>
      </c>
      <c r="T410" s="131">
        <f t="shared" si="27"/>
        <v>139.59382267338842</v>
      </c>
    </row>
    <row r="411" spans="1:20" x14ac:dyDescent="0.3">
      <c r="A411">
        <v>3</v>
      </c>
      <c r="B411" s="11" t="s">
        <v>38</v>
      </c>
      <c r="C411" s="8">
        <v>8.7378450000000001</v>
      </c>
      <c r="D411" s="2">
        <v>0.33915600000000001</v>
      </c>
      <c r="E411" s="12" t="s">
        <v>169</v>
      </c>
      <c r="F411" s="11">
        <v>9300</v>
      </c>
      <c r="G411" s="125">
        <f>IFERROR(VLOOKUP($F411,INRIX!$A$2:$F$464,2,FALSE),"")</f>
        <v>66.678628389154696</v>
      </c>
      <c r="H411" s="4">
        <f>IFERROR(VLOOKUP($F411,INRIX!$A$2:$F$464,3,FALSE),"")</f>
        <v>66.331644894694705</v>
      </c>
      <c r="I411" s="125">
        <f>IFERROR(VLOOKUP($F411,INRIX!$A$2:$F$464,4,FALSE),"")</f>
        <v>68.144624520598796</v>
      </c>
      <c r="J411" s="4">
        <f>IFERROR(VLOOKUP($F411,INRIX!$A$2:$F$464,5,FALSE),"")</f>
        <v>69.289443813847896</v>
      </c>
      <c r="K411" s="125">
        <f>IFERROR(VLOOKUP($F411,INRIX!$A$2:$F$464,6,FALSE),"")</f>
        <v>66.431946788444407</v>
      </c>
      <c r="L411" s="128">
        <f>IF(G411="","",VLOOKUP($F411,abm!$B$2:$G$1701,2,FALSE))</f>
        <v>58</v>
      </c>
      <c r="M411" s="9">
        <f>IF(H411="","",VLOOKUP($F411,abm!$B$2:$G$1701,3,FALSE))</f>
        <v>39</v>
      </c>
      <c r="N411" s="128">
        <f>IF(I411="","",VLOOKUP($F411,abm!$B$2:$G$1701,4,FALSE))</f>
        <v>57</v>
      </c>
      <c r="O411" s="9">
        <f>IF(J411="","",VLOOKUP($F411,abm!$B$2:$G$1701,5,FALSE))</f>
        <v>57</v>
      </c>
      <c r="P411" s="128">
        <f>IF(K411="","",VLOOKUP($F411,abm!$B$2:$G$1701,6,FALSE))</f>
        <v>58</v>
      </c>
      <c r="Q411" s="124">
        <f t="shared" si="24"/>
        <v>-0.41204533579839997</v>
      </c>
      <c r="R411" s="130">
        <f t="shared" si="25"/>
        <v>747.01881264969109</v>
      </c>
      <c r="S411" s="124">
        <f t="shared" si="26"/>
        <v>-0.17736386868488296</v>
      </c>
      <c r="T411" s="131">
        <f t="shared" si="27"/>
        <v>151.03042925372432</v>
      </c>
    </row>
    <row r="412" spans="1:20" x14ac:dyDescent="0.3">
      <c r="A412">
        <v>3</v>
      </c>
      <c r="B412" s="11" t="s">
        <v>38</v>
      </c>
      <c r="C412" s="8">
        <v>9.1098770000000009</v>
      </c>
      <c r="D412" s="2">
        <v>0.37203199999999997</v>
      </c>
      <c r="E412" s="12" t="s">
        <v>169</v>
      </c>
      <c r="F412" s="11">
        <v>25938</v>
      </c>
      <c r="G412" s="125">
        <f>IFERROR(VLOOKUP($F412,INRIX!$A$2:$F$464,2,FALSE),"")</f>
        <v>64.917065390749599</v>
      </c>
      <c r="H412" s="4">
        <f>IFERROR(VLOOKUP($F412,INRIX!$A$2:$F$464,3,FALSE),"")</f>
        <v>64.297787256731496</v>
      </c>
      <c r="I412" s="125">
        <f>IFERROR(VLOOKUP($F412,INRIX!$A$2:$F$464,4,FALSE),"")</f>
        <v>66.318817270815302</v>
      </c>
      <c r="J412" s="4">
        <f>IFERROR(VLOOKUP($F412,INRIX!$A$2:$F$464,5,FALSE),"")</f>
        <v>67.727128263337093</v>
      </c>
      <c r="K412" s="125">
        <f>IFERROR(VLOOKUP($F412,INRIX!$A$2:$F$464,6,FALSE),"")</f>
        <v>64.823389258413599</v>
      </c>
      <c r="L412" s="128">
        <f>IF(G412="","",VLOOKUP($F412,abm!$B$2:$G$1701,2,FALSE))</f>
        <v>58</v>
      </c>
      <c r="M412" s="9">
        <f>IF(H412="","",VLOOKUP($F412,abm!$B$2:$G$1701,3,FALSE))</f>
        <v>42</v>
      </c>
      <c r="N412" s="128">
        <f>IF(I412="","",VLOOKUP($F412,abm!$B$2:$G$1701,4,FALSE))</f>
        <v>57</v>
      </c>
      <c r="O412" s="9">
        <f>IF(J412="","",VLOOKUP($F412,abm!$B$2:$G$1701,5,FALSE))</f>
        <v>57</v>
      </c>
      <c r="P412" s="128">
        <f>IF(K412="","",VLOOKUP($F412,abm!$B$2:$G$1701,6,FALSE))</f>
        <v>58</v>
      </c>
      <c r="Q412" s="124">
        <f t="shared" si="24"/>
        <v>-0.34678934078555068</v>
      </c>
      <c r="R412" s="130">
        <f t="shared" si="25"/>
        <v>497.19131654645747</v>
      </c>
      <c r="S412" s="124">
        <f t="shared" si="26"/>
        <v>-0.15838746656476854</v>
      </c>
      <c r="T412" s="131">
        <f t="shared" si="27"/>
        <v>115.07128077808548</v>
      </c>
    </row>
    <row r="413" spans="1:20" x14ac:dyDescent="0.3">
      <c r="A413">
        <v>3</v>
      </c>
      <c r="B413" s="11" t="s">
        <v>38</v>
      </c>
      <c r="C413" s="8">
        <v>11.350642000000001</v>
      </c>
      <c r="D413" s="2">
        <v>0.479489</v>
      </c>
      <c r="E413" s="12" t="s">
        <v>29</v>
      </c>
      <c r="F413" s="11">
        <v>11109</v>
      </c>
      <c r="G413" s="125">
        <f>IFERROR(VLOOKUP($F413,INRIX!$A$2:$F$464,2,FALSE),"")</f>
        <v>63.425571504518899</v>
      </c>
      <c r="H413" s="4">
        <f>IFERROR(VLOOKUP($F413,INRIX!$A$2:$F$464,3,FALSE),"")</f>
        <v>50.852572647294103</v>
      </c>
      <c r="I413" s="125">
        <f>IFERROR(VLOOKUP($F413,INRIX!$A$2:$F$464,4,FALSE),"")</f>
        <v>63.7413089199555</v>
      </c>
      <c r="J413" s="4">
        <f>IFERROR(VLOOKUP($F413,INRIX!$A$2:$F$464,5,FALSE),"")</f>
        <v>67.195459704880804</v>
      </c>
      <c r="K413" s="125">
        <f>IFERROR(VLOOKUP($F413,INRIX!$A$2:$F$464,6,FALSE),"")</f>
        <v>62.492802541447404</v>
      </c>
      <c r="L413" s="128">
        <f>IF(G413="","",VLOOKUP($F413,abm!$B$2:$G$1701,2,FALSE))</f>
        <v>61</v>
      </c>
      <c r="M413" s="9">
        <f>IF(H413="","",VLOOKUP($F413,abm!$B$2:$G$1701,3,FALSE))</f>
        <v>46</v>
      </c>
      <c r="N413" s="128">
        <f>IF(I413="","",VLOOKUP($F413,abm!$B$2:$G$1701,4,FALSE))</f>
        <v>60</v>
      </c>
      <c r="O413" s="9">
        <f>IF(J413="","",VLOOKUP($F413,abm!$B$2:$G$1701,5,FALSE))</f>
        <v>60</v>
      </c>
      <c r="P413" s="128">
        <f>IF(K413="","",VLOOKUP($F413,abm!$B$2:$G$1701,6,FALSE))</f>
        <v>61</v>
      </c>
      <c r="Q413" s="124">
        <f t="shared" si="24"/>
        <v>-9.5424329481830328E-2</v>
      </c>
      <c r="R413" s="130">
        <f t="shared" si="25"/>
        <v>23.547461297266899</v>
      </c>
      <c r="S413" s="124">
        <f t="shared" si="26"/>
        <v>-0.10708252814227204</v>
      </c>
      <c r="T413" s="131">
        <f t="shared" si="27"/>
        <v>51.774640364563346</v>
      </c>
    </row>
    <row r="414" spans="1:20" x14ac:dyDescent="0.3">
      <c r="A414">
        <v>3</v>
      </c>
      <c r="B414" s="11" t="s">
        <v>38</v>
      </c>
      <c r="C414" s="8">
        <v>11.742244000000001</v>
      </c>
      <c r="D414" s="2">
        <v>0.39160200000000001</v>
      </c>
      <c r="E414" s="12" t="s">
        <v>171</v>
      </c>
      <c r="F414" s="11">
        <v>24091</v>
      </c>
      <c r="G414" s="125">
        <f>IFERROR(VLOOKUP($F414,INRIX!$A$2:$F$464,2,FALSE),"")</f>
        <v>64.703880914407193</v>
      </c>
      <c r="H414" s="4">
        <f>IFERROR(VLOOKUP($F414,INRIX!$A$2:$F$464,3,FALSE),"")</f>
        <v>51.8768328445748</v>
      </c>
      <c r="I414" s="125">
        <f>IFERROR(VLOOKUP($F414,INRIX!$A$2:$F$464,4,FALSE),"")</f>
        <v>64.750587653099103</v>
      </c>
      <c r="J414" s="4">
        <f>IFERROR(VLOOKUP($F414,INRIX!$A$2:$F$464,5,FALSE),"")</f>
        <v>68.867196367763896</v>
      </c>
      <c r="K414" s="125">
        <f>IFERROR(VLOOKUP($F414,INRIX!$A$2:$F$464,6,FALSE),"")</f>
        <v>63.284522982229703</v>
      </c>
      <c r="L414" s="128">
        <f>IF(G414="","",VLOOKUP($F414,abm!$B$2:$G$1701,2,FALSE))</f>
        <v>62</v>
      </c>
      <c r="M414" s="9">
        <f>IF(H414="","",VLOOKUP($F414,abm!$B$2:$G$1701,3,FALSE))</f>
        <v>45</v>
      </c>
      <c r="N414" s="128">
        <f>IF(I414="","",VLOOKUP($F414,abm!$B$2:$G$1701,4,FALSE))</f>
        <v>61</v>
      </c>
      <c r="O414" s="9">
        <f>IF(J414="","",VLOOKUP($F414,abm!$B$2:$G$1701,5,FALSE))</f>
        <v>59</v>
      </c>
      <c r="P414" s="128">
        <f>IF(K414="","",VLOOKUP($F414,abm!$B$2:$G$1701,6,FALSE))</f>
        <v>62</v>
      </c>
      <c r="Q414" s="124">
        <f t="shared" si="24"/>
        <v>-0.13256076879593026</v>
      </c>
      <c r="R414" s="130">
        <f t="shared" si="25"/>
        <v>47.290829972222731</v>
      </c>
      <c r="S414" s="124">
        <f t="shared" si="26"/>
        <v>-0.14327861286919819</v>
      </c>
      <c r="T414" s="131">
        <f t="shared" si="27"/>
        <v>97.361564160013017</v>
      </c>
    </row>
    <row r="415" spans="1:20" x14ac:dyDescent="0.3">
      <c r="A415">
        <v>3</v>
      </c>
      <c r="B415" s="11" t="s">
        <v>38</v>
      </c>
      <c r="C415" s="8">
        <v>13.721384</v>
      </c>
      <c r="D415" s="2">
        <v>0.67438900000000002</v>
      </c>
      <c r="E415" s="12" t="s">
        <v>5</v>
      </c>
      <c r="F415" s="11">
        <v>11100</v>
      </c>
      <c r="G415" s="125">
        <f>IFERROR(VLOOKUP($F415,INRIX!$A$2:$F$464,2,FALSE),"")</f>
        <v>66.498405103668304</v>
      </c>
      <c r="H415" s="4">
        <f>IFERROR(VLOOKUP($F415,INRIX!$A$2:$F$464,3,FALSE),"")</f>
        <v>64.369768061850195</v>
      </c>
      <c r="I415" s="125">
        <f>IFERROR(VLOOKUP($F415,INRIX!$A$2:$F$464,4,FALSE),"")</f>
        <v>68.207967338859305</v>
      </c>
      <c r="J415" s="4">
        <f>IFERROR(VLOOKUP($F415,INRIX!$A$2:$F$464,5,FALSE),"")</f>
        <v>66.293984108967095</v>
      </c>
      <c r="K415" s="125">
        <f>IFERROR(VLOOKUP($F415,INRIX!$A$2:$F$464,6,FALSE),"")</f>
        <v>67.894867467487302</v>
      </c>
      <c r="L415" s="128">
        <f>IF(G415="","",VLOOKUP($F415,abm!$B$2:$G$1701,2,FALSE))</f>
        <v>62</v>
      </c>
      <c r="M415" s="9">
        <f>IF(H415="","",VLOOKUP($F415,abm!$B$2:$G$1701,3,FALSE))</f>
        <v>58</v>
      </c>
      <c r="N415" s="128">
        <f>IF(I415="","",VLOOKUP($F415,abm!$B$2:$G$1701,4,FALSE))</f>
        <v>62</v>
      </c>
      <c r="O415" s="9">
        <f>IF(J415="","",VLOOKUP($F415,abm!$B$2:$G$1701,5,FALSE))</f>
        <v>62</v>
      </c>
      <c r="P415" s="128">
        <f>IF(K415="","",VLOOKUP($F415,abm!$B$2:$G$1701,6,FALSE))</f>
        <v>62</v>
      </c>
      <c r="Q415" s="124">
        <f t="shared" si="24"/>
        <v>-9.89558958132295E-2</v>
      </c>
      <c r="R415" s="130">
        <f t="shared" si="25"/>
        <v>40.573945161766787</v>
      </c>
      <c r="S415" s="124">
        <f t="shared" si="26"/>
        <v>-6.4771851725023755E-2</v>
      </c>
      <c r="T415" s="131">
        <f t="shared" si="27"/>
        <v>18.438299528061936</v>
      </c>
    </row>
    <row r="416" spans="1:20" x14ac:dyDescent="0.3">
      <c r="A416">
        <v>3</v>
      </c>
      <c r="B416" s="11" t="s">
        <v>38</v>
      </c>
      <c r="C416" s="8">
        <v>16.564337999999999</v>
      </c>
      <c r="D416" s="2">
        <v>0.48340899999999998</v>
      </c>
      <c r="E416" s="12" t="s">
        <v>172</v>
      </c>
      <c r="F416" s="11">
        <v>28473</v>
      </c>
      <c r="G416" s="125">
        <f>IFERROR(VLOOKUP($F416,INRIX!$A$2:$F$464,2,FALSE),"")</f>
        <v>60.893673577884101</v>
      </c>
      <c r="H416" s="4">
        <f>IFERROR(VLOOKUP($F416,INRIX!$A$2:$F$464,3,FALSE),"")</f>
        <v>51.880831778192501</v>
      </c>
      <c r="I416" s="125">
        <f>IFERROR(VLOOKUP($F416,INRIX!$A$2:$F$464,4,FALSE),"")</f>
        <v>61.531485834467397</v>
      </c>
      <c r="J416" s="4">
        <f>IFERROR(VLOOKUP($F416,INRIX!$A$2:$F$464,5,FALSE),"")</f>
        <v>63.896708286038603</v>
      </c>
      <c r="K416" s="125">
        <f>IFERROR(VLOOKUP($F416,INRIX!$A$2:$F$464,6,FALSE),"")</f>
        <v>62.3347562791621</v>
      </c>
      <c r="L416" s="128">
        <f>IF(G416="","",VLOOKUP($F416,abm!$B$2:$G$1701,2,FALSE))</f>
        <v>62</v>
      </c>
      <c r="M416" s="9">
        <f>IF(H416="","",VLOOKUP($F416,abm!$B$2:$G$1701,3,FALSE))</f>
        <v>53</v>
      </c>
      <c r="N416" s="128">
        <f>IF(I416="","",VLOOKUP($F416,abm!$B$2:$G$1701,4,FALSE))</f>
        <v>60</v>
      </c>
      <c r="O416" s="9">
        <f>IF(J416="","",VLOOKUP($F416,abm!$B$2:$G$1701,5,FALSE))</f>
        <v>61</v>
      </c>
      <c r="P416" s="128">
        <f>IF(K416="","",VLOOKUP($F416,abm!$B$2:$G$1701,6,FALSE))</f>
        <v>62</v>
      </c>
      <c r="Q416" s="124">
        <f t="shared" si="24"/>
        <v>2.1571902058014514E-2</v>
      </c>
      <c r="R416" s="130">
        <f t="shared" si="25"/>
        <v>1.2525375087037587</v>
      </c>
      <c r="S416" s="124">
        <f t="shared" si="26"/>
        <v>-4.5334233386033929E-2</v>
      </c>
      <c r="T416" s="131">
        <f t="shared" si="27"/>
        <v>8.3909188944047006</v>
      </c>
    </row>
    <row r="417" spans="1:20" x14ac:dyDescent="0.3">
      <c r="A417">
        <v>3</v>
      </c>
      <c r="B417" s="11" t="s">
        <v>70</v>
      </c>
      <c r="C417" s="8">
        <v>6.1981380000000001</v>
      </c>
      <c r="D417" s="2">
        <v>0.990228</v>
      </c>
      <c r="E417" s="12" t="s">
        <v>174</v>
      </c>
      <c r="F417" s="11">
        <v>16358</v>
      </c>
      <c r="G417" s="125">
        <f>IFERROR(VLOOKUP($F417,INRIX!$A$2:$F$464,2,FALSE),"")</f>
        <v>67.204944178628395</v>
      </c>
      <c r="H417" s="4">
        <f>IFERROR(VLOOKUP($F417,INRIX!$A$2:$F$464,3,FALSE),"")</f>
        <v>45.433484404158897</v>
      </c>
      <c r="I417" s="125">
        <f>IFERROR(VLOOKUP($F417,INRIX!$A$2:$F$464,4,FALSE),"")</f>
        <v>66.415068662625302</v>
      </c>
      <c r="J417" s="4">
        <f>IFERROR(VLOOKUP($F417,INRIX!$A$2:$F$464,5,FALSE),"")</f>
        <v>70.429738933030606</v>
      </c>
      <c r="K417" s="125">
        <f>IFERROR(VLOOKUP($F417,INRIX!$A$2:$F$464,6,FALSE),"")</f>
        <v>67.816539263377393</v>
      </c>
      <c r="L417" s="128">
        <f>IF(G417="","",VLOOKUP($F417,abm!$B$2:$G$1701,2,FALSE))</f>
        <v>58</v>
      </c>
      <c r="M417" s="9">
        <f>IF(H417="","",VLOOKUP($F417,abm!$B$2:$G$1701,3,FALSE))</f>
        <v>36</v>
      </c>
      <c r="N417" s="128">
        <f>IF(I417="","",VLOOKUP($F417,abm!$B$2:$G$1701,4,FALSE))</f>
        <v>55</v>
      </c>
      <c r="O417" s="9">
        <f>IF(J417="","",VLOOKUP($F417,abm!$B$2:$G$1701,5,FALSE))</f>
        <v>57</v>
      </c>
      <c r="P417" s="128">
        <f>IF(K417="","",VLOOKUP($F417,abm!$B$2:$G$1701,6,FALSE))</f>
        <v>58</v>
      </c>
      <c r="Q417" s="124">
        <f t="shared" si="24"/>
        <v>-0.20763286214727072</v>
      </c>
      <c r="R417" s="130">
        <f t="shared" si="25"/>
        <v>88.99062800350913</v>
      </c>
      <c r="S417" s="124">
        <f t="shared" si="26"/>
        <v>-0.19068278736345334</v>
      </c>
      <c r="T417" s="131">
        <f t="shared" si="27"/>
        <v>180.35788780935803</v>
      </c>
    </row>
    <row r="418" spans="1:20" x14ac:dyDescent="0.3">
      <c r="A418">
        <v>3</v>
      </c>
      <c r="B418" s="11" t="s">
        <v>28</v>
      </c>
      <c r="C418" s="8">
        <v>7.3933569999999991</v>
      </c>
      <c r="D418" s="2">
        <v>1.1456310000000001</v>
      </c>
      <c r="E418" s="12" t="s">
        <v>175</v>
      </c>
      <c r="F418" s="11">
        <v>29016</v>
      </c>
      <c r="G418" s="125">
        <f>IFERROR(VLOOKUP($F418,INRIX!$A$2:$F$464,2,FALSE),"")</f>
        <v>62.292663476873997</v>
      </c>
      <c r="H418" s="4">
        <f>IFERROR(VLOOKUP($F418,INRIX!$A$2:$F$464,3,FALSE),"")</f>
        <v>64.388429752066102</v>
      </c>
      <c r="I418" s="125">
        <f>IFERROR(VLOOKUP($F418,INRIX!$A$2:$F$464,4,FALSE),"")</f>
        <v>65.688234566373893</v>
      </c>
      <c r="J418" s="4">
        <f>IFERROR(VLOOKUP($F418,INRIX!$A$2:$F$464,5,FALSE),"")</f>
        <v>59.489897843359799</v>
      </c>
      <c r="K418" s="125">
        <f>IFERROR(VLOOKUP($F418,INRIX!$A$2:$F$464,6,FALSE),"")</f>
        <v>63.927231212151298</v>
      </c>
      <c r="L418" s="128">
        <f>IF(G418="","",VLOOKUP($F418,abm!$B$2:$G$1701,2,FALSE))</f>
        <v>53</v>
      </c>
      <c r="M418" s="9">
        <f>IF(H418="","",VLOOKUP($F418,abm!$B$2:$G$1701,3,FALSE))</f>
        <v>42</v>
      </c>
      <c r="N418" s="128">
        <f>IF(I418="","",VLOOKUP($F418,abm!$B$2:$G$1701,4,FALSE))</f>
        <v>53</v>
      </c>
      <c r="O418" s="9">
        <f>IF(J418="","",VLOOKUP($F418,abm!$B$2:$G$1701,5,FALSE))</f>
        <v>53</v>
      </c>
      <c r="P418" s="128">
        <f>IF(K418="","",VLOOKUP($F418,abm!$B$2:$G$1701,6,FALSE))</f>
        <v>53</v>
      </c>
      <c r="Q418" s="124">
        <f t="shared" si="24"/>
        <v>-0.34770889487870604</v>
      </c>
      <c r="R418" s="130">
        <f t="shared" si="25"/>
        <v>501.2417867631986</v>
      </c>
      <c r="S418" s="124">
        <f t="shared" si="26"/>
        <v>-0.10909243549968872</v>
      </c>
      <c r="T418" s="131">
        <f t="shared" si="27"/>
        <v>42.118774017246167</v>
      </c>
    </row>
    <row r="419" spans="1:20" x14ac:dyDescent="0.3">
      <c r="A419">
        <v>4</v>
      </c>
      <c r="B419" s="11" t="s">
        <v>32</v>
      </c>
      <c r="C419" s="8">
        <v>16.955283999999995</v>
      </c>
      <c r="D419" s="2">
        <v>0.31378200000000001</v>
      </c>
      <c r="E419" s="12" t="s">
        <v>12</v>
      </c>
      <c r="F419" s="11">
        <v>11058</v>
      </c>
      <c r="G419" s="125">
        <f>IFERROR(VLOOKUP($F419,INRIX!$A$2:$F$464,2,FALSE),"")</f>
        <v>64.326156299840505</v>
      </c>
      <c r="H419" s="4">
        <f>IFERROR(VLOOKUP($F419,INRIX!$A$2:$F$464,3,FALSE),"")</f>
        <v>66.852306051719495</v>
      </c>
      <c r="I419" s="125">
        <f>IFERROR(VLOOKUP($F419,INRIX!$A$2:$F$464,4,FALSE),"")</f>
        <v>65.399480390944007</v>
      </c>
      <c r="J419" s="4">
        <f>IFERROR(VLOOKUP($F419,INRIX!$A$2:$F$464,5,FALSE),"")</f>
        <v>65.3037457434733</v>
      </c>
      <c r="K419" s="125">
        <f>IFERROR(VLOOKUP($F419,INRIX!$A$2:$F$464,6,FALSE),"")</f>
        <v>64.424898242827396</v>
      </c>
      <c r="L419" s="128">
        <f>IF(G419="","",VLOOKUP($F419,abm!$B$2:$G$1701,2,FALSE))</f>
        <v>58</v>
      </c>
      <c r="M419" s="9">
        <f>IF(H419="","",VLOOKUP($F419,abm!$B$2:$G$1701,3,FALSE))</f>
        <v>57</v>
      </c>
      <c r="N419" s="128">
        <f>IF(I419="","",VLOOKUP($F419,abm!$B$2:$G$1701,4,FALSE))</f>
        <v>57</v>
      </c>
      <c r="O419" s="9">
        <f>IF(J419="","",VLOOKUP($F419,abm!$B$2:$G$1701,5,FALSE))</f>
        <v>53</v>
      </c>
      <c r="P419" s="128">
        <f>IF(K419="","",VLOOKUP($F419,abm!$B$2:$G$1701,6,FALSE))</f>
        <v>58</v>
      </c>
      <c r="Q419" s="124">
        <f t="shared" si="24"/>
        <v>-0.14737421389917915</v>
      </c>
      <c r="R419" s="130">
        <f t="shared" si="25"/>
        <v>97.067934536748581</v>
      </c>
      <c r="S419" s="124">
        <f t="shared" si="26"/>
        <v>-0.18840796348504985</v>
      </c>
      <c r="T419" s="131">
        <f t="shared" si="27"/>
        <v>151.38215932003735</v>
      </c>
    </row>
    <row r="420" spans="1:20" x14ac:dyDescent="0.3">
      <c r="A420">
        <v>4</v>
      </c>
      <c r="B420" s="11" t="s">
        <v>32</v>
      </c>
      <c r="C420" s="8">
        <v>20.385099999999991</v>
      </c>
      <c r="D420" s="2">
        <v>0.41762700000000003</v>
      </c>
      <c r="E420" s="12" t="s">
        <v>121</v>
      </c>
      <c r="F420" s="11">
        <v>28199</v>
      </c>
      <c r="G420" s="125">
        <f>IFERROR(VLOOKUP($F420,INRIX!$A$2:$F$464,2,FALSE),"")</f>
        <v>62.610845295055803</v>
      </c>
      <c r="H420" s="4">
        <f>IFERROR(VLOOKUP($F420,INRIX!$A$2:$F$464,3,FALSE),"")</f>
        <v>64.575846440949107</v>
      </c>
      <c r="I420" s="125">
        <f>IFERROR(VLOOKUP($F420,INRIX!$A$2:$F$464,4,FALSE),"")</f>
        <v>62.109365334652999</v>
      </c>
      <c r="J420" s="4">
        <f>IFERROR(VLOOKUP($F420,INRIX!$A$2:$F$464,5,FALSE),"")</f>
        <v>57.224063564131697</v>
      </c>
      <c r="K420" s="125">
        <f>IFERROR(VLOOKUP($F420,INRIX!$A$2:$F$464,6,FALSE),"")</f>
        <v>61.622753896555103</v>
      </c>
      <c r="L420" s="128">
        <f>IF(G420="","",VLOOKUP($F420,abm!$B$2:$G$1701,2,FALSE))</f>
        <v>58</v>
      </c>
      <c r="M420" s="9">
        <f>IF(H420="","",VLOOKUP($F420,abm!$B$2:$G$1701,3,FALSE))</f>
        <v>58</v>
      </c>
      <c r="N420" s="128">
        <f>IF(I420="","",VLOOKUP($F420,abm!$B$2:$G$1701,4,FALSE))</f>
        <v>58</v>
      </c>
      <c r="O420" s="9">
        <f>IF(J420="","",VLOOKUP($F420,abm!$B$2:$G$1701,5,FALSE))</f>
        <v>53</v>
      </c>
      <c r="P420" s="128">
        <f>IF(K420="","",VLOOKUP($F420,abm!$B$2:$G$1701,6,FALSE))</f>
        <v>58</v>
      </c>
      <c r="Q420" s="124">
        <f t="shared" si="24"/>
        <v>-0.10183136270559523</v>
      </c>
      <c r="R420" s="130">
        <f t="shared" si="25"/>
        <v>43.241756414943033</v>
      </c>
      <c r="S420" s="124">
        <f t="shared" si="26"/>
        <v>-7.3816211241233165E-2</v>
      </c>
      <c r="T420" s="131">
        <f t="shared" si="27"/>
        <v>17.842712993824975</v>
      </c>
    </row>
    <row r="421" spans="1:20" x14ac:dyDescent="0.3">
      <c r="A421">
        <v>4</v>
      </c>
      <c r="B421" s="11" t="s">
        <v>32</v>
      </c>
      <c r="C421" s="8">
        <v>21.698437999999989</v>
      </c>
      <c r="D421" s="2">
        <v>0.73425700000000005</v>
      </c>
      <c r="E421" s="12" t="s">
        <v>154</v>
      </c>
      <c r="F421" s="11">
        <v>28636</v>
      </c>
      <c r="G421" s="125">
        <f>IFERROR(VLOOKUP($F421,INRIX!$A$2:$F$464,2,FALSE),"")</f>
        <v>61.784157363104697</v>
      </c>
      <c r="H421" s="4">
        <f>IFERROR(VLOOKUP($F421,INRIX!$A$2:$F$464,3,FALSE),"")</f>
        <v>64.389229538789706</v>
      </c>
      <c r="I421" s="125">
        <f>IFERROR(VLOOKUP($F421,INRIX!$A$2:$F$464,4,FALSE),"")</f>
        <v>61.476060868489398</v>
      </c>
      <c r="J421" s="4">
        <f>IFERROR(VLOOKUP($F421,INRIX!$A$2:$F$464,5,FALSE),"")</f>
        <v>59.021566401816102</v>
      </c>
      <c r="K421" s="125">
        <f>IFERROR(VLOOKUP($F421,INRIX!$A$2:$F$464,6,FALSE),"")</f>
        <v>61.023528243820103</v>
      </c>
      <c r="L421" s="128">
        <f>IF(G421="","",VLOOKUP($F421,abm!$B$2:$G$1701,2,FALSE))</f>
        <v>58</v>
      </c>
      <c r="M421" s="9">
        <f>IF(H421="","",VLOOKUP($F421,abm!$B$2:$G$1701,3,FALSE))</f>
        <v>58</v>
      </c>
      <c r="N421" s="128">
        <f>IF(I421="","",VLOOKUP($F421,abm!$B$2:$G$1701,4,FALSE))</f>
        <v>57</v>
      </c>
      <c r="O421" s="9">
        <f>IF(J421="","",VLOOKUP($F421,abm!$B$2:$G$1701,5,FALSE))</f>
        <v>50</v>
      </c>
      <c r="P421" s="128">
        <f>IF(K421="","",VLOOKUP($F421,abm!$B$2:$G$1701,6,FALSE))</f>
        <v>58</v>
      </c>
      <c r="Q421" s="124">
        <f t="shared" si="24"/>
        <v>-9.9228234047134767E-2</v>
      </c>
      <c r="R421" s="130">
        <f t="shared" si="25"/>
        <v>40.822254099342928</v>
      </c>
      <c r="S421" s="124">
        <f t="shared" si="26"/>
        <v>-0.15285203277049098</v>
      </c>
      <c r="T421" s="131">
        <f t="shared" si="27"/>
        <v>81.388660342377136</v>
      </c>
    </row>
    <row r="422" spans="1:20" x14ac:dyDescent="0.3">
      <c r="A422">
        <v>4</v>
      </c>
      <c r="B422" s="11" t="s">
        <v>32</v>
      </c>
      <c r="C422" s="8">
        <v>77.23304499999999</v>
      </c>
      <c r="D422" s="2">
        <v>0.305033</v>
      </c>
      <c r="E422" s="12" t="s">
        <v>152</v>
      </c>
      <c r="F422" s="11">
        <v>27335</v>
      </c>
      <c r="G422" s="125">
        <f>IFERROR(VLOOKUP($F422,INRIX!$A$2:$F$464,2,FALSE),"")</f>
        <v>55.018607123870297</v>
      </c>
      <c r="H422" s="4">
        <f>IFERROR(VLOOKUP($F422,INRIX!$A$2:$F$464,3,FALSE),"")</f>
        <v>59.917355371900797</v>
      </c>
      <c r="I422" s="125">
        <f>IFERROR(VLOOKUP($F422,INRIX!$A$2:$F$464,4,FALSE),"")</f>
        <v>55.4921440059384</v>
      </c>
      <c r="J422" s="4">
        <f>IFERROR(VLOOKUP($F422,INRIX!$A$2:$F$464,5,FALSE),"")</f>
        <v>55.058796821793401</v>
      </c>
      <c r="K422" s="125">
        <f>IFERROR(VLOOKUP($F422,INRIX!$A$2:$F$464,6,FALSE),"")</f>
        <v>52.529534398888103</v>
      </c>
      <c r="L422" s="128">
        <f>IF(G422="","",VLOOKUP($F422,abm!$B$2:$G$1701,2,FALSE))</f>
        <v>58</v>
      </c>
      <c r="M422" s="9">
        <f>IF(H422="","",VLOOKUP($F422,abm!$B$2:$G$1701,3,FALSE))</f>
        <v>58</v>
      </c>
      <c r="N422" s="128">
        <f>IF(I422="","",VLOOKUP($F422,abm!$B$2:$G$1701,4,FALSE))</f>
        <v>58</v>
      </c>
      <c r="O422" s="9">
        <f>IF(J422="","",VLOOKUP($F422,abm!$B$2:$G$1701,5,FALSE))</f>
        <v>58</v>
      </c>
      <c r="P422" s="128">
        <f>IF(K422="","",VLOOKUP($F422,abm!$B$2:$G$1701,6,FALSE))</f>
        <v>58</v>
      </c>
      <c r="Q422" s="124">
        <f t="shared" si="24"/>
        <v>-3.1999999999999473E-2</v>
      </c>
      <c r="R422" s="130">
        <f t="shared" si="25"/>
        <v>3.6762516221568435</v>
      </c>
      <c r="S422" s="124">
        <f t="shared" si="26"/>
        <v>5.3419314405403151E-2</v>
      </c>
      <c r="T422" s="131">
        <f t="shared" si="27"/>
        <v>8.6506761354926009</v>
      </c>
    </row>
    <row r="423" spans="1:20" x14ac:dyDescent="0.3">
      <c r="A423">
        <v>4</v>
      </c>
      <c r="B423" s="11" t="s">
        <v>59</v>
      </c>
      <c r="C423" s="8">
        <v>2.3588100000000001</v>
      </c>
      <c r="D423" s="2">
        <v>0.56421600000000005</v>
      </c>
      <c r="E423" s="12" t="s">
        <v>168</v>
      </c>
      <c r="F423" s="11">
        <v>8829</v>
      </c>
      <c r="G423" s="125">
        <f>IFERROR(VLOOKUP($F423,INRIX!$A$2:$F$464,2,FALSE),"")</f>
        <v>61.296916533758598</v>
      </c>
      <c r="H423" s="4">
        <f>IFERROR(VLOOKUP($F423,INRIX!$A$2:$F$464,3,FALSE),"")</f>
        <v>64.377232737936595</v>
      </c>
      <c r="I423" s="125">
        <f>IFERROR(VLOOKUP($F423,INRIX!$A$2:$F$464,4,FALSE),"")</f>
        <v>62.603365087220098</v>
      </c>
      <c r="J423" s="4">
        <f>IFERROR(VLOOKUP($F423,INRIX!$A$2:$F$464,5,FALSE),"")</f>
        <v>55.582292849035198</v>
      </c>
      <c r="K423" s="125">
        <f>IFERROR(VLOOKUP($F423,INRIX!$A$2:$F$464,6,FALSE),"")</f>
        <v>62.199940434825798</v>
      </c>
      <c r="L423" s="128">
        <f>IF(G423="","",VLOOKUP($F423,abm!$B$2:$G$1701,2,FALSE))</f>
        <v>58</v>
      </c>
      <c r="M423" s="9">
        <f>IF(H423="","",VLOOKUP($F423,abm!$B$2:$G$1701,3,FALSE))</f>
        <v>52</v>
      </c>
      <c r="N423" s="128">
        <f>IF(I423="","",VLOOKUP($F423,abm!$B$2:$G$1701,4,FALSE))</f>
        <v>53</v>
      </c>
      <c r="O423" s="9">
        <f>IF(J423="","",VLOOKUP($F423,abm!$B$2:$G$1701,5,FALSE))</f>
        <v>47</v>
      </c>
      <c r="P423" s="128">
        <f>IF(K423="","",VLOOKUP($F423,abm!$B$2:$G$1701,6,FALSE))</f>
        <v>58</v>
      </c>
      <c r="Q423" s="124">
        <f t="shared" si="24"/>
        <v>-0.19226102476819984</v>
      </c>
      <c r="R423" s="130">
        <f t="shared" si="25"/>
        <v>153.19589024904943</v>
      </c>
      <c r="S423" s="124">
        <f t="shared" si="26"/>
        <v>-0.1544069596471167</v>
      </c>
      <c r="T423" s="131">
        <f t="shared" si="27"/>
        <v>73.6557505466007</v>
      </c>
    </row>
    <row r="424" spans="1:20" x14ac:dyDescent="0.3">
      <c r="A424">
        <v>4</v>
      </c>
      <c r="B424" s="11" t="s">
        <v>59</v>
      </c>
      <c r="C424" s="8">
        <v>4.172784</v>
      </c>
      <c r="D424" s="2">
        <v>0.38907599999999998</v>
      </c>
      <c r="E424" s="12" t="s">
        <v>106</v>
      </c>
      <c r="F424" s="11">
        <v>8832</v>
      </c>
      <c r="G424" s="125">
        <f>IFERROR(VLOOKUP($F424,INRIX!$A$2:$F$464,2,FALSE),"")</f>
        <v>61.414673046251998</v>
      </c>
      <c r="H424" s="4">
        <f>IFERROR(VLOOKUP($F424,INRIX!$A$2:$F$464,3,FALSE),"")</f>
        <v>64.7835243934951</v>
      </c>
      <c r="I424" s="125">
        <f>IFERROR(VLOOKUP($F424,INRIX!$A$2:$F$464,4,FALSE),"")</f>
        <v>63.496721514289199</v>
      </c>
      <c r="J424" s="4">
        <f>IFERROR(VLOOKUP($F424,INRIX!$A$2:$F$464,5,FALSE),"")</f>
        <v>63.365266742338299</v>
      </c>
      <c r="K424" s="125">
        <f>IFERROR(VLOOKUP($F424,INRIX!$A$2:$F$464,6,FALSE),"")</f>
        <v>63.1408716370495</v>
      </c>
      <c r="L424" s="128">
        <f>IF(G424="","",VLOOKUP($F424,abm!$B$2:$G$1701,2,FALSE))</f>
        <v>58</v>
      </c>
      <c r="M424" s="9">
        <f>IF(H424="","",VLOOKUP($F424,abm!$B$2:$G$1701,3,FALSE))</f>
        <v>53</v>
      </c>
      <c r="N424" s="128">
        <f>IF(I424="","",VLOOKUP($F424,abm!$B$2:$G$1701,4,FALSE))</f>
        <v>55</v>
      </c>
      <c r="O424" s="9">
        <f>IF(J424="","",VLOOKUP($F424,abm!$B$2:$G$1701,5,FALSE))</f>
        <v>51</v>
      </c>
      <c r="P424" s="128">
        <f>IF(K424="","",VLOOKUP($F424,abm!$B$2:$G$1701,6,FALSE))</f>
        <v>58</v>
      </c>
      <c r="Q424" s="124">
        <f t="shared" si="24"/>
        <v>-0.18189075855030634</v>
      </c>
      <c r="R424" s="130">
        <f t="shared" si="25"/>
        <v>138.85144713209405</v>
      </c>
      <c r="S424" s="124">
        <f t="shared" si="26"/>
        <v>-0.19514266060962215</v>
      </c>
      <c r="T424" s="131">
        <f t="shared" si="27"/>
        <v>152.89982160917762</v>
      </c>
    </row>
    <row r="425" spans="1:20" x14ac:dyDescent="0.3">
      <c r="A425">
        <v>4</v>
      </c>
      <c r="B425" s="11" t="s">
        <v>59</v>
      </c>
      <c r="C425" s="8">
        <v>5.7020030000000004</v>
      </c>
      <c r="D425" s="2">
        <v>1.04671</v>
      </c>
      <c r="E425" s="12" t="s">
        <v>163</v>
      </c>
      <c r="F425" s="11">
        <v>16565</v>
      </c>
      <c r="G425" s="125">
        <f>IFERROR(VLOOKUP($F425,INRIX!$A$2:$F$464,2,FALSE),"")</f>
        <v>62.001594896331703</v>
      </c>
      <c r="H425" s="4">
        <f>IFERROR(VLOOKUP($F425,INRIX!$A$2:$F$464,3,FALSE),"")</f>
        <v>61.116235670487903</v>
      </c>
      <c r="I425" s="125">
        <f>IFERROR(VLOOKUP($F425,INRIX!$A$2:$F$464,4,FALSE),"")</f>
        <v>64.071879252752694</v>
      </c>
      <c r="J425" s="4">
        <f>IFERROR(VLOOKUP($F425,INRIX!$A$2:$F$464,5,FALSE),"")</f>
        <v>64.491486946651506</v>
      </c>
      <c r="K425" s="125">
        <f>IFERROR(VLOOKUP($F425,INRIX!$A$2:$F$464,6,FALSE),"")</f>
        <v>63.836394321453398</v>
      </c>
      <c r="L425" s="128">
        <f>IF(G425="","",VLOOKUP($F425,abm!$B$2:$G$1701,2,FALSE))</f>
        <v>58</v>
      </c>
      <c r="M425" s="9">
        <f>IF(H425="","",VLOOKUP($F425,abm!$B$2:$G$1701,3,FALSE))</f>
        <v>48</v>
      </c>
      <c r="N425" s="128">
        <f>IF(I425="","",VLOOKUP($F425,abm!$B$2:$G$1701,4,FALSE))</f>
        <v>48</v>
      </c>
      <c r="O425" s="9">
        <f>IF(J425="","",VLOOKUP($F425,abm!$B$2:$G$1701,5,FALSE))</f>
        <v>50</v>
      </c>
      <c r="P425" s="128">
        <f>IF(K425="","",VLOOKUP($F425,abm!$B$2:$G$1701,6,FALSE))</f>
        <v>58</v>
      </c>
      <c r="Q425" s="124">
        <f t="shared" si="24"/>
        <v>-0.21461131443377712</v>
      </c>
      <c r="R425" s="130">
        <f t="shared" si="25"/>
        <v>172.03563816377925</v>
      </c>
      <c r="S425" s="124">
        <f t="shared" si="26"/>
        <v>-0.22470387384057555</v>
      </c>
      <c r="T425" s="131">
        <f t="shared" si="27"/>
        <v>210.00319392497099</v>
      </c>
    </row>
    <row r="426" spans="1:20" x14ac:dyDescent="0.3">
      <c r="A426">
        <v>4</v>
      </c>
      <c r="B426" s="11" t="s">
        <v>59</v>
      </c>
      <c r="C426" s="8">
        <v>6.0182840000000004</v>
      </c>
      <c r="D426" s="2">
        <v>0.14691699999999999</v>
      </c>
      <c r="E426" s="12" t="s">
        <v>164</v>
      </c>
      <c r="F426" s="11">
        <v>27545</v>
      </c>
      <c r="G426" s="125">
        <f>IFERROR(VLOOKUP($F426,INRIX!$A$2:$F$464,2,FALSE),"")</f>
        <v>61.930090377458797</v>
      </c>
      <c r="H426" s="4">
        <f>IFERROR(VLOOKUP($F426,INRIX!$A$2:$F$464,3,FALSE),"")</f>
        <v>55.329778725673201</v>
      </c>
      <c r="I426" s="125">
        <f>IFERROR(VLOOKUP($F426,INRIX!$A$2:$F$464,4,FALSE),"")</f>
        <v>63.851169120376099</v>
      </c>
      <c r="J426" s="4">
        <f>IFERROR(VLOOKUP($F426,INRIX!$A$2:$F$464,5,FALSE),"")</f>
        <v>65.263337116912595</v>
      </c>
      <c r="K426" s="125">
        <f>IFERROR(VLOOKUP($F426,INRIX!$A$2:$F$464,6,FALSE),"")</f>
        <v>63.255534597438697</v>
      </c>
      <c r="L426" s="128">
        <f>IF(G426="","",VLOOKUP($F426,abm!$B$2:$G$1701,2,FALSE))</f>
        <v>58</v>
      </c>
      <c r="M426" s="9">
        <f>IF(H426="","",VLOOKUP($F426,abm!$B$2:$G$1701,3,FALSE))</f>
        <v>50</v>
      </c>
      <c r="N426" s="128">
        <f>IF(I426="","",VLOOKUP($F426,abm!$B$2:$G$1701,4,FALSE))</f>
        <v>52</v>
      </c>
      <c r="O426" s="9">
        <f>IF(J426="","",VLOOKUP($F426,abm!$B$2:$G$1701,5,FALSE))</f>
        <v>53</v>
      </c>
      <c r="P426" s="128">
        <f>IF(K426="","",VLOOKUP($F426,abm!$B$2:$G$1701,6,FALSE))</f>
        <v>58</v>
      </c>
      <c r="Q426" s="124">
        <f t="shared" si="24"/>
        <v>-9.6327490339305544E-2</v>
      </c>
      <c r="R426" s="130">
        <f t="shared" si="25"/>
        <v>28.406541264638648</v>
      </c>
      <c r="S426" s="124">
        <f t="shared" si="26"/>
        <v>-0.18790545593683139</v>
      </c>
      <c r="T426" s="131">
        <f t="shared" si="27"/>
        <v>150.38943724304613</v>
      </c>
    </row>
    <row r="427" spans="1:20" x14ac:dyDescent="0.3">
      <c r="A427">
        <v>4</v>
      </c>
      <c r="B427" s="11" t="s">
        <v>59</v>
      </c>
      <c r="C427" s="8">
        <v>6.4567160000000001</v>
      </c>
      <c r="D427" s="2">
        <v>0.43843199999999999</v>
      </c>
      <c r="E427" s="12" t="s">
        <v>164</v>
      </c>
      <c r="F427" s="11">
        <v>7872</v>
      </c>
      <c r="G427" s="125">
        <f>IFERROR(VLOOKUP($F427,INRIX!$A$2:$F$464,2,FALSE),"")</f>
        <v>62.128389154704898</v>
      </c>
      <c r="H427" s="4">
        <f>IFERROR(VLOOKUP($F427,INRIX!$A$2:$F$464,3,FALSE),"")</f>
        <v>50.573713676353002</v>
      </c>
      <c r="I427" s="125">
        <f>IFERROR(VLOOKUP($F427,INRIX!$A$2:$F$464,4,FALSE),"")</f>
        <v>63.231720895706999</v>
      </c>
      <c r="J427" s="4">
        <f>IFERROR(VLOOKUP($F427,INRIX!$A$2:$F$464,5,FALSE),"")</f>
        <v>64.466515323495997</v>
      </c>
      <c r="K427" s="125">
        <f>IFERROR(VLOOKUP($F427,INRIX!$A$2:$F$464,6,FALSE),"")</f>
        <v>63.511168470167803</v>
      </c>
      <c r="L427" s="128">
        <f>IF(G427="","",VLOOKUP($F427,abm!$B$2:$G$1701,2,FALSE))</f>
        <v>58</v>
      </c>
      <c r="M427" s="9">
        <f>IF(H427="","",VLOOKUP($F427,abm!$B$2:$G$1701,3,FALSE))</f>
        <v>53</v>
      </c>
      <c r="N427" s="128">
        <f>IF(I427="","",VLOOKUP($F427,abm!$B$2:$G$1701,4,FALSE))</f>
        <v>57</v>
      </c>
      <c r="O427" s="9">
        <f>IF(J427="","",VLOOKUP($F427,abm!$B$2:$G$1701,5,FALSE))</f>
        <v>56</v>
      </c>
      <c r="P427" s="128">
        <f>IF(K427="","",VLOOKUP($F427,abm!$B$2:$G$1701,6,FALSE))</f>
        <v>58</v>
      </c>
      <c r="Q427" s="124">
        <f t="shared" si="24"/>
        <v>4.7975245384866083E-2</v>
      </c>
      <c r="R427" s="130">
        <f t="shared" si="25"/>
        <v>5.8868653243164664</v>
      </c>
      <c r="S427" s="124">
        <f t="shared" si="26"/>
        <v>-0.1313319834492469</v>
      </c>
      <c r="T427" s="131">
        <f t="shared" si="27"/>
        <v>71.681881722992529</v>
      </c>
    </row>
    <row r="428" spans="1:20" x14ac:dyDescent="0.3">
      <c r="A428">
        <v>4</v>
      </c>
      <c r="B428" s="11" t="s">
        <v>59</v>
      </c>
      <c r="C428" s="8">
        <v>6.6418490000000006</v>
      </c>
      <c r="D428" s="2">
        <v>0.18513299999999999</v>
      </c>
      <c r="E428" s="12" t="s">
        <v>164</v>
      </c>
      <c r="F428" s="11">
        <v>28839</v>
      </c>
      <c r="G428" s="125">
        <f>IFERROR(VLOOKUP($F428,INRIX!$A$2:$F$464,2,FALSE),"")</f>
        <v>60.783625730994203</v>
      </c>
      <c r="H428" s="4">
        <f>IFERROR(VLOOKUP($F428,INRIX!$A$2:$F$464,3,FALSE),"")</f>
        <v>46.831778192481998</v>
      </c>
      <c r="I428" s="125">
        <f>IFERROR(VLOOKUP($F428,INRIX!$A$2:$F$464,4,FALSE),"")</f>
        <v>61.263763454163097</v>
      </c>
      <c r="J428" s="4">
        <f>IFERROR(VLOOKUP($F428,INRIX!$A$2:$F$464,5,FALSE),"")</f>
        <v>61.943246311010199</v>
      </c>
      <c r="K428" s="125">
        <f>IFERROR(VLOOKUP($F428,INRIX!$A$2:$F$464,6,FALSE),"")</f>
        <v>62.190012905787697</v>
      </c>
      <c r="L428" s="128">
        <f>IF(G428="","",VLOOKUP($F428,abm!$B$2:$G$1701,2,FALSE))</f>
        <v>58</v>
      </c>
      <c r="M428" s="9">
        <f>IF(H428="","",VLOOKUP($F428,abm!$B$2:$G$1701,3,FALSE))</f>
        <v>54</v>
      </c>
      <c r="N428" s="128">
        <f>IF(I428="","",VLOOKUP($F428,abm!$B$2:$G$1701,4,FALSE))</f>
        <v>56</v>
      </c>
      <c r="O428" s="9">
        <f>IF(J428="","",VLOOKUP($F428,abm!$B$2:$G$1701,5,FALSE))</f>
        <v>57</v>
      </c>
      <c r="P428" s="128">
        <f>IF(K428="","",VLOOKUP($F428,abm!$B$2:$G$1701,6,FALSE))</f>
        <v>58</v>
      </c>
      <c r="Q428" s="124">
        <f t="shared" si="24"/>
        <v>0.15306319948083313</v>
      </c>
      <c r="R428" s="130">
        <f t="shared" si="25"/>
        <v>51.383403881776651</v>
      </c>
      <c r="S428" s="124">
        <f t="shared" si="26"/>
        <v>-7.9802829289745358E-2</v>
      </c>
      <c r="T428" s="131">
        <f t="shared" si="27"/>
        <v>24.435684091315942</v>
      </c>
    </row>
    <row r="429" spans="1:20" x14ac:dyDescent="0.3">
      <c r="A429">
        <v>4</v>
      </c>
      <c r="B429" s="11" t="s">
        <v>59</v>
      </c>
      <c r="C429" s="8">
        <v>7.1199360000000009</v>
      </c>
      <c r="D429" s="2">
        <v>0.47808699999999998</v>
      </c>
      <c r="E429" s="12" t="s">
        <v>161</v>
      </c>
      <c r="F429" s="11">
        <v>27247</v>
      </c>
      <c r="G429" s="125">
        <f>IFERROR(VLOOKUP($F429,INRIX!$A$2:$F$464,2,FALSE),"")</f>
        <v>60.783625730994203</v>
      </c>
      <c r="H429" s="4">
        <f>IFERROR(VLOOKUP($F429,INRIX!$A$2:$F$464,3,FALSE),"")</f>
        <v>46.831778192481998</v>
      </c>
      <c r="I429" s="125">
        <f>IFERROR(VLOOKUP($F429,INRIX!$A$2:$F$464,4,FALSE),"")</f>
        <v>61.263763454163097</v>
      </c>
      <c r="J429" s="4">
        <f>IFERROR(VLOOKUP($F429,INRIX!$A$2:$F$464,5,FALSE),"")</f>
        <v>61.943246311010199</v>
      </c>
      <c r="K429" s="125">
        <f>IFERROR(VLOOKUP($F429,INRIX!$A$2:$F$464,6,FALSE),"")</f>
        <v>62.190012905787697</v>
      </c>
      <c r="L429" s="128">
        <f>IF(G429="","",VLOOKUP($F429,abm!$B$2:$G$1701,2,FALSE))</f>
        <v>58</v>
      </c>
      <c r="M429" s="9">
        <f>IF(H429="","",VLOOKUP($F429,abm!$B$2:$G$1701,3,FALSE))</f>
        <v>49</v>
      </c>
      <c r="N429" s="128">
        <f>IF(I429="","",VLOOKUP($F429,abm!$B$2:$G$1701,4,FALSE))</f>
        <v>55</v>
      </c>
      <c r="O429" s="9">
        <f>IF(J429="","",VLOOKUP($F429,abm!$B$2:$G$1701,5,FALSE))</f>
        <v>56</v>
      </c>
      <c r="P429" s="128">
        <f>IF(K429="","",VLOOKUP($F429,abm!$B$2:$G$1701,6,FALSE))</f>
        <v>58</v>
      </c>
      <c r="Q429" s="124">
        <f t="shared" si="24"/>
        <v>4.6298088417793037E-2</v>
      </c>
      <c r="R429" s="130">
        <f t="shared" si="25"/>
        <v>4.701185806596631</v>
      </c>
      <c r="S429" s="124">
        <f t="shared" si="26"/>
        <v>-9.5946639302206038E-2</v>
      </c>
      <c r="T429" s="131">
        <f t="shared" si="27"/>
        <v>35.32217671333634</v>
      </c>
    </row>
    <row r="430" spans="1:20" x14ac:dyDescent="0.3">
      <c r="A430">
        <v>4</v>
      </c>
      <c r="B430" s="11" t="s">
        <v>59</v>
      </c>
      <c r="C430" s="8">
        <v>7.5685830000000012</v>
      </c>
      <c r="D430" s="2">
        <v>0.44864700000000002</v>
      </c>
      <c r="E430" s="12" t="s">
        <v>161</v>
      </c>
      <c r="F430" s="11">
        <v>8836</v>
      </c>
      <c r="G430" s="125">
        <f>IFERROR(VLOOKUP($F430,INRIX!$A$2:$F$464,2,FALSE),"")</f>
        <v>61.891547049441797</v>
      </c>
      <c r="H430" s="4">
        <f>IFERROR(VLOOKUP($F430,INRIX!$A$2:$F$464,3,FALSE),"")</f>
        <v>52.721674220207902</v>
      </c>
      <c r="I430" s="125">
        <f>IFERROR(VLOOKUP($F430,INRIX!$A$2:$F$464,4,FALSE),"")</f>
        <v>61.6054682667327</v>
      </c>
      <c r="J430" s="4">
        <f>IFERROR(VLOOKUP($F430,INRIX!$A$2:$F$464,5,FALSE),"")</f>
        <v>62.132349602724197</v>
      </c>
      <c r="K430" s="125">
        <f>IFERROR(VLOOKUP($F430,INRIX!$A$2:$F$464,6,FALSE),"")</f>
        <v>62.833614613322702</v>
      </c>
      <c r="L430" s="128">
        <f>IF(G430="","",VLOOKUP($F430,abm!$B$2:$G$1701,2,FALSE))</f>
        <v>58</v>
      </c>
      <c r="M430" s="9">
        <f>IF(H430="","",VLOOKUP($F430,abm!$B$2:$G$1701,3,FALSE))</f>
        <v>42</v>
      </c>
      <c r="N430" s="128">
        <f>IF(I430="","",VLOOKUP($F430,abm!$B$2:$G$1701,4,FALSE))</f>
        <v>47</v>
      </c>
      <c r="O430" s="9">
        <f>IF(J430="","",VLOOKUP($F430,abm!$B$2:$G$1701,5,FALSE))</f>
        <v>53</v>
      </c>
      <c r="P430" s="128">
        <f>IF(K430="","",VLOOKUP($F430,abm!$B$2:$G$1701,6,FALSE))</f>
        <v>58</v>
      </c>
      <c r="Q430" s="124">
        <f t="shared" si="24"/>
        <v>-0.20336369014810896</v>
      </c>
      <c r="R430" s="130">
        <f t="shared" si="25"/>
        <v>114.95429808427072</v>
      </c>
      <c r="S430" s="124">
        <f t="shared" si="26"/>
        <v>-0.1469822026869525</v>
      </c>
      <c r="T430" s="131">
        <f t="shared" si="27"/>
        <v>83.399809266376806</v>
      </c>
    </row>
    <row r="431" spans="1:20" x14ac:dyDescent="0.3">
      <c r="A431">
        <v>4</v>
      </c>
      <c r="B431" s="11" t="s">
        <v>59</v>
      </c>
      <c r="C431" s="8">
        <v>8.8975640000000009</v>
      </c>
      <c r="D431" s="2">
        <v>0.914547</v>
      </c>
      <c r="E431" s="12" t="s">
        <v>160</v>
      </c>
      <c r="F431" s="11">
        <v>8838</v>
      </c>
      <c r="G431" s="125">
        <f>IFERROR(VLOOKUP($F431,INRIX!$A$2:$F$464,2,FALSE),"")</f>
        <v>63.974747474747502</v>
      </c>
      <c r="H431" s="4">
        <f>IFERROR(VLOOKUP($F431,INRIX!$A$2:$F$464,3,FALSE),"")</f>
        <v>57.368968275126598</v>
      </c>
      <c r="I431" s="125">
        <f>IFERROR(VLOOKUP($F431,INRIX!$A$2:$F$464,4,FALSE),"")</f>
        <v>64</v>
      </c>
      <c r="J431" s="4">
        <f>IFERROR(VLOOKUP($F431,INRIX!$A$2:$F$464,5,FALSE),"")</f>
        <v>61.548921679909199</v>
      </c>
      <c r="K431" s="125">
        <f>IFERROR(VLOOKUP($F431,INRIX!$A$2:$F$464,6,FALSE),"")</f>
        <v>64.274992554353204</v>
      </c>
      <c r="L431" s="128">
        <f>IF(G431="","",VLOOKUP($F431,abm!$B$2:$G$1701,2,FALSE))</f>
        <v>58</v>
      </c>
      <c r="M431" s="9">
        <f>IF(H431="","",VLOOKUP($F431,abm!$B$2:$G$1701,3,FALSE))</f>
        <v>38</v>
      </c>
      <c r="N431" s="128">
        <f>IF(I431="","",VLOOKUP($F431,abm!$B$2:$G$1701,4,FALSE))</f>
        <v>48</v>
      </c>
      <c r="O431" s="9">
        <f>IF(J431="","",VLOOKUP($F431,abm!$B$2:$G$1701,5,FALSE))</f>
        <v>53</v>
      </c>
      <c r="P431" s="128">
        <f>IF(K431="","",VLOOKUP($F431,abm!$B$2:$G$1701,6,FALSE))</f>
        <v>58</v>
      </c>
      <c r="Q431" s="124">
        <f t="shared" si="24"/>
        <v>-0.33762099716066152</v>
      </c>
      <c r="R431" s="130">
        <f t="shared" si="25"/>
        <v>375.1569320428606</v>
      </c>
      <c r="S431" s="124">
        <f t="shared" si="26"/>
        <v>-0.13889636806910521</v>
      </c>
      <c r="T431" s="131">
        <f t="shared" si="27"/>
        <v>73.08406188922153</v>
      </c>
    </row>
    <row r="432" spans="1:20" x14ac:dyDescent="0.3">
      <c r="A432">
        <v>4</v>
      </c>
      <c r="B432" s="11" t="s">
        <v>59</v>
      </c>
      <c r="C432" s="8">
        <v>9.3909820000000011</v>
      </c>
      <c r="D432" s="2">
        <v>0.49341800000000002</v>
      </c>
      <c r="E432" s="12" t="s">
        <v>157</v>
      </c>
      <c r="F432" s="11">
        <v>8840</v>
      </c>
      <c r="G432" s="125">
        <f>IFERROR(VLOOKUP($F432,INRIX!$A$2:$F$464,2,FALSE),"")</f>
        <v>64.354598617756494</v>
      </c>
      <c r="H432" s="4">
        <f>IFERROR(VLOOKUP($F432,INRIX!$A$2:$F$464,3,FALSE),"")</f>
        <v>57.334044254865397</v>
      </c>
      <c r="I432" s="125">
        <f>IFERROR(VLOOKUP($F432,INRIX!$A$2:$F$464,4,FALSE),"")</f>
        <v>63.823951503154802</v>
      </c>
      <c r="J432" s="4">
        <f>IFERROR(VLOOKUP($F432,INRIX!$A$2:$F$464,5,FALSE),"")</f>
        <v>55.788876276958</v>
      </c>
      <c r="K432" s="125">
        <f>IFERROR(VLOOKUP($F432,INRIX!$A$2:$F$464,6,FALSE),"")</f>
        <v>64.454283728779899</v>
      </c>
      <c r="L432" s="128">
        <f>IF(G432="","",VLOOKUP($F432,abm!$B$2:$G$1701,2,FALSE))</f>
        <v>58</v>
      </c>
      <c r="M432" s="9">
        <f>IF(H432="","",VLOOKUP($F432,abm!$B$2:$G$1701,3,FALSE))</f>
        <v>43</v>
      </c>
      <c r="N432" s="128">
        <f>IF(I432="","",VLOOKUP($F432,abm!$B$2:$G$1701,4,FALSE))</f>
        <v>54</v>
      </c>
      <c r="O432" s="9">
        <f>IF(J432="","",VLOOKUP($F432,abm!$B$2:$G$1701,5,FALSE))</f>
        <v>55</v>
      </c>
      <c r="P432" s="128">
        <f>IF(K432="","",VLOOKUP($F432,abm!$B$2:$G$1701,6,FALSE))</f>
        <v>58</v>
      </c>
      <c r="Q432" s="124">
        <f t="shared" si="24"/>
        <v>-0.25000929973030817</v>
      </c>
      <c r="R432" s="130">
        <f t="shared" si="25"/>
        <v>205.46482470043969</v>
      </c>
      <c r="S432" s="124">
        <f t="shared" si="26"/>
        <v>-1.4140386571719232E-2</v>
      </c>
      <c r="T432" s="131">
        <f t="shared" si="27"/>
        <v>0.62232578034711472</v>
      </c>
    </row>
    <row r="433" spans="1:20" x14ac:dyDescent="0.3">
      <c r="A433">
        <v>4</v>
      </c>
      <c r="B433" s="11" t="s">
        <v>59</v>
      </c>
      <c r="C433" s="8">
        <v>9.7053160000000016</v>
      </c>
      <c r="D433" s="2">
        <v>0.314334</v>
      </c>
      <c r="E433" s="12" t="s">
        <v>157</v>
      </c>
      <c r="F433" s="11">
        <v>3145</v>
      </c>
      <c r="G433" s="125">
        <f>IFERROR(VLOOKUP($F433,INRIX!$A$2:$F$464,2,FALSE),"")</f>
        <v>63.017012227538501</v>
      </c>
      <c r="H433" s="4">
        <f>IFERROR(VLOOKUP($F433,INRIX!$A$2:$F$464,3,FALSE),"")</f>
        <v>56.193281791522303</v>
      </c>
      <c r="I433" s="125">
        <f>IFERROR(VLOOKUP($F433,INRIX!$A$2:$F$464,4,FALSE),"")</f>
        <v>62.0121242113077</v>
      </c>
      <c r="J433" s="4">
        <f>IFERROR(VLOOKUP($F433,INRIX!$A$2:$F$464,5,FALSE),"")</f>
        <v>50.614982973893298</v>
      </c>
      <c r="K433" s="125">
        <f>IFERROR(VLOOKUP($F433,INRIX!$A$2:$F$464,6,FALSE),"")</f>
        <v>63.107217313610597</v>
      </c>
      <c r="L433" s="128">
        <f>IF(G433="","",VLOOKUP($F433,abm!$B$2:$G$1701,2,FALSE))</f>
        <v>58</v>
      </c>
      <c r="M433" s="9">
        <f>IF(H433="","",VLOOKUP($F433,abm!$B$2:$G$1701,3,FALSE))</f>
        <v>50</v>
      </c>
      <c r="N433" s="128">
        <f>IF(I433="","",VLOOKUP($F433,abm!$B$2:$G$1701,4,FALSE))</f>
        <v>54</v>
      </c>
      <c r="O433" s="9">
        <f>IF(J433="","",VLOOKUP($F433,abm!$B$2:$G$1701,5,FALSE))</f>
        <v>56</v>
      </c>
      <c r="P433" s="128">
        <f>IF(K433="","",VLOOKUP($F433,abm!$B$2:$G$1701,6,FALSE))</f>
        <v>58</v>
      </c>
      <c r="Q433" s="124">
        <f t="shared" si="24"/>
        <v>-0.11021391871183905</v>
      </c>
      <c r="R433" s="130">
        <f t="shared" si="25"/>
        <v>38.356739349201703</v>
      </c>
      <c r="S433" s="124">
        <f t="shared" si="26"/>
        <v>0.10639175812593349</v>
      </c>
      <c r="T433" s="131">
        <f t="shared" si="27"/>
        <v>28.998408371459071</v>
      </c>
    </row>
    <row r="434" spans="1:20" x14ac:dyDescent="0.3">
      <c r="A434">
        <v>4</v>
      </c>
      <c r="B434" s="11" t="s">
        <v>59</v>
      </c>
      <c r="C434" s="8">
        <v>10.068958000000002</v>
      </c>
      <c r="D434" s="2">
        <v>0.36364200000000002</v>
      </c>
      <c r="E434" s="12" t="s">
        <v>157</v>
      </c>
      <c r="F434" s="11">
        <v>3192</v>
      </c>
      <c r="G434" s="125">
        <f>IFERROR(VLOOKUP($F434,INRIX!$A$2:$F$464,2,FALSE),"")</f>
        <v>63.017012227538501</v>
      </c>
      <c r="H434" s="4">
        <f>IFERROR(VLOOKUP($F434,INRIX!$A$2:$F$464,3,FALSE),"")</f>
        <v>56.193281791522303</v>
      </c>
      <c r="I434" s="125">
        <f>IFERROR(VLOOKUP($F434,INRIX!$A$2:$F$464,4,FALSE),"")</f>
        <v>62.0121242113077</v>
      </c>
      <c r="J434" s="4">
        <f>IFERROR(VLOOKUP($F434,INRIX!$A$2:$F$464,5,FALSE),"")</f>
        <v>50.614982973893298</v>
      </c>
      <c r="K434" s="125">
        <f>IFERROR(VLOOKUP($F434,INRIX!$A$2:$F$464,6,FALSE),"")</f>
        <v>63.107217313610597</v>
      </c>
      <c r="L434" s="128">
        <f>IF(G434="","",VLOOKUP($F434,abm!$B$2:$G$1701,2,FALSE))</f>
        <v>58</v>
      </c>
      <c r="M434" s="9">
        <f>IF(H434="","",VLOOKUP($F434,abm!$B$2:$G$1701,3,FALSE))</f>
        <v>36</v>
      </c>
      <c r="N434" s="128">
        <f>IF(I434="","",VLOOKUP($F434,abm!$B$2:$G$1701,4,FALSE))</f>
        <v>42</v>
      </c>
      <c r="O434" s="9">
        <f>IF(J434="","",VLOOKUP($F434,abm!$B$2:$G$1701,5,FALSE))</f>
        <v>48</v>
      </c>
      <c r="P434" s="128">
        <f>IF(K434="","",VLOOKUP($F434,abm!$B$2:$G$1701,6,FALSE))</f>
        <v>58</v>
      </c>
      <c r="Q434" s="124">
        <f t="shared" si="24"/>
        <v>-0.35935402147252404</v>
      </c>
      <c r="R434" s="130">
        <f t="shared" si="25"/>
        <v>407.76862951182619</v>
      </c>
      <c r="S434" s="124">
        <f t="shared" si="26"/>
        <v>-5.1664207320628375E-2</v>
      </c>
      <c r="T434" s="131">
        <f t="shared" si="27"/>
        <v>6.838135953751836</v>
      </c>
    </row>
    <row r="435" spans="1:20" x14ac:dyDescent="0.3">
      <c r="A435">
        <v>4</v>
      </c>
      <c r="B435" s="11" t="s">
        <v>59</v>
      </c>
      <c r="C435" s="8">
        <v>10.399952000000003</v>
      </c>
      <c r="D435" s="2">
        <v>0.33099400000000001</v>
      </c>
      <c r="E435" s="12" t="s">
        <v>157</v>
      </c>
      <c r="F435" s="11">
        <v>8841</v>
      </c>
      <c r="G435" s="125">
        <f>IFERROR(VLOOKUP($F435,INRIX!$A$2:$F$464,2,FALSE),"")</f>
        <v>63.017012227538501</v>
      </c>
      <c r="H435" s="4">
        <f>IFERROR(VLOOKUP($F435,INRIX!$A$2:$F$464,3,FALSE),"")</f>
        <v>56.193281791522303</v>
      </c>
      <c r="I435" s="125">
        <f>IFERROR(VLOOKUP($F435,INRIX!$A$2:$F$464,4,FALSE),"")</f>
        <v>62.0121242113077</v>
      </c>
      <c r="J435" s="4">
        <f>IFERROR(VLOOKUP($F435,INRIX!$A$2:$F$464,5,FALSE),"")</f>
        <v>50.614982973893298</v>
      </c>
      <c r="K435" s="125">
        <f>IFERROR(VLOOKUP($F435,INRIX!$A$2:$F$464,6,FALSE),"")</f>
        <v>63.107217313610597</v>
      </c>
      <c r="L435" s="128">
        <f>IF(G435="","",VLOOKUP($F435,abm!$B$2:$G$1701,2,FALSE))</f>
        <v>58</v>
      </c>
      <c r="M435" s="9">
        <f>IF(H435="","",VLOOKUP($F435,abm!$B$2:$G$1701,3,FALSE))</f>
        <v>36</v>
      </c>
      <c r="N435" s="128">
        <f>IF(I435="","",VLOOKUP($F435,abm!$B$2:$G$1701,4,FALSE))</f>
        <v>42</v>
      </c>
      <c r="O435" s="9">
        <f>IF(J435="","",VLOOKUP($F435,abm!$B$2:$G$1701,5,FALSE))</f>
        <v>48</v>
      </c>
      <c r="P435" s="128">
        <f>IF(K435="","",VLOOKUP($F435,abm!$B$2:$G$1701,6,FALSE))</f>
        <v>58</v>
      </c>
      <c r="Q435" s="124">
        <f t="shared" si="24"/>
        <v>-0.35935402147252404</v>
      </c>
      <c r="R435" s="130">
        <f t="shared" si="25"/>
        <v>407.76862951182619</v>
      </c>
      <c r="S435" s="124">
        <f t="shared" si="26"/>
        <v>-5.1664207320628375E-2</v>
      </c>
      <c r="T435" s="131">
        <f t="shared" si="27"/>
        <v>6.838135953751836</v>
      </c>
    </row>
    <row r="436" spans="1:20" x14ac:dyDescent="0.3">
      <c r="A436">
        <v>4</v>
      </c>
      <c r="B436" s="11" t="s">
        <v>59</v>
      </c>
      <c r="C436" s="8">
        <v>11.170496000000002</v>
      </c>
      <c r="D436" s="2">
        <v>0.32732499999999998</v>
      </c>
      <c r="E436" s="12" t="s">
        <v>156</v>
      </c>
      <c r="F436" s="11">
        <v>16428</v>
      </c>
      <c r="G436" s="125">
        <f>IFERROR(VLOOKUP($F436,INRIX!$A$2:$F$464,2,FALSE),"")</f>
        <v>63.539340776182897</v>
      </c>
      <c r="H436" s="4">
        <f>IFERROR(VLOOKUP($F436,INRIX!$A$2:$F$464,3,FALSE),"")</f>
        <v>61.044254865369197</v>
      </c>
      <c r="I436" s="125">
        <f>IFERROR(VLOOKUP($F436,INRIX!$A$2:$F$464,4,FALSE),"")</f>
        <v>59.2771248298899</v>
      </c>
      <c r="J436" s="4">
        <f>IFERROR(VLOOKUP($F436,INRIX!$A$2:$F$464,5,FALSE),"")</f>
        <v>29.842451759364401</v>
      </c>
      <c r="K436" s="125">
        <f>IFERROR(VLOOKUP($F436,INRIX!$A$2:$F$464,6,FALSE),"")</f>
        <v>63.556140176710002</v>
      </c>
      <c r="L436" s="128">
        <f>IF(G436="","",VLOOKUP($F436,abm!$B$2:$G$1701,2,FALSE))</f>
        <v>58</v>
      </c>
      <c r="M436" s="9">
        <f>IF(H436="","",VLOOKUP($F436,abm!$B$2:$G$1701,3,FALSE))</f>
        <v>45</v>
      </c>
      <c r="N436" s="128">
        <f>IF(I436="","",VLOOKUP($F436,abm!$B$2:$G$1701,4,FALSE))</f>
        <v>48</v>
      </c>
      <c r="O436" s="9">
        <f>IF(J436="","",VLOOKUP($F436,abm!$B$2:$G$1701,5,FALSE))</f>
        <v>52</v>
      </c>
      <c r="P436" s="128">
        <f>IF(K436="","",VLOOKUP($F436,abm!$B$2:$G$1701,6,FALSE))</f>
        <v>58</v>
      </c>
      <c r="Q436" s="124">
        <f t="shared" si="24"/>
        <v>-0.26282989121178069</v>
      </c>
      <c r="R436" s="130">
        <f t="shared" si="25"/>
        <v>257.41811418492318</v>
      </c>
      <c r="S436" s="124">
        <f t="shared" si="26"/>
        <v>0.74248417721518734</v>
      </c>
      <c r="T436" s="131">
        <f t="shared" si="27"/>
        <v>490.95694403609372</v>
      </c>
    </row>
    <row r="437" spans="1:20" x14ac:dyDescent="0.3">
      <c r="A437">
        <v>4</v>
      </c>
      <c r="B437" s="11" t="s">
        <v>59</v>
      </c>
      <c r="C437" s="8">
        <v>11.241833000000002</v>
      </c>
      <c r="D437" s="2">
        <v>7.1336999999999998E-2</v>
      </c>
      <c r="E437" s="12" t="s">
        <v>166</v>
      </c>
      <c r="F437" s="11">
        <v>9039</v>
      </c>
      <c r="G437" s="125">
        <f>IFERROR(VLOOKUP($F437,INRIX!$A$2:$F$464,2,FALSE),"")</f>
        <v>63.539340776182897</v>
      </c>
      <c r="H437" s="4">
        <f>IFERROR(VLOOKUP($F437,INRIX!$A$2:$F$464,3,FALSE),"")</f>
        <v>61.044254865369197</v>
      </c>
      <c r="I437" s="125">
        <f>IFERROR(VLOOKUP($F437,INRIX!$A$2:$F$464,4,FALSE),"")</f>
        <v>59.2771248298899</v>
      </c>
      <c r="J437" s="4">
        <f>IFERROR(VLOOKUP($F437,INRIX!$A$2:$F$464,5,FALSE),"")</f>
        <v>29.842451759364401</v>
      </c>
      <c r="K437" s="125">
        <f>IFERROR(VLOOKUP($F437,INRIX!$A$2:$F$464,6,FALSE),"")</f>
        <v>63.556140176710002</v>
      </c>
      <c r="L437" s="128">
        <f>IF(G437="","",VLOOKUP($F437,abm!$B$2:$G$1701,2,FALSE))</f>
        <v>58</v>
      </c>
      <c r="M437" s="9">
        <f>IF(H437="","",VLOOKUP($F437,abm!$B$2:$G$1701,3,FALSE))</f>
        <v>41</v>
      </c>
      <c r="N437" s="128">
        <f>IF(I437="","",VLOOKUP($F437,abm!$B$2:$G$1701,4,FALSE))</f>
        <v>46</v>
      </c>
      <c r="O437" s="9">
        <f>IF(J437="","",VLOOKUP($F437,abm!$B$2:$G$1701,5,FALSE))</f>
        <v>49</v>
      </c>
      <c r="P437" s="128">
        <f>IF(K437="","",VLOOKUP($F437,abm!$B$2:$G$1701,6,FALSE))</f>
        <v>58</v>
      </c>
      <c r="Q437" s="124">
        <f t="shared" si="24"/>
        <v>-0.32835612310406681</v>
      </c>
      <c r="R437" s="130">
        <f t="shared" si="25"/>
        <v>401.77215310787676</v>
      </c>
      <c r="S437" s="124">
        <f t="shared" si="26"/>
        <v>0.64195624391431116</v>
      </c>
      <c r="T437" s="131">
        <f t="shared" si="27"/>
        <v>367.01165459228014</v>
      </c>
    </row>
    <row r="438" spans="1:20" x14ac:dyDescent="0.3">
      <c r="A438">
        <v>4</v>
      </c>
      <c r="B438" s="11" t="s">
        <v>59</v>
      </c>
      <c r="C438" s="8">
        <v>11.317510000000002</v>
      </c>
      <c r="D438" s="2">
        <v>7.5676999999999994E-2</v>
      </c>
      <c r="E438" s="12" t="s">
        <v>166</v>
      </c>
      <c r="F438" s="11">
        <v>9054</v>
      </c>
      <c r="G438" s="125">
        <f>IFERROR(VLOOKUP($F438,INRIX!$A$2:$F$464,2,FALSE),"")</f>
        <v>63.539340776182897</v>
      </c>
      <c r="H438" s="4">
        <f>IFERROR(VLOOKUP($F438,INRIX!$A$2:$F$464,3,FALSE),"")</f>
        <v>61.044254865369197</v>
      </c>
      <c r="I438" s="125">
        <f>IFERROR(VLOOKUP($F438,INRIX!$A$2:$F$464,4,FALSE),"")</f>
        <v>59.2771248298899</v>
      </c>
      <c r="J438" s="4">
        <f>IFERROR(VLOOKUP($F438,INRIX!$A$2:$F$464,5,FALSE),"")</f>
        <v>29.842451759364401</v>
      </c>
      <c r="K438" s="125">
        <f>IFERROR(VLOOKUP($F438,INRIX!$A$2:$F$464,6,FALSE),"")</f>
        <v>63.556140176710002</v>
      </c>
      <c r="L438" s="128">
        <f>IF(G438="","",VLOOKUP($F438,abm!$B$2:$G$1701,2,FALSE))</f>
        <v>58</v>
      </c>
      <c r="M438" s="9">
        <f>IF(H438="","",VLOOKUP($F438,abm!$B$2:$G$1701,3,FALSE))</f>
        <v>41</v>
      </c>
      <c r="N438" s="128">
        <f>IF(I438="","",VLOOKUP($F438,abm!$B$2:$G$1701,4,FALSE))</f>
        <v>46</v>
      </c>
      <c r="O438" s="9">
        <f>IF(J438="","",VLOOKUP($F438,abm!$B$2:$G$1701,5,FALSE))</f>
        <v>49</v>
      </c>
      <c r="P438" s="128">
        <f>IF(K438="","",VLOOKUP($F438,abm!$B$2:$G$1701,6,FALSE))</f>
        <v>58</v>
      </c>
      <c r="Q438" s="124">
        <f t="shared" ref="Q438:Q462" si="28">IFERROR(M438/H438-1,"")</f>
        <v>-0.32835612310406681</v>
      </c>
      <c r="R438" s="130">
        <f t="shared" ref="R438:R462" si="29">IFERROR(POWER((M438-H438),2),"")</f>
        <v>401.77215310787676</v>
      </c>
      <c r="S438" s="124">
        <f t="shared" ref="S438:S462" si="30">IFERROR(O438/J438-1,"")</f>
        <v>0.64195624391431116</v>
      </c>
      <c r="T438" s="131">
        <f t="shared" ref="T438:T462" si="31">IFERROR(POWER((O438-J438),2),"")</f>
        <v>367.01165459228014</v>
      </c>
    </row>
    <row r="439" spans="1:20" x14ac:dyDescent="0.3">
      <c r="A439">
        <v>4</v>
      </c>
      <c r="B439" s="11" t="s">
        <v>59</v>
      </c>
      <c r="C439" s="8">
        <v>11.376419000000002</v>
      </c>
      <c r="D439" s="2">
        <v>5.8909000000000003E-2</v>
      </c>
      <c r="E439" s="12" t="s">
        <v>166</v>
      </c>
      <c r="F439" s="11">
        <v>30791</v>
      </c>
      <c r="G439" s="125">
        <f>IFERROR(VLOOKUP($F439,INRIX!$A$2:$F$464,2,FALSE),"")</f>
        <v>63.539340776182897</v>
      </c>
      <c r="H439" s="4">
        <f>IFERROR(VLOOKUP($F439,INRIX!$A$2:$F$464,3,FALSE),"")</f>
        <v>61.044254865369197</v>
      </c>
      <c r="I439" s="125">
        <f>IFERROR(VLOOKUP($F439,INRIX!$A$2:$F$464,4,FALSE),"")</f>
        <v>59.2771248298899</v>
      </c>
      <c r="J439" s="4">
        <f>IFERROR(VLOOKUP($F439,INRIX!$A$2:$F$464,5,FALSE),"")</f>
        <v>29.842451759364401</v>
      </c>
      <c r="K439" s="125">
        <f>IFERROR(VLOOKUP($F439,INRIX!$A$2:$F$464,6,FALSE),"")</f>
        <v>63.556140176710002</v>
      </c>
      <c r="L439" s="128">
        <f>IF(G439="","",VLOOKUP($F439,abm!$B$2:$G$1701,2,FALSE))</f>
        <v>58</v>
      </c>
      <c r="M439" s="9">
        <f>IF(H439="","",VLOOKUP($F439,abm!$B$2:$G$1701,3,FALSE))</f>
        <v>43</v>
      </c>
      <c r="N439" s="128">
        <f>IF(I439="","",VLOOKUP($F439,abm!$B$2:$G$1701,4,FALSE))</f>
        <v>51</v>
      </c>
      <c r="O439" s="9">
        <f>IF(J439="","",VLOOKUP($F439,abm!$B$2:$G$1701,5,FALSE))</f>
        <v>49</v>
      </c>
      <c r="P439" s="128">
        <f>IF(K439="","",VLOOKUP($F439,abm!$B$2:$G$1701,6,FALSE))</f>
        <v>58</v>
      </c>
      <c r="Q439" s="124">
        <f t="shared" si="28"/>
        <v>-0.29559300715792369</v>
      </c>
      <c r="R439" s="130">
        <f t="shared" si="29"/>
        <v>325.59513364639997</v>
      </c>
      <c r="S439" s="124">
        <f t="shared" si="30"/>
        <v>0.64195624391431116</v>
      </c>
      <c r="T439" s="131">
        <f t="shared" si="31"/>
        <v>367.01165459228014</v>
      </c>
    </row>
    <row r="440" spans="1:20" x14ac:dyDescent="0.3">
      <c r="A440">
        <v>4</v>
      </c>
      <c r="B440" s="11" t="s">
        <v>59</v>
      </c>
      <c r="C440" s="8">
        <v>11.487959000000002</v>
      </c>
      <c r="D440" s="2">
        <v>0.11154</v>
      </c>
      <c r="E440" s="12" t="s">
        <v>166</v>
      </c>
      <c r="F440" s="11">
        <v>19571</v>
      </c>
      <c r="G440" s="125">
        <f>IFERROR(VLOOKUP($F440,INRIX!$A$2:$F$464,2,FALSE),"")</f>
        <v>63.539340776182897</v>
      </c>
      <c r="H440" s="4">
        <f>IFERROR(VLOOKUP($F440,INRIX!$A$2:$F$464,3,FALSE),"")</f>
        <v>61.044254865369197</v>
      </c>
      <c r="I440" s="125">
        <f>IFERROR(VLOOKUP($F440,INRIX!$A$2:$F$464,4,FALSE),"")</f>
        <v>59.2771248298899</v>
      </c>
      <c r="J440" s="4">
        <f>IFERROR(VLOOKUP($F440,INRIX!$A$2:$F$464,5,FALSE),"")</f>
        <v>29.842451759364401</v>
      </c>
      <c r="K440" s="125">
        <f>IFERROR(VLOOKUP($F440,INRIX!$A$2:$F$464,6,FALSE),"")</f>
        <v>63.556140176710002</v>
      </c>
      <c r="L440" s="128">
        <f>IF(G440="","",VLOOKUP($F440,abm!$B$2:$G$1701,2,FALSE))</f>
        <v>58</v>
      </c>
      <c r="M440" s="9">
        <f>IF(H440="","",VLOOKUP($F440,abm!$B$2:$G$1701,3,FALSE))</f>
        <v>43</v>
      </c>
      <c r="N440" s="128">
        <f>IF(I440="","",VLOOKUP($F440,abm!$B$2:$G$1701,4,FALSE))</f>
        <v>51</v>
      </c>
      <c r="O440" s="9">
        <f>IF(J440="","",VLOOKUP($F440,abm!$B$2:$G$1701,5,FALSE))</f>
        <v>49</v>
      </c>
      <c r="P440" s="128">
        <f>IF(K440="","",VLOOKUP($F440,abm!$B$2:$G$1701,6,FALSE))</f>
        <v>58</v>
      </c>
      <c r="Q440" s="124">
        <f t="shared" si="28"/>
        <v>-0.29559300715792369</v>
      </c>
      <c r="R440" s="130">
        <f t="shared" si="29"/>
        <v>325.59513364639997</v>
      </c>
      <c r="S440" s="124">
        <f t="shared" si="30"/>
        <v>0.64195624391431116</v>
      </c>
      <c r="T440" s="131">
        <f t="shared" si="31"/>
        <v>367.01165459228014</v>
      </c>
    </row>
    <row r="441" spans="1:20" x14ac:dyDescent="0.3">
      <c r="A441">
        <v>4</v>
      </c>
      <c r="B441" s="11" t="s">
        <v>59</v>
      </c>
      <c r="C441" s="8">
        <v>11.949366000000001</v>
      </c>
      <c r="D441" s="2">
        <v>0.46140700000000001</v>
      </c>
      <c r="E441" s="12" t="s">
        <v>166</v>
      </c>
      <c r="F441" s="11">
        <v>8842</v>
      </c>
      <c r="G441" s="125">
        <f>IFERROR(VLOOKUP($F441,INRIX!$A$2:$F$464,2,FALSE),"")</f>
        <v>63.539340776182897</v>
      </c>
      <c r="H441" s="4">
        <f>IFERROR(VLOOKUP($F441,INRIX!$A$2:$F$464,3,FALSE),"")</f>
        <v>61.044254865369197</v>
      </c>
      <c r="I441" s="125">
        <f>IFERROR(VLOOKUP($F441,INRIX!$A$2:$F$464,4,FALSE),"")</f>
        <v>59.2771248298899</v>
      </c>
      <c r="J441" s="4">
        <f>IFERROR(VLOOKUP($F441,INRIX!$A$2:$F$464,5,FALSE),"")</f>
        <v>29.842451759364401</v>
      </c>
      <c r="K441" s="125">
        <f>IFERROR(VLOOKUP($F441,INRIX!$A$2:$F$464,6,FALSE),"")</f>
        <v>63.556140176710002</v>
      </c>
      <c r="L441" s="128">
        <f>IF(G441="","",VLOOKUP($F441,abm!$B$2:$G$1701,2,FALSE))</f>
        <v>58</v>
      </c>
      <c r="M441" s="9">
        <f>IF(H441="","",VLOOKUP($F441,abm!$B$2:$G$1701,3,FALSE))</f>
        <v>37</v>
      </c>
      <c r="N441" s="128">
        <f>IF(I441="","",VLOOKUP($F441,abm!$B$2:$G$1701,4,FALSE))</f>
        <v>47</v>
      </c>
      <c r="O441" s="9">
        <f>IF(J441="","",VLOOKUP($F441,abm!$B$2:$G$1701,5,FALSE))</f>
        <v>43</v>
      </c>
      <c r="P441" s="128">
        <f>IF(K441="","",VLOOKUP($F441,abm!$B$2:$G$1701,6,FALSE))</f>
        <v>58</v>
      </c>
      <c r="Q441" s="124">
        <f t="shared" si="28"/>
        <v>-0.39388235499635293</v>
      </c>
      <c r="R441" s="130">
        <f t="shared" si="29"/>
        <v>578.12619203083034</v>
      </c>
      <c r="S441" s="124">
        <f t="shared" si="30"/>
        <v>0.44090037731255882</v>
      </c>
      <c r="T441" s="131">
        <f t="shared" si="31"/>
        <v>173.12107570465295</v>
      </c>
    </row>
    <row r="442" spans="1:20" x14ac:dyDescent="0.3">
      <c r="A442">
        <v>4</v>
      </c>
      <c r="B442" s="11" t="s">
        <v>59</v>
      </c>
      <c r="C442" s="8">
        <v>13.182233</v>
      </c>
      <c r="D442" s="2">
        <v>0.448324</v>
      </c>
      <c r="E442" s="12" t="s">
        <v>165</v>
      </c>
      <c r="F442" s="11">
        <v>16446</v>
      </c>
      <c r="G442" s="125">
        <f>IFERROR(VLOOKUP($F442,INRIX!$A$2:$F$464,2,FALSE),"")</f>
        <v>61.591440723019701</v>
      </c>
      <c r="H442" s="4">
        <f>IFERROR(VLOOKUP($F442,INRIX!$A$2:$F$464,3,FALSE),"")</f>
        <v>59.8469741402293</v>
      </c>
      <c r="I442" s="125">
        <f>IFERROR(VLOOKUP($F442,INRIX!$A$2:$F$464,4,FALSE),"")</f>
        <v>56.136459235432397</v>
      </c>
      <c r="J442" s="4">
        <f>IFERROR(VLOOKUP($F442,INRIX!$A$2:$F$464,5,FALSE),"")</f>
        <v>24.768217934165701</v>
      </c>
      <c r="K442" s="125">
        <f>IFERROR(VLOOKUP($F442,INRIX!$A$2:$F$464,6,FALSE),"")</f>
        <v>61.1076144147722</v>
      </c>
      <c r="L442" s="128">
        <f>IF(G442="","",VLOOKUP($F442,abm!$B$2:$G$1701,2,FALSE))</f>
        <v>58</v>
      </c>
      <c r="M442" s="9">
        <f>IF(H442="","",VLOOKUP($F442,abm!$B$2:$G$1701,3,FALSE))</f>
        <v>40</v>
      </c>
      <c r="N442" s="128">
        <f>IF(I442="","",VLOOKUP($F442,abm!$B$2:$G$1701,4,FALSE))</f>
        <v>48</v>
      </c>
      <c r="O442" s="9">
        <f>IF(J442="","",VLOOKUP($F442,abm!$B$2:$G$1701,5,FALSE))</f>
        <v>43</v>
      </c>
      <c r="P442" s="128">
        <f>IF(K442="","",VLOOKUP($F442,abm!$B$2:$G$1701,6,FALSE))</f>
        <v>58</v>
      </c>
      <c r="Q442" s="124">
        <f t="shared" si="28"/>
        <v>-0.3316286984489013</v>
      </c>
      <c r="R442" s="130">
        <f t="shared" si="29"/>
        <v>393.90238252293057</v>
      </c>
      <c r="S442" s="124">
        <f t="shared" si="30"/>
        <v>0.73609583516644816</v>
      </c>
      <c r="T442" s="131">
        <f t="shared" si="31"/>
        <v>332.39787729607718</v>
      </c>
    </row>
    <row r="443" spans="1:20" x14ac:dyDescent="0.3">
      <c r="A443">
        <v>4</v>
      </c>
      <c r="B443" s="11" t="s">
        <v>59</v>
      </c>
      <c r="C443" s="8">
        <v>13.780218</v>
      </c>
      <c r="D443" s="2">
        <v>0.59798499999999999</v>
      </c>
      <c r="E443" s="12" t="s">
        <v>165</v>
      </c>
      <c r="F443" s="11">
        <v>16445</v>
      </c>
      <c r="G443" s="125">
        <f>IFERROR(VLOOKUP($F443,INRIX!$A$2:$F$464,2,FALSE),"")</f>
        <v>62.434875066453998</v>
      </c>
      <c r="H443" s="4">
        <f>IFERROR(VLOOKUP($F443,INRIX!$A$2:$F$464,3,FALSE),"")</f>
        <v>58.330045321247702</v>
      </c>
      <c r="I443" s="125">
        <f>IFERROR(VLOOKUP($F443,INRIX!$A$2:$F$464,4,FALSE),"")</f>
        <v>58.2339477916615</v>
      </c>
      <c r="J443" s="4">
        <f>IFERROR(VLOOKUP($F443,INRIX!$A$2:$F$464,5,FALSE),"")</f>
        <v>37.350056753689003</v>
      </c>
      <c r="K443" s="125">
        <f>IFERROR(VLOOKUP($F443,INRIX!$A$2:$F$464,6,FALSE),"")</f>
        <v>61.896455872133401</v>
      </c>
      <c r="L443" s="128">
        <f>IF(G443="","",VLOOKUP($F443,abm!$B$2:$G$1701,2,FALSE))</f>
        <v>58</v>
      </c>
      <c r="M443" s="9">
        <f>IF(H443="","",VLOOKUP($F443,abm!$B$2:$G$1701,3,FALSE))</f>
        <v>34</v>
      </c>
      <c r="N443" s="128">
        <f>IF(I443="","",VLOOKUP($F443,abm!$B$2:$G$1701,4,FALSE))</f>
        <v>34</v>
      </c>
      <c r="O443" s="9">
        <f>IF(J443="","",VLOOKUP($F443,abm!$B$2:$G$1701,5,FALSE))</f>
        <v>37</v>
      </c>
      <c r="P443" s="128">
        <f>IF(K443="","",VLOOKUP($F443,abm!$B$2:$G$1701,6,FALSE))</f>
        <v>58</v>
      </c>
      <c r="Q443" s="124">
        <f t="shared" si="28"/>
        <v>-0.41711000201100601</v>
      </c>
      <c r="R443" s="130">
        <f t="shared" si="29"/>
        <v>591.95110533396723</v>
      </c>
      <c r="S443" s="124">
        <f t="shared" si="30"/>
        <v>-9.3723218681436293E-3</v>
      </c>
      <c r="T443" s="131">
        <f t="shared" si="31"/>
        <v>0.12253973080328341</v>
      </c>
    </row>
    <row r="444" spans="1:20" x14ac:dyDescent="0.3">
      <c r="A444">
        <v>4</v>
      </c>
      <c r="B444" s="11" t="s">
        <v>59</v>
      </c>
      <c r="C444" s="8">
        <v>15.687458999999999</v>
      </c>
      <c r="D444" s="2">
        <v>0.37434400000000001</v>
      </c>
      <c r="E444" s="12" t="s">
        <v>158</v>
      </c>
      <c r="F444" s="11">
        <v>8042</v>
      </c>
      <c r="G444" s="125">
        <f>IFERROR(VLOOKUP($F444,INRIX!$A$2:$F$464,2,FALSE),"")</f>
        <v>62.429027113237602</v>
      </c>
      <c r="H444" s="4">
        <f>IFERROR(VLOOKUP($F444,INRIX!$A$2:$F$464,3,FALSE),"")</f>
        <v>42.2711276992802</v>
      </c>
      <c r="I444" s="125">
        <f>IFERROR(VLOOKUP($F444,INRIX!$A$2:$F$464,4,FALSE),"")</f>
        <v>58.754794012124201</v>
      </c>
      <c r="J444" s="4">
        <f>IFERROR(VLOOKUP($F444,INRIX!$A$2:$F$464,5,FALSE),"")</f>
        <v>42.671736662883099</v>
      </c>
      <c r="K444" s="125">
        <f>IFERROR(VLOOKUP($F444,INRIX!$A$2:$F$464,6,FALSE),"")</f>
        <v>62.428075052119503</v>
      </c>
      <c r="L444" s="128">
        <f>IF(G444="","",VLOOKUP($F444,abm!$B$2:$G$1701,2,FALSE))</f>
        <v>58</v>
      </c>
      <c r="M444" s="9">
        <f>IF(H444="","",VLOOKUP($F444,abm!$B$2:$G$1701,3,FALSE))</f>
        <v>41</v>
      </c>
      <c r="N444" s="128">
        <f>IF(I444="","",VLOOKUP($F444,abm!$B$2:$G$1701,4,FALSE))</f>
        <v>47</v>
      </c>
      <c r="O444" s="9">
        <f>IF(J444="","",VLOOKUP($F444,abm!$B$2:$G$1701,5,FALSE))</f>
        <v>41</v>
      </c>
      <c r="P444" s="128">
        <f>IF(K444="","",VLOOKUP($F444,abm!$B$2:$G$1701,6,FALSE))</f>
        <v>58</v>
      </c>
      <c r="Q444" s="124">
        <f t="shared" si="28"/>
        <v>-3.00708253709977E-2</v>
      </c>
      <c r="R444" s="130">
        <f t="shared" si="29"/>
        <v>1.6157656278773742</v>
      </c>
      <c r="S444" s="124">
        <f t="shared" si="30"/>
        <v>-3.9176672749230201E-2</v>
      </c>
      <c r="T444" s="131">
        <f t="shared" si="31"/>
        <v>2.7947034700275193</v>
      </c>
    </row>
    <row r="445" spans="1:20" x14ac:dyDescent="0.3">
      <c r="A445">
        <v>4</v>
      </c>
      <c r="B445" s="11" t="s">
        <v>59</v>
      </c>
      <c r="C445" s="8">
        <v>16.352262999999997</v>
      </c>
      <c r="D445" s="2">
        <v>0.20643900000000001</v>
      </c>
      <c r="E445" s="12" t="s">
        <v>142</v>
      </c>
      <c r="F445" s="11">
        <v>12841</v>
      </c>
      <c r="G445" s="125">
        <f>IFERROR(VLOOKUP($F445,INRIX!$A$2:$F$464,2,FALSE),"")</f>
        <v>59.577884104199903</v>
      </c>
      <c r="H445" s="4">
        <f>IFERROR(VLOOKUP($F445,INRIX!$A$2:$F$464,3,FALSE),"")</f>
        <v>59.252732604638801</v>
      </c>
      <c r="I445" s="125">
        <f>IFERROR(VLOOKUP($F445,INRIX!$A$2:$F$464,4,FALSE),"")</f>
        <v>62.183471483360101</v>
      </c>
      <c r="J445" s="4">
        <f>IFERROR(VLOOKUP($F445,INRIX!$A$2:$F$464,5,FALSE),"")</f>
        <v>60.593416572077203</v>
      </c>
      <c r="K445" s="125">
        <f>IFERROR(VLOOKUP($F445,INRIX!$A$2:$F$464,6,FALSE),"")</f>
        <v>60.457559813362501</v>
      </c>
      <c r="L445" s="128">
        <f>IF(G445="","",VLOOKUP($F445,abm!$B$2:$G$1701,2,FALSE))</f>
        <v>58</v>
      </c>
      <c r="M445" s="9">
        <f>IF(H445="","",VLOOKUP($F445,abm!$B$2:$G$1701,3,FALSE))</f>
        <v>58</v>
      </c>
      <c r="N445" s="128">
        <f>IF(I445="","",VLOOKUP($F445,abm!$B$2:$G$1701,4,FALSE))</f>
        <v>57</v>
      </c>
      <c r="O445" s="9">
        <f>IF(J445="","",VLOOKUP($F445,abm!$B$2:$G$1701,5,FALSE))</f>
        <v>57</v>
      </c>
      <c r="P445" s="128">
        <f>IF(K445="","",VLOOKUP($F445,abm!$B$2:$G$1701,6,FALSE))</f>
        <v>58</v>
      </c>
      <c r="Q445" s="124">
        <f t="shared" si="28"/>
        <v>-2.1142191247070508E-2</v>
      </c>
      <c r="R445" s="130">
        <f t="shared" si="29"/>
        <v>1.5693389787251151</v>
      </c>
      <c r="S445" s="124">
        <f t="shared" si="30"/>
        <v>-5.9303745775793226E-2</v>
      </c>
      <c r="T445" s="131">
        <f t="shared" si="31"/>
        <v>12.912642660479076</v>
      </c>
    </row>
    <row r="446" spans="1:20" x14ac:dyDescent="0.3">
      <c r="A446">
        <v>4</v>
      </c>
      <c r="B446" s="11" t="s">
        <v>59</v>
      </c>
      <c r="C446" s="8">
        <v>17.027004999999999</v>
      </c>
      <c r="D446" s="2">
        <v>0.17075299999999999</v>
      </c>
      <c r="E446" s="12" t="s">
        <v>68</v>
      </c>
      <c r="F446" s="11">
        <v>12833</v>
      </c>
      <c r="G446" s="125">
        <f>IFERROR(VLOOKUP($F446,INRIX!$A$2:$F$464,2,FALSE),"")</f>
        <v>55.9792663476874</v>
      </c>
      <c r="H446" s="4">
        <f>IFERROR(VLOOKUP($F446,INRIX!$A$2:$F$464,3,FALSE),"")</f>
        <v>56.259397494001597</v>
      </c>
      <c r="I446" s="125">
        <f>IFERROR(VLOOKUP($F446,INRIX!$A$2:$F$464,4,FALSE),"")</f>
        <v>58.253989855251803</v>
      </c>
      <c r="J446" s="4">
        <f>IFERROR(VLOOKUP($F446,INRIX!$A$2:$F$464,5,FALSE),"")</f>
        <v>55.427695800226999</v>
      </c>
      <c r="K446" s="125">
        <f>IFERROR(VLOOKUP($F446,INRIX!$A$2:$F$464,6,FALSE),"")</f>
        <v>57.138389754789998</v>
      </c>
      <c r="L446" s="128">
        <f>IF(G446="","",VLOOKUP($F446,abm!$B$2:$G$1701,2,FALSE))</f>
        <v>57</v>
      </c>
      <c r="M446" s="9">
        <f>IF(H446="","",VLOOKUP($F446,abm!$B$2:$G$1701,3,FALSE))</f>
        <v>56</v>
      </c>
      <c r="N446" s="128">
        <f>IF(I446="","",VLOOKUP($F446,abm!$B$2:$G$1701,4,FALSE))</f>
        <v>55</v>
      </c>
      <c r="O446" s="9">
        <f>IF(J446="","",VLOOKUP($F446,abm!$B$2:$G$1701,5,FALSE))</f>
        <v>53</v>
      </c>
      <c r="P446" s="128">
        <f>IF(K446="","",VLOOKUP($F446,abm!$B$2:$G$1701,6,FALSE))</f>
        <v>57</v>
      </c>
      <c r="Q446" s="124">
        <f t="shared" si="28"/>
        <v>-4.6107407038842307E-3</v>
      </c>
      <c r="R446" s="130">
        <f t="shared" si="29"/>
        <v>6.7287059894308471E-2</v>
      </c>
      <c r="S446" s="124">
        <f t="shared" si="30"/>
        <v>-4.3799327487415773E-2</v>
      </c>
      <c r="T446" s="131">
        <f t="shared" si="31"/>
        <v>5.8937068984398104</v>
      </c>
    </row>
    <row r="447" spans="1:20" x14ac:dyDescent="0.3">
      <c r="A447">
        <v>4</v>
      </c>
      <c r="B447" s="11" t="s">
        <v>39</v>
      </c>
      <c r="C447" s="8">
        <v>1.3227250000000002</v>
      </c>
      <c r="D447" s="2">
        <v>0.53702700000000003</v>
      </c>
      <c r="E447" s="12" t="s">
        <v>172</v>
      </c>
      <c r="F447" s="11">
        <v>28276</v>
      </c>
      <c r="G447" s="125">
        <f>IFERROR(VLOOKUP($F447,INRIX!$A$2:$F$464,2,FALSE),"")</f>
        <v>63.937001594896302</v>
      </c>
      <c r="H447" s="4">
        <f>IFERROR(VLOOKUP($F447,INRIX!$A$2:$F$464,3,FALSE),"")</f>
        <v>66.772593974939994</v>
      </c>
      <c r="I447" s="125">
        <f>IFERROR(VLOOKUP($F447,INRIX!$A$2:$F$464,4,FALSE),"")</f>
        <v>65.025238154150699</v>
      </c>
      <c r="J447" s="4">
        <f>IFERROR(VLOOKUP($F447,INRIX!$A$2:$F$464,5,FALSE),"")</f>
        <v>62.281044267877398</v>
      </c>
      <c r="K447" s="125">
        <f>IFERROR(VLOOKUP($F447,INRIX!$A$2:$F$464,6,FALSE),"")</f>
        <v>65.089546311923002</v>
      </c>
      <c r="L447" s="128">
        <f>IF(G447="","",VLOOKUP($F447,abm!$B$2:$G$1701,2,FALSE))</f>
        <v>62</v>
      </c>
      <c r="M447" s="9">
        <f>IF(H447="","",VLOOKUP($F447,abm!$B$2:$G$1701,3,FALSE))</f>
        <v>60</v>
      </c>
      <c r="N447" s="128">
        <f>IF(I447="","",VLOOKUP($F447,abm!$B$2:$G$1701,4,FALSE))</f>
        <v>61</v>
      </c>
      <c r="O447" s="9">
        <f>IF(J447="","",VLOOKUP($F447,abm!$B$2:$G$1701,5,FALSE))</f>
        <v>58</v>
      </c>
      <c r="P447" s="128">
        <f>IF(K447="","",VLOOKUP($F447,abm!$B$2:$G$1701,6,FALSE))</f>
        <v>62</v>
      </c>
      <c r="Q447" s="124">
        <f t="shared" si="28"/>
        <v>-0.10142775009582183</v>
      </c>
      <c r="R447" s="130">
        <f t="shared" si="29"/>
        <v>45.868029149393507</v>
      </c>
      <c r="S447" s="124">
        <f t="shared" si="30"/>
        <v>-6.8737515855774256E-2</v>
      </c>
      <c r="T447" s="131">
        <f t="shared" si="31"/>
        <v>18.327340023525927</v>
      </c>
    </row>
    <row r="448" spans="1:20" x14ac:dyDescent="0.3">
      <c r="A448">
        <v>4</v>
      </c>
      <c r="B448" s="11" t="s">
        <v>39</v>
      </c>
      <c r="C448" s="8">
        <v>2.3953880000000005</v>
      </c>
      <c r="D448" s="2">
        <v>0.32932099999999997</v>
      </c>
      <c r="E448" s="12" t="s">
        <v>44</v>
      </c>
      <c r="F448" s="11">
        <v>28284</v>
      </c>
      <c r="G448" s="125">
        <f>IFERROR(VLOOKUP($F448,INRIX!$A$2:$F$464,2,FALSE),"")</f>
        <v>64.668793195109004</v>
      </c>
      <c r="H448" s="4">
        <f>IFERROR(VLOOKUP($F448,INRIX!$A$2:$F$464,3,FALSE),"")</f>
        <v>65.779792055451907</v>
      </c>
      <c r="I448" s="125">
        <f>IFERROR(VLOOKUP($F448,INRIX!$A$2:$F$464,4,FALSE),"")</f>
        <v>65.075219596684406</v>
      </c>
      <c r="J448" s="4">
        <f>IFERROR(VLOOKUP($F448,INRIX!$A$2:$F$464,5,FALSE),"")</f>
        <v>63.099886492621998</v>
      </c>
      <c r="K448" s="125">
        <f>IFERROR(VLOOKUP($F448,INRIX!$A$2:$F$464,6,FALSE),"")</f>
        <v>64.649756775538606</v>
      </c>
      <c r="L448" s="128">
        <f>IF(G448="","",VLOOKUP($F448,abm!$B$2:$G$1701,2,FALSE))</f>
        <v>62</v>
      </c>
      <c r="M448" s="9">
        <f>IF(H448="","",VLOOKUP($F448,abm!$B$2:$G$1701,3,FALSE))</f>
        <v>54</v>
      </c>
      <c r="N448" s="128">
        <f>IF(I448="","",VLOOKUP($F448,abm!$B$2:$G$1701,4,FALSE))</f>
        <v>60</v>
      </c>
      <c r="O448" s="9">
        <f>IF(J448="","",VLOOKUP($F448,abm!$B$2:$G$1701,5,FALSE))</f>
        <v>57</v>
      </c>
      <c r="P448" s="128">
        <f>IF(K448="","",VLOOKUP($F448,abm!$B$2:$G$1701,6,FALSE))</f>
        <v>62</v>
      </c>
      <c r="Q448" s="124">
        <f t="shared" si="28"/>
        <v>-0.17907919267244909</v>
      </c>
      <c r="R448" s="130">
        <f t="shared" si="29"/>
        <v>138.76350086968785</v>
      </c>
      <c r="S448" s="124">
        <f t="shared" si="30"/>
        <v>-9.6670324333075208E-2</v>
      </c>
      <c r="T448" s="131">
        <f t="shared" si="31"/>
        <v>37.208615222872304</v>
      </c>
    </row>
    <row r="449" spans="1:20" x14ac:dyDescent="0.3">
      <c r="A449">
        <v>4</v>
      </c>
      <c r="B449" s="11" t="s">
        <v>39</v>
      </c>
      <c r="C449" s="8">
        <v>2.9231710000000004</v>
      </c>
      <c r="D449" s="2">
        <v>0.527783</v>
      </c>
      <c r="E449" s="12" t="s">
        <v>44</v>
      </c>
      <c r="F449" s="11">
        <v>11095</v>
      </c>
      <c r="G449" s="125">
        <f>IFERROR(VLOOKUP($F449,INRIX!$A$2:$F$464,2,FALSE),"")</f>
        <v>64.4566719829878</v>
      </c>
      <c r="H449" s="4">
        <f>IFERROR(VLOOKUP($F449,INRIX!$A$2:$F$464,3,FALSE),"")</f>
        <v>65.902159424153595</v>
      </c>
      <c r="I449" s="125">
        <f>IFERROR(VLOOKUP($F449,INRIX!$A$2:$F$464,4,FALSE),"")</f>
        <v>66.157985896325599</v>
      </c>
      <c r="J449" s="4">
        <f>IFERROR(VLOOKUP($F449,INRIX!$A$2:$F$464,5,FALSE),"")</f>
        <v>64.214074914869499</v>
      </c>
      <c r="K449" s="125">
        <f>IFERROR(VLOOKUP($F449,INRIX!$A$2:$F$464,6,FALSE),"")</f>
        <v>65.401866375459207</v>
      </c>
      <c r="L449" s="128">
        <f>IF(G449="","",VLOOKUP($F449,abm!$B$2:$G$1701,2,FALSE))</f>
        <v>62</v>
      </c>
      <c r="M449" s="9">
        <f>IF(H449="","",VLOOKUP($F449,abm!$B$2:$G$1701,3,FALSE))</f>
        <v>38</v>
      </c>
      <c r="N449" s="128">
        <f>IF(I449="","",VLOOKUP($F449,abm!$B$2:$G$1701,4,FALSE))</f>
        <v>52</v>
      </c>
      <c r="O449" s="9">
        <f>IF(J449="","",VLOOKUP($F449,abm!$B$2:$G$1701,5,FALSE))</f>
        <v>43</v>
      </c>
      <c r="P449" s="128">
        <f>IF(K449="","",VLOOKUP($F449,abm!$B$2:$G$1701,6,FALSE))</f>
        <v>62</v>
      </c>
      <c r="Q449" s="124">
        <f t="shared" si="28"/>
        <v>-0.42338763506324895</v>
      </c>
      <c r="R449" s="130">
        <f t="shared" si="29"/>
        <v>778.53050053088327</v>
      </c>
      <c r="S449" s="124">
        <f t="shared" si="30"/>
        <v>-0.33036487628286515</v>
      </c>
      <c r="T449" s="131">
        <f t="shared" si="31"/>
        <v>450.03697449369537</v>
      </c>
    </row>
    <row r="450" spans="1:20" x14ac:dyDescent="0.3">
      <c r="A450">
        <v>4</v>
      </c>
      <c r="B450" s="11" t="s">
        <v>39</v>
      </c>
      <c r="C450" s="8">
        <v>4.7752430000000015</v>
      </c>
      <c r="D450" s="2">
        <v>0.76306099999999999</v>
      </c>
      <c r="E450" s="12" t="s">
        <v>5</v>
      </c>
      <c r="F450" s="11">
        <v>11103</v>
      </c>
      <c r="G450" s="125">
        <f>IFERROR(VLOOKUP($F450,INRIX!$A$2:$F$464,2,FALSE),"")</f>
        <v>61.480595427963799</v>
      </c>
      <c r="H450" s="4">
        <f>IFERROR(VLOOKUP($F450,INRIX!$A$2:$F$464,3,FALSE),"")</f>
        <v>65.129298853639</v>
      </c>
      <c r="I450" s="125">
        <f>IFERROR(VLOOKUP($F450,INRIX!$A$2:$F$464,4,FALSE),"")</f>
        <v>64.975380428058898</v>
      </c>
      <c r="J450" s="4">
        <f>IFERROR(VLOOKUP($F450,INRIX!$A$2:$F$464,5,FALSE),"")</f>
        <v>36.840181611804802</v>
      </c>
      <c r="K450" s="125">
        <f>IFERROR(VLOOKUP($F450,INRIX!$A$2:$F$464,6,FALSE),"")</f>
        <v>62.969323935272499</v>
      </c>
      <c r="L450" s="128">
        <f>IF(G450="","",VLOOKUP($F450,abm!$B$2:$G$1701,2,FALSE))</f>
        <v>62</v>
      </c>
      <c r="M450" s="9">
        <f>IF(H450="","",VLOOKUP($F450,abm!$B$2:$G$1701,3,FALSE))</f>
        <v>55</v>
      </c>
      <c r="N450" s="128">
        <f>IF(I450="","",VLOOKUP($F450,abm!$B$2:$G$1701,4,FALSE))</f>
        <v>58</v>
      </c>
      <c r="O450" s="9">
        <f>IF(J450="","",VLOOKUP($F450,abm!$B$2:$G$1701,5,FALSE))</f>
        <v>54</v>
      </c>
      <c r="P450" s="128">
        <f>IF(K450="","",VLOOKUP($F450,abm!$B$2:$G$1701,6,FALSE))</f>
        <v>62</v>
      </c>
      <c r="Q450" s="124">
        <f t="shared" si="28"/>
        <v>-0.15552599263200939</v>
      </c>
      <c r="R450" s="130">
        <f t="shared" si="29"/>
        <v>102.60269526633236</v>
      </c>
      <c r="S450" s="124">
        <f t="shared" si="30"/>
        <v>0.46579081962768143</v>
      </c>
      <c r="T450" s="131">
        <f t="shared" si="31"/>
        <v>294.45936711584204</v>
      </c>
    </row>
    <row r="451" spans="1:20" x14ac:dyDescent="0.3">
      <c r="A451">
        <v>4</v>
      </c>
      <c r="B451" s="11" t="s">
        <v>39</v>
      </c>
      <c r="C451" s="8">
        <v>5.5502590000000014</v>
      </c>
      <c r="D451" s="2">
        <v>0.39198</v>
      </c>
      <c r="E451" s="12" t="s">
        <v>171</v>
      </c>
      <c r="F451" s="11">
        <v>7497</v>
      </c>
      <c r="G451" s="125">
        <f>IFERROR(VLOOKUP($F451,INRIX!$A$2:$F$464,2,FALSE),"")</f>
        <v>62.312333864965403</v>
      </c>
      <c r="H451" s="4">
        <f>IFERROR(VLOOKUP($F451,INRIX!$A$2:$F$464,3,FALSE),"")</f>
        <v>66.243668355105299</v>
      </c>
      <c r="I451" s="125">
        <f>IFERROR(VLOOKUP($F451,INRIX!$A$2:$F$464,4,FALSE),"")</f>
        <v>65.760979834219995</v>
      </c>
      <c r="J451" s="4">
        <f>IFERROR(VLOOKUP($F451,INRIX!$A$2:$F$464,5,FALSE),"")</f>
        <v>29.663337116912601</v>
      </c>
      <c r="K451" s="125">
        <f>IFERROR(VLOOKUP($F451,INRIX!$A$2:$F$464,6,FALSE),"")</f>
        <v>62.459743869750803</v>
      </c>
      <c r="L451" s="128">
        <f>IF(G451="","",VLOOKUP($F451,abm!$B$2:$G$1701,2,FALSE))</f>
        <v>62</v>
      </c>
      <c r="M451" s="9">
        <f>IF(H451="","",VLOOKUP($F451,abm!$B$2:$G$1701,3,FALSE))</f>
        <v>55</v>
      </c>
      <c r="N451" s="128">
        <f>IF(I451="","",VLOOKUP($F451,abm!$B$2:$G$1701,4,FALSE))</f>
        <v>61</v>
      </c>
      <c r="O451" s="9">
        <f>IF(J451="","",VLOOKUP($F451,abm!$B$2:$G$1701,5,FALSE))</f>
        <v>50</v>
      </c>
      <c r="P451" s="128">
        <f>IF(K451="","",VLOOKUP($F451,abm!$B$2:$G$1701,6,FALSE))</f>
        <v>62</v>
      </c>
      <c r="Q451" s="124">
        <f t="shared" si="28"/>
        <v>-0.16973197037990972</v>
      </c>
      <c r="R451" s="130">
        <f t="shared" si="29"/>
        <v>126.42007807959631</v>
      </c>
      <c r="S451" s="124">
        <f t="shared" si="30"/>
        <v>0.68558243473868674</v>
      </c>
      <c r="T451" s="131">
        <f t="shared" si="31"/>
        <v>413.57985722034471</v>
      </c>
    </row>
    <row r="452" spans="1:20" x14ac:dyDescent="0.3">
      <c r="A452">
        <v>4</v>
      </c>
      <c r="B452" s="11" t="s">
        <v>39</v>
      </c>
      <c r="C452" s="8">
        <v>5.971496000000001</v>
      </c>
      <c r="D452" s="2">
        <v>0.42123699999999997</v>
      </c>
      <c r="E452" s="12" t="s">
        <v>171</v>
      </c>
      <c r="F452" s="11">
        <v>10963</v>
      </c>
      <c r="G452" s="125">
        <f>IFERROR(VLOOKUP($F452,INRIX!$A$2:$F$464,2,FALSE),"")</f>
        <v>62.216374269005797</v>
      </c>
      <c r="H452" s="4">
        <f>IFERROR(VLOOKUP($F452,INRIX!$A$2:$F$464,3,FALSE),"")</f>
        <v>65.466009064249505</v>
      </c>
      <c r="I452" s="125">
        <f>IFERROR(VLOOKUP($F452,INRIX!$A$2:$F$464,4,FALSE),"")</f>
        <v>64.504391933687998</v>
      </c>
      <c r="J452" s="4">
        <f>IFERROR(VLOOKUP($F452,INRIX!$A$2:$F$464,5,FALSE),"")</f>
        <v>29.496027241770701</v>
      </c>
      <c r="K452" s="125">
        <f>IFERROR(VLOOKUP($F452,INRIX!$A$2:$F$464,6,FALSE),"")</f>
        <v>62.857440683013998</v>
      </c>
      <c r="L452" s="128">
        <f>IF(G452="","",VLOOKUP($F452,abm!$B$2:$G$1701,2,FALSE))</f>
        <v>62</v>
      </c>
      <c r="M452" s="9">
        <f>IF(H452="","",VLOOKUP($F452,abm!$B$2:$G$1701,3,FALSE))</f>
        <v>60</v>
      </c>
      <c r="N452" s="128">
        <f>IF(I452="","",VLOOKUP($F452,abm!$B$2:$G$1701,4,FALSE))</f>
        <v>61</v>
      </c>
      <c r="O452" s="9">
        <f>IF(J452="","",VLOOKUP($F452,abm!$B$2:$G$1701,5,FALSE))</f>
        <v>53</v>
      </c>
      <c r="P452" s="128">
        <f>IF(K452="","",VLOOKUP($F452,abm!$B$2:$G$1701,6,FALSE))</f>
        <v>62</v>
      </c>
      <c r="Q452" s="124">
        <f t="shared" si="28"/>
        <v>-8.3493848829017003E-2</v>
      </c>
      <c r="R452" s="130">
        <f t="shared" si="29"/>
        <v>29.877255090457748</v>
      </c>
      <c r="S452" s="124">
        <f t="shared" si="30"/>
        <v>0.79685215115831687</v>
      </c>
      <c r="T452" s="131">
        <f t="shared" si="31"/>
        <v>552.43673541958503</v>
      </c>
    </row>
    <row r="453" spans="1:20" x14ac:dyDescent="0.3">
      <c r="A453">
        <v>4</v>
      </c>
      <c r="B453" s="11" t="s">
        <v>39</v>
      </c>
      <c r="C453" s="8">
        <v>6.2261760000000006</v>
      </c>
      <c r="D453" s="2">
        <v>0.25468000000000002</v>
      </c>
      <c r="E453" s="12" t="s">
        <v>29</v>
      </c>
      <c r="F453" s="11">
        <v>15211</v>
      </c>
      <c r="G453" s="125">
        <f>IFERROR(VLOOKUP($F453,INRIX!$A$2:$F$464,2,FALSE),"")</f>
        <v>63.811536416799598</v>
      </c>
      <c r="H453" s="4">
        <f>IFERROR(VLOOKUP($F453,INRIX!$A$2:$F$464,3,FALSE),"")</f>
        <v>66.5795787789923</v>
      </c>
      <c r="I453" s="125">
        <f>IFERROR(VLOOKUP($F453,INRIX!$A$2:$F$464,4,FALSE),"")</f>
        <v>65.838302610416903</v>
      </c>
      <c r="J453" s="4">
        <f>IFERROR(VLOOKUP($F453,INRIX!$A$2:$F$464,5,FALSE),"")</f>
        <v>20.938706015891</v>
      </c>
      <c r="K453" s="125">
        <f>IFERROR(VLOOKUP($F453,INRIX!$A$2:$F$464,6,FALSE),"")</f>
        <v>65.325722227737501</v>
      </c>
      <c r="L453" s="128">
        <f>IF(G453="","",VLOOKUP($F453,abm!$B$2:$G$1701,2,FALSE))</f>
        <v>62</v>
      </c>
      <c r="M453" s="9">
        <f>IF(H453="","",VLOOKUP($F453,abm!$B$2:$G$1701,3,FALSE))</f>
        <v>56</v>
      </c>
      <c r="N453" s="128">
        <f>IF(I453="","",VLOOKUP($F453,abm!$B$2:$G$1701,4,FALSE))</f>
        <v>60</v>
      </c>
      <c r="O453" s="9">
        <f>IF(J453="","",VLOOKUP($F453,abm!$B$2:$G$1701,5,FALSE))</f>
        <v>45</v>
      </c>
      <c r="P453" s="128">
        <f>IF(K453="","",VLOOKUP($F453,abm!$B$2:$G$1701,6,FALSE))</f>
        <v>62</v>
      </c>
      <c r="Q453" s="124">
        <f t="shared" si="28"/>
        <v>-0.1589012573076003</v>
      </c>
      <c r="R453" s="130">
        <f t="shared" si="29"/>
        <v>111.9274871409042</v>
      </c>
      <c r="S453" s="124">
        <f t="shared" si="30"/>
        <v>1.1491299398276178</v>
      </c>
      <c r="T453" s="131">
        <f t="shared" si="31"/>
        <v>578.94586818971993</v>
      </c>
    </row>
    <row r="454" spans="1:20" x14ac:dyDescent="0.3">
      <c r="A454">
        <v>4</v>
      </c>
      <c r="B454" s="11" t="s">
        <v>39</v>
      </c>
      <c r="C454" s="8">
        <v>6.3644240000000005</v>
      </c>
      <c r="D454" s="2">
        <v>0.13824800000000001</v>
      </c>
      <c r="E454" s="12" t="s">
        <v>176</v>
      </c>
      <c r="F454" s="11">
        <v>7505</v>
      </c>
      <c r="G454" s="125">
        <f>IFERROR(VLOOKUP($F454,INRIX!$A$2:$F$464,2,FALSE),"")</f>
        <v>63.811536416799598</v>
      </c>
      <c r="H454" s="4">
        <f>IFERROR(VLOOKUP($F454,INRIX!$A$2:$F$464,3,FALSE),"")</f>
        <v>66.5795787789923</v>
      </c>
      <c r="I454" s="125">
        <f>IFERROR(VLOOKUP($F454,INRIX!$A$2:$F$464,4,FALSE),"")</f>
        <v>65.838302610416903</v>
      </c>
      <c r="J454" s="4">
        <f>IFERROR(VLOOKUP($F454,INRIX!$A$2:$F$464,5,FALSE),"")</f>
        <v>20.938706015891</v>
      </c>
      <c r="K454" s="125">
        <f>IFERROR(VLOOKUP($F454,INRIX!$A$2:$F$464,6,FALSE),"")</f>
        <v>65.325722227737501</v>
      </c>
      <c r="L454" s="128">
        <f>IF(G454="","",VLOOKUP($F454,abm!$B$2:$G$1701,2,FALSE))</f>
        <v>61</v>
      </c>
      <c r="M454" s="9">
        <f>IF(H454="","",VLOOKUP($F454,abm!$B$2:$G$1701,3,FALSE))</f>
        <v>61</v>
      </c>
      <c r="N454" s="128">
        <f>IF(I454="","",VLOOKUP($F454,abm!$B$2:$G$1701,4,FALSE))</f>
        <v>61</v>
      </c>
      <c r="O454" s="9">
        <f>IF(J454="","",VLOOKUP($F454,abm!$B$2:$G$1701,5,FALSE))</f>
        <v>58</v>
      </c>
      <c r="P454" s="128">
        <f>IF(K454="","",VLOOKUP($F454,abm!$B$2:$G$1701,6,FALSE))</f>
        <v>61</v>
      </c>
      <c r="Q454" s="124">
        <f t="shared" si="28"/>
        <v>-8.380315528149318E-2</v>
      </c>
      <c r="R454" s="130">
        <f t="shared" si="29"/>
        <v>31.131699350981201</v>
      </c>
      <c r="S454" s="124">
        <f t="shared" si="30"/>
        <v>1.7699897002222627</v>
      </c>
      <c r="T454" s="131">
        <f t="shared" si="31"/>
        <v>1373.539511776554</v>
      </c>
    </row>
    <row r="455" spans="1:20" x14ac:dyDescent="0.3">
      <c r="A455">
        <v>4</v>
      </c>
      <c r="B455" s="11" t="s">
        <v>39</v>
      </c>
      <c r="C455" s="8">
        <v>6.6480370000000004</v>
      </c>
      <c r="D455" s="2">
        <v>0.283613</v>
      </c>
      <c r="E455" s="12" t="s">
        <v>176</v>
      </c>
      <c r="F455" s="11">
        <v>28902</v>
      </c>
      <c r="G455" s="125">
        <f>IFERROR(VLOOKUP($F455,INRIX!$A$2:$F$464,2,FALSE),"")</f>
        <v>63.811536416799598</v>
      </c>
      <c r="H455" s="4">
        <f>IFERROR(VLOOKUP($F455,INRIX!$A$2:$F$464,3,FALSE),"")</f>
        <v>66.5795787789923</v>
      </c>
      <c r="I455" s="125">
        <f>IFERROR(VLOOKUP($F455,INRIX!$A$2:$F$464,4,FALSE),"")</f>
        <v>65.838302610416903</v>
      </c>
      <c r="J455" s="4">
        <f>IFERROR(VLOOKUP($F455,INRIX!$A$2:$F$464,5,FALSE),"")</f>
        <v>20.938706015891</v>
      </c>
      <c r="K455" s="125">
        <f>IFERROR(VLOOKUP($F455,INRIX!$A$2:$F$464,6,FALSE),"")</f>
        <v>65.325722227737501</v>
      </c>
      <c r="L455" s="128">
        <f>IF(G455="","",VLOOKUP($F455,abm!$B$2:$G$1701,2,FALSE))</f>
        <v>60</v>
      </c>
      <c r="M455" s="9">
        <f>IF(H455="","",VLOOKUP($F455,abm!$B$2:$G$1701,3,FALSE))</f>
        <v>60</v>
      </c>
      <c r="N455" s="128">
        <f>IF(I455="","",VLOOKUP($F455,abm!$B$2:$G$1701,4,FALSE))</f>
        <v>60</v>
      </c>
      <c r="O455" s="9">
        <f>IF(J455="","",VLOOKUP($F455,abm!$B$2:$G$1701,5,FALSE))</f>
        <v>57</v>
      </c>
      <c r="P455" s="128">
        <f>IF(K455="","",VLOOKUP($F455,abm!$B$2:$G$1701,6,FALSE))</f>
        <v>60</v>
      </c>
      <c r="Q455" s="124">
        <f t="shared" si="28"/>
        <v>-9.8822775686714603E-2</v>
      </c>
      <c r="R455" s="130">
        <f t="shared" si="29"/>
        <v>43.2908569089658</v>
      </c>
      <c r="S455" s="124">
        <f t="shared" si="30"/>
        <v>1.7222312571149825</v>
      </c>
      <c r="T455" s="131">
        <f t="shared" si="31"/>
        <v>1300.4169238083359</v>
      </c>
    </row>
    <row r="456" spans="1:20" x14ac:dyDescent="0.3">
      <c r="A456">
        <v>4</v>
      </c>
      <c r="B456" s="11" t="s">
        <v>39</v>
      </c>
      <c r="C456" s="8">
        <v>7.1319600000000003</v>
      </c>
      <c r="D456" s="2">
        <v>0.16744600000000001</v>
      </c>
      <c r="E456" s="12" t="s">
        <v>112</v>
      </c>
      <c r="F456" s="11">
        <v>11112</v>
      </c>
      <c r="G456" s="125">
        <f>IFERROR(VLOOKUP($F456,INRIX!$A$2:$F$464,2,FALSE),"")</f>
        <v>63.079744816586903</v>
      </c>
      <c r="H456" s="4">
        <f>IFERROR(VLOOKUP($F456,INRIX!$A$2:$F$464,3,FALSE),"")</f>
        <v>65.528125833111204</v>
      </c>
      <c r="I456" s="125">
        <f>IFERROR(VLOOKUP($F456,INRIX!$A$2:$F$464,4,FALSE),"")</f>
        <v>64.047754546579199</v>
      </c>
      <c r="J456" s="4">
        <f>IFERROR(VLOOKUP($F456,INRIX!$A$2:$F$464,5,FALSE),"")</f>
        <v>18.082406356413198</v>
      </c>
      <c r="K456" s="125">
        <f>IFERROR(VLOOKUP($F456,INRIX!$A$2:$F$464,6,FALSE),"")</f>
        <v>64.837883450809102</v>
      </c>
      <c r="L456" s="128">
        <f>IF(G456="","",VLOOKUP($F456,abm!$B$2:$G$1701,2,FALSE))</f>
        <v>61</v>
      </c>
      <c r="M456" s="9">
        <f>IF(H456="","",VLOOKUP($F456,abm!$B$2:$G$1701,3,FALSE))</f>
        <v>61</v>
      </c>
      <c r="N456" s="128">
        <f>IF(I456="","",VLOOKUP($F456,abm!$B$2:$G$1701,4,FALSE))</f>
        <v>61</v>
      </c>
      <c r="O456" s="9">
        <f>IF(J456="","",VLOOKUP($F456,abm!$B$2:$G$1701,5,FALSE))</f>
        <v>53</v>
      </c>
      <c r="P456" s="128">
        <f>IF(K456="","",VLOOKUP($F456,abm!$B$2:$G$1701,6,FALSE))</f>
        <v>61</v>
      </c>
      <c r="Q456" s="124">
        <f t="shared" si="28"/>
        <v>-6.91020195609372E-2</v>
      </c>
      <c r="R456" s="130">
        <f t="shared" si="29"/>
        <v>20.503923560489039</v>
      </c>
      <c r="S456" s="124">
        <f t="shared" si="30"/>
        <v>1.9310258245138234</v>
      </c>
      <c r="T456" s="131">
        <f t="shared" si="31"/>
        <v>1219.2383458586532</v>
      </c>
    </row>
    <row r="457" spans="1:20" x14ac:dyDescent="0.3">
      <c r="A457">
        <v>4</v>
      </c>
      <c r="B457" s="11" t="s">
        <v>39</v>
      </c>
      <c r="C457" s="8">
        <v>7.2992240000000006</v>
      </c>
      <c r="D457" s="2">
        <v>0.167264</v>
      </c>
      <c r="E457" s="12" t="s">
        <v>142</v>
      </c>
      <c r="F457" s="11">
        <v>11113</v>
      </c>
      <c r="G457" s="125">
        <f>IFERROR(VLOOKUP($F457,INRIX!$A$2:$F$464,2,FALSE),"")</f>
        <v>63.079744816586903</v>
      </c>
      <c r="H457" s="4">
        <f>IFERROR(VLOOKUP($F457,INRIX!$A$2:$F$464,3,FALSE),"")</f>
        <v>65.528125833111204</v>
      </c>
      <c r="I457" s="125">
        <f>IFERROR(VLOOKUP($F457,INRIX!$A$2:$F$464,4,FALSE),"")</f>
        <v>64.047754546579199</v>
      </c>
      <c r="J457" s="4">
        <f>IFERROR(VLOOKUP($F457,INRIX!$A$2:$F$464,5,FALSE),"")</f>
        <v>18.082406356413198</v>
      </c>
      <c r="K457" s="125">
        <f>IFERROR(VLOOKUP($F457,INRIX!$A$2:$F$464,6,FALSE),"")</f>
        <v>64.837883450809102</v>
      </c>
      <c r="L457" s="128">
        <f>IF(G457="","",VLOOKUP($F457,abm!$B$2:$G$1701,2,FALSE))</f>
        <v>57</v>
      </c>
      <c r="M457" s="9">
        <f>IF(H457="","",VLOOKUP($F457,abm!$B$2:$G$1701,3,FALSE))</f>
        <v>56</v>
      </c>
      <c r="N457" s="128">
        <f>IF(I457="","",VLOOKUP($F457,abm!$B$2:$G$1701,4,FALSE))</f>
        <v>56</v>
      </c>
      <c r="O457" s="9">
        <f>IF(J457="","",VLOOKUP($F457,abm!$B$2:$G$1701,5,FALSE))</f>
        <v>43</v>
      </c>
      <c r="P457" s="128">
        <f>IF(K457="","",VLOOKUP($F457,abm!$B$2:$G$1701,6,FALSE))</f>
        <v>57</v>
      </c>
      <c r="Q457" s="124">
        <f t="shared" si="28"/>
        <v>-0.1454051327116801</v>
      </c>
      <c r="R457" s="130">
        <f t="shared" si="29"/>
        <v>90.785181891601084</v>
      </c>
      <c r="S457" s="124">
        <f t="shared" si="30"/>
        <v>1.3780020840395171</v>
      </c>
      <c r="T457" s="131">
        <f t="shared" si="31"/>
        <v>620.8864729869174</v>
      </c>
    </row>
    <row r="458" spans="1:20" x14ac:dyDescent="0.3">
      <c r="A458">
        <v>4</v>
      </c>
      <c r="B458" s="11" t="s">
        <v>39</v>
      </c>
      <c r="C458" s="8">
        <v>8.5815470000000005</v>
      </c>
      <c r="D458" s="2">
        <v>0.40489199999999997</v>
      </c>
      <c r="E458" s="12" t="s">
        <v>169</v>
      </c>
      <c r="F458" s="11">
        <v>7470</v>
      </c>
      <c r="G458" s="125">
        <f>IFERROR(VLOOKUP($F458,INRIX!$A$2:$F$464,2,FALSE),"")</f>
        <v>63.446039340776203</v>
      </c>
      <c r="H458" s="4">
        <f>IFERROR(VLOOKUP($F458,INRIX!$A$2:$F$464,3,FALSE),"")</f>
        <v>66.7214076246334</v>
      </c>
      <c r="I458" s="125">
        <f>IFERROR(VLOOKUP($F458,INRIX!$A$2:$F$464,4,FALSE),"")</f>
        <v>65.748484473586501</v>
      </c>
      <c r="J458" s="4">
        <f>IFERROR(VLOOKUP($F458,INRIX!$A$2:$F$464,5,FALSE),"")</f>
        <v>33.924858115777504</v>
      </c>
      <c r="K458" s="125">
        <f>IFERROR(VLOOKUP($F458,INRIX!$A$2:$F$464,6,FALSE),"")</f>
        <v>64.940136999900702</v>
      </c>
      <c r="L458" s="128">
        <f>IF(G458="","",VLOOKUP($F458,abm!$B$2:$G$1701,2,FALSE))</f>
        <v>57</v>
      </c>
      <c r="M458" s="9">
        <f>IF(H458="","",VLOOKUP($F458,abm!$B$2:$G$1701,3,FALSE))</f>
        <v>57</v>
      </c>
      <c r="N458" s="128">
        <f>IF(I458="","",VLOOKUP($F458,abm!$B$2:$G$1701,4,FALSE))</f>
        <v>57</v>
      </c>
      <c r="O458" s="9">
        <f>IF(J458="","",VLOOKUP($F458,abm!$B$2:$G$1701,5,FALSE))</f>
        <v>45</v>
      </c>
      <c r="P458" s="128">
        <f>IF(K458="","",VLOOKUP($F458,abm!$B$2:$G$1701,6,FALSE))</f>
        <v>57</v>
      </c>
      <c r="Q458" s="124">
        <f t="shared" si="28"/>
        <v>-0.14570147679324852</v>
      </c>
      <c r="R458" s="130">
        <f t="shared" si="29"/>
        <v>94.505766204280405</v>
      </c>
      <c r="S458" s="124">
        <f t="shared" si="30"/>
        <v>0.32646096400538105</v>
      </c>
      <c r="T458" s="131">
        <f t="shared" si="31"/>
        <v>122.65876775565943</v>
      </c>
    </row>
    <row r="459" spans="1:20" x14ac:dyDescent="0.3">
      <c r="A459">
        <v>4</v>
      </c>
      <c r="B459" s="11" t="s">
        <v>39</v>
      </c>
      <c r="C459" s="8">
        <v>11.748820000000002</v>
      </c>
      <c r="D459" s="2">
        <v>1.0595460000000001</v>
      </c>
      <c r="E459" s="12" t="s">
        <v>169</v>
      </c>
      <c r="F459" s="11">
        <v>24158</v>
      </c>
      <c r="G459" s="125">
        <f>IFERROR(VLOOKUP($F459,INRIX!$A$2:$F$464,2,FALSE),"")</f>
        <v>61.9572036150984</v>
      </c>
      <c r="H459" s="4">
        <f>IFERROR(VLOOKUP($F459,INRIX!$A$2:$F$464,3,FALSE),"")</f>
        <v>67.079178885630498</v>
      </c>
      <c r="I459" s="125">
        <f>IFERROR(VLOOKUP($F459,INRIX!$A$2:$F$464,4,FALSE),"")</f>
        <v>64.848942224421606</v>
      </c>
      <c r="J459" s="4">
        <f>IFERROR(VLOOKUP($F459,INRIX!$A$2:$F$464,5,FALSE),"")</f>
        <v>37.414528944381402</v>
      </c>
      <c r="K459" s="125">
        <f>IFERROR(VLOOKUP($F459,INRIX!$A$2:$F$464,6,FALSE),"")</f>
        <v>63.197458552566303</v>
      </c>
      <c r="L459" s="128">
        <f>IF(G459="","",VLOOKUP($F459,abm!$B$2:$G$1701,2,FALSE))</f>
        <v>58</v>
      </c>
      <c r="M459" s="9">
        <f>IF(H459="","",VLOOKUP($F459,abm!$B$2:$G$1701,3,FALSE))</f>
        <v>57</v>
      </c>
      <c r="N459" s="128">
        <f>IF(I459="","",VLOOKUP($F459,abm!$B$2:$G$1701,4,FALSE))</f>
        <v>57</v>
      </c>
      <c r="O459" s="9">
        <f>IF(J459="","",VLOOKUP($F459,abm!$B$2:$G$1701,5,FALSE))</f>
        <v>43</v>
      </c>
      <c r="P459" s="128">
        <f>IF(K459="","",VLOOKUP($F459,abm!$B$2:$G$1701,6,FALSE))</f>
        <v>58</v>
      </c>
      <c r="Q459" s="124">
        <f t="shared" si="28"/>
        <v>-0.15025793477310478</v>
      </c>
      <c r="R459" s="130">
        <f t="shared" si="29"/>
        <v>101.58984700853964</v>
      </c>
      <c r="S459" s="124">
        <f t="shared" si="30"/>
        <v>0.14928615201655182</v>
      </c>
      <c r="T459" s="131">
        <f t="shared" si="31"/>
        <v>31.197486913153135</v>
      </c>
    </row>
    <row r="460" spans="1:20" x14ac:dyDescent="0.3">
      <c r="A460">
        <v>4</v>
      </c>
      <c r="B460" s="11" t="s">
        <v>39</v>
      </c>
      <c r="C460" s="8">
        <v>12.218698000000002</v>
      </c>
      <c r="D460" s="2">
        <v>0.46987800000000002</v>
      </c>
      <c r="E460" s="12" t="s">
        <v>169</v>
      </c>
      <c r="F460" s="11">
        <v>15236</v>
      </c>
      <c r="G460" s="125">
        <f>IFERROR(VLOOKUP($F460,INRIX!$A$2:$F$464,2,FALSE),"")</f>
        <v>61.9572036150984</v>
      </c>
      <c r="H460" s="4">
        <f>IFERROR(VLOOKUP($F460,INRIX!$A$2:$F$464,3,FALSE),"")</f>
        <v>67.079178885630498</v>
      </c>
      <c r="I460" s="125">
        <f>IFERROR(VLOOKUP($F460,INRIX!$A$2:$F$464,4,FALSE),"")</f>
        <v>64.848942224421606</v>
      </c>
      <c r="J460" s="4">
        <f>IFERROR(VLOOKUP($F460,INRIX!$A$2:$F$464,5,FALSE),"")</f>
        <v>37.414528944381402</v>
      </c>
      <c r="K460" s="125">
        <f>IFERROR(VLOOKUP($F460,INRIX!$A$2:$F$464,6,FALSE),"")</f>
        <v>63.197458552566303</v>
      </c>
      <c r="L460" s="128">
        <f>IF(G460="","",VLOOKUP($F460,abm!$B$2:$G$1701,2,FALSE))</f>
        <v>58</v>
      </c>
      <c r="M460" s="9">
        <f>IF(H460="","",VLOOKUP($F460,abm!$B$2:$G$1701,3,FALSE))</f>
        <v>57</v>
      </c>
      <c r="N460" s="128">
        <f>IF(I460="","",VLOOKUP($F460,abm!$B$2:$G$1701,4,FALSE))</f>
        <v>57</v>
      </c>
      <c r="O460" s="9">
        <f>IF(J460="","",VLOOKUP($F460,abm!$B$2:$G$1701,5,FALSE))</f>
        <v>43</v>
      </c>
      <c r="P460" s="128">
        <f>IF(K460="","",VLOOKUP($F460,abm!$B$2:$G$1701,6,FALSE))</f>
        <v>58</v>
      </c>
      <c r="Q460" s="124">
        <f t="shared" si="28"/>
        <v>-0.15025793477310478</v>
      </c>
      <c r="R460" s="130">
        <f t="shared" si="29"/>
        <v>101.58984700853964</v>
      </c>
      <c r="S460" s="124">
        <f t="shared" si="30"/>
        <v>0.14928615201655182</v>
      </c>
      <c r="T460" s="131">
        <f t="shared" si="31"/>
        <v>31.197486913153135</v>
      </c>
    </row>
    <row r="461" spans="1:20" x14ac:dyDescent="0.3">
      <c r="A461">
        <v>4</v>
      </c>
      <c r="B461" s="11" t="s">
        <v>39</v>
      </c>
      <c r="C461" s="8">
        <v>13.175269000000002</v>
      </c>
      <c r="D461" s="2">
        <v>0.494398</v>
      </c>
      <c r="E461" s="12" t="s">
        <v>170</v>
      </c>
      <c r="F461" s="11">
        <v>15239</v>
      </c>
      <c r="G461" s="125">
        <f>IFERROR(VLOOKUP($F461,INRIX!$A$2:$F$464,2,FALSE),"")</f>
        <v>63.3931419457735</v>
      </c>
      <c r="H461" s="4">
        <f>IFERROR(VLOOKUP($F461,INRIX!$A$2:$F$464,3,FALSE),"")</f>
        <v>67.944281524926694</v>
      </c>
      <c r="I461" s="125">
        <f>IFERROR(VLOOKUP($F461,INRIX!$A$2:$F$464,4,FALSE),"")</f>
        <v>64.489793393542001</v>
      </c>
      <c r="J461" s="4">
        <f>IFERROR(VLOOKUP($F461,INRIX!$A$2:$F$464,5,FALSE),"")</f>
        <v>38.675141884222498</v>
      </c>
      <c r="K461" s="125">
        <f>IFERROR(VLOOKUP($F461,INRIX!$A$2:$F$464,6,FALSE),"")</f>
        <v>63.424600416956203</v>
      </c>
      <c r="L461" s="128">
        <f>IF(G461="","",VLOOKUP($F461,abm!$B$2:$G$1701,2,FALSE))</f>
        <v>58</v>
      </c>
      <c r="M461" s="9">
        <f>IF(H461="","",VLOOKUP($F461,abm!$B$2:$G$1701,3,FALSE))</f>
        <v>55</v>
      </c>
      <c r="N461" s="128">
        <f>IF(I461="","",VLOOKUP($F461,abm!$B$2:$G$1701,4,FALSE))</f>
        <v>55</v>
      </c>
      <c r="O461" s="9">
        <f>IF(J461="","",VLOOKUP($F461,abm!$B$2:$G$1701,5,FALSE))</f>
        <v>26</v>
      </c>
      <c r="P461" s="128">
        <f>IF(K461="","",VLOOKUP($F461,abm!$B$2:$G$1701,6,FALSE))</f>
        <v>58</v>
      </c>
      <c r="Q461" s="124">
        <f t="shared" si="28"/>
        <v>-0.19051318572230147</v>
      </c>
      <c r="R461" s="130">
        <f t="shared" si="29"/>
        <v>167.55442419655856</v>
      </c>
      <c r="S461" s="124">
        <f t="shared" si="30"/>
        <v>-0.32773355873306609</v>
      </c>
      <c r="T461" s="131">
        <f t="shared" si="31"/>
        <v>160.65922178517147</v>
      </c>
    </row>
    <row r="462" spans="1:20" x14ac:dyDescent="0.3">
      <c r="A462">
        <v>4</v>
      </c>
      <c r="B462" s="11" t="s">
        <v>17</v>
      </c>
      <c r="C462" s="8">
        <v>3.8975789999999999</v>
      </c>
      <c r="D462" s="2">
        <v>0.318272</v>
      </c>
      <c r="E462" s="12" t="s">
        <v>173</v>
      </c>
      <c r="F462" s="11">
        <v>14151</v>
      </c>
      <c r="G462" s="125">
        <f>IFERROR(VLOOKUP($F462,INRIX!$A$2:$F$464,2,FALSE),"")</f>
        <v>64.539074960127607</v>
      </c>
      <c r="H462" s="4">
        <f>IFERROR(VLOOKUP($F462,INRIX!$A$2:$F$464,3,FALSE),"")</f>
        <v>66.179685417222103</v>
      </c>
      <c r="I462" s="125">
        <f>IFERROR(VLOOKUP($F462,INRIX!$A$2:$F$464,4,FALSE),"")</f>
        <v>65.927007299270102</v>
      </c>
      <c r="J462" s="4">
        <f>IFERROR(VLOOKUP($F462,INRIX!$A$2:$F$464,5,FALSE),"")</f>
        <v>64.453121452894393</v>
      </c>
      <c r="K462" s="125">
        <f>IFERROR(VLOOKUP($F462,INRIX!$A$2:$F$464,6,FALSE),"")</f>
        <v>64.449319964260894</v>
      </c>
      <c r="L462" s="128">
        <f>IF(G462="","",VLOOKUP($F462,abm!$B$2:$G$1701,2,FALSE))</f>
        <v>58</v>
      </c>
      <c r="M462" s="9">
        <f>IF(H462="","",VLOOKUP($F462,abm!$B$2:$G$1701,3,FALSE))</f>
        <v>57</v>
      </c>
      <c r="N462" s="128">
        <f>IF(I462="","",VLOOKUP($F462,abm!$B$2:$G$1701,4,FALSE))</f>
        <v>58</v>
      </c>
      <c r="O462" s="9">
        <f>IF(J462="","",VLOOKUP($F462,abm!$B$2:$G$1701,5,FALSE))</f>
        <v>52</v>
      </c>
      <c r="P462" s="128">
        <f>IF(K462="","",VLOOKUP($F462,abm!$B$2:$G$1701,6,FALSE))</f>
        <v>58</v>
      </c>
      <c r="Q462" s="124">
        <f t="shared" si="28"/>
        <v>-0.13870850789558531</v>
      </c>
      <c r="R462" s="130">
        <f t="shared" si="29"/>
        <v>84.266624359160133</v>
      </c>
      <c r="S462" s="124">
        <f t="shared" si="30"/>
        <v>-0.19321207681145069</v>
      </c>
      <c r="T462" s="131">
        <f t="shared" si="31"/>
        <v>155.08023392053857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"/>
  <dimension ref="A1:G464"/>
  <sheetViews>
    <sheetView showGridLines="0" workbookViewId="0">
      <pane ySplit="1" topLeftCell="A3" activePane="bottomLeft" state="frozen"/>
      <selection activeCell="T2" sqref="T2"/>
      <selection pane="bottomLeft" activeCell="C3" sqref="C3"/>
    </sheetView>
  </sheetViews>
  <sheetFormatPr defaultRowHeight="14.4" x14ac:dyDescent="0.3"/>
  <cols>
    <col min="1" max="1" width="13.33203125" customWidth="1"/>
    <col min="2" max="2" width="12.5546875" customWidth="1"/>
    <col min="3" max="7" width="11.44140625" customWidth="1"/>
  </cols>
  <sheetData>
    <row r="1" spans="1:7" x14ac:dyDescent="0.3">
      <c r="A1" t="s">
        <v>181</v>
      </c>
      <c r="B1" t="s">
        <v>182</v>
      </c>
      <c r="C1" t="s">
        <v>205</v>
      </c>
      <c r="D1" t="s">
        <v>206</v>
      </c>
      <c r="E1" t="s">
        <v>207</v>
      </c>
      <c r="F1" t="s">
        <v>208</v>
      </c>
      <c r="G1" t="s">
        <v>209</v>
      </c>
    </row>
    <row r="2" spans="1:7" x14ac:dyDescent="0.3">
      <c r="A2">
        <f>IF(ISERROR(Table_sql2014a8.sandag.org_ws_FreewaySpeed[[#This Row],[scenario_id]]),"",Table_sql2014a8.sandag.org_ws_FreewaySpeed[[#This Row],[scenario_id]])</f>
        <v>0</v>
      </c>
      <c r="B2">
        <f>IF(ISERROR(Table_sql2014a8.sandag.org_ws_FreewaySpeed[[#This Row],[LinkID]]),"",Table_sql2014a8.sandag.org_ws_FreewaySpeed[[#This Row],[LinkID]])</f>
        <v>554</v>
      </c>
      <c r="C2">
        <f>IF(ISERROR(Table_sql2014a8.sandag.org_ws_FreewaySpeed[[#This Row],[speed_ea]]),"",Table_sql2014a8.sandag.org_ws_FreewaySpeed[[#This Row],[speed_ea]])</f>
        <v>58</v>
      </c>
      <c r="D2">
        <f>IF(ISERROR(Table_sql2014a8.sandag.org_ws_FreewaySpeed[[#This Row],[speed_am]]),"",Table_sql2014a8.sandag.org_ws_FreewaySpeed[[#This Row],[speed_am]])</f>
        <v>56</v>
      </c>
      <c r="E2">
        <f>IF(ISERROR(Table_sql2014a8.sandag.org_ws_FreewaySpeed[[#This Row],[speed_md]]),"",Table_sql2014a8.sandag.org_ws_FreewaySpeed[[#This Row],[speed_md]])</f>
        <v>57</v>
      </c>
      <c r="F2">
        <f>IF(ISERROR(Table_sql2014a8.sandag.org_ws_FreewaySpeed[[#This Row],[speed_pm]]),"",Table_sql2014a8.sandag.org_ws_FreewaySpeed[[#This Row],[speed_pm]])</f>
        <v>42</v>
      </c>
      <c r="G2">
        <f>IF(ISERROR(Table_sql2014a8.sandag.org_ws_FreewaySpeed[[#This Row],[speed_ev]]),"",Table_sql2014a8.sandag.org_ws_FreewaySpeed[[#This Row],[speed_ev]])</f>
        <v>58</v>
      </c>
    </row>
    <row r="3" spans="1:7" x14ac:dyDescent="0.3">
      <c r="A3">
        <f>IF(ISERROR(Table_sql2014a8.sandag.org_ws_FreewaySpeed[[#This Row],[scenario_id]]),"",Table_sql2014a8.sandag.org_ws_FreewaySpeed[[#This Row],[scenario_id]])</f>
        <v>0</v>
      </c>
      <c r="B3">
        <f>IF(ISERROR(Table_sql2014a8.sandag.org_ws_FreewaySpeed[[#This Row],[LinkID]]),"",Table_sql2014a8.sandag.org_ws_FreewaySpeed[[#This Row],[LinkID]])</f>
        <v>556</v>
      </c>
      <c r="C3">
        <f>IF(ISERROR(Table_sql2014a8.sandag.org_ws_FreewaySpeed[[#This Row],[speed_ea]]),"",Table_sql2014a8.sandag.org_ws_FreewaySpeed[[#This Row],[speed_ea]])</f>
        <v>58</v>
      </c>
      <c r="D3">
        <f>IF(ISERROR(Table_sql2014a8.sandag.org_ws_FreewaySpeed[[#This Row],[speed_am]]),"",Table_sql2014a8.sandag.org_ws_FreewaySpeed[[#This Row],[speed_am]])</f>
        <v>57</v>
      </c>
      <c r="E3">
        <f>IF(ISERROR(Table_sql2014a8.sandag.org_ws_FreewaySpeed[[#This Row],[speed_md]]),"",Table_sql2014a8.sandag.org_ws_FreewaySpeed[[#This Row],[speed_md]])</f>
        <v>57</v>
      </c>
      <c r="F3">
        <f>IF(ISERROR(Table_sql2014a8.sandag.org_ws_FreewaySpeed[[#This Row],[speed_pm]]),"",Table_sql2014a8.sandag.org_ws_FreewaySpeed[[#This Row],[speed_pm]])</f>
        <v>50</v>
      </c>
      <c r="G3">
        <f>IF(ISERROR(Table_sql2014a8.sandag.org_ws_FreewaySpeed[[#This Row],[speed_ev]]),"",Table_sql2014a8.sandag.org_ws_FreewaySpeed[[#This Row],[speed_ev]])</f>
        <v>58</v>
      </c>
    </row>
    <row r="4" spans="1:7" x14ac:dyDescent="0.3">
      <c r="A4">
        <f>IF(ISERROR(Table_sql2014a8.sandag.org_ws_FreewaySpeed[[#This Row],[scenario_id]]),"",Table_sql2014a8.sandag.org_ws_FreewaySpeed[[#This Row],[scenario_id]])</f>
        <v>0</v>
      </c>
      <c r="B4">
        <f>IF(ISERROR(Table_sql2014a8.sandag.org_ws_FreewaySpeed[[#This Row],[LinkID]]),"",Table_sql2014a8.sandag.org_ws_FreewaySpeed[[#This Row],[LinkID]])</f>
        <v>558</v>
      </c>
      <c r="C4">
        <f>IF(ISERROR(Table_sql2014a8.sandag.org_ws_FreewaySpeed[[#This Row],[speed_ea]]),"",Table_sql2014a8.sandag.org_ws_FreewaySpeed[[#This Row],[speed_ea]])</f>
        <v>56</v>
      </c>
      <c r="D4">
        <f>IF(ISERROR(Table_sql2014a8.sandag.org_ws_FreewaySpeed[[#This Row],[speed_am]]),"",Table_sql2014a8.sandag.org_ws_FreewaySpeed[[#This Row],[speed_am]])</f>
        <v>56</v>
      </c>
      <c r="E4">
        <f>IF(ISERROR(Table_sql2014a8.sandag.org_ws_FreewaySpeed[[#This Row],[speed_md]]),"",Table_sql2014a8.sandag.org_ws_FreewaySpeed[[#This Row],[speed_md]])</f>
        <v>55</v>
      </c>
      <c r="F4">
        <f>IF(ISERROR(Table_sql2014a8.sandag.org_ws_FreewaySpeed[[#This Row],[speed_pm]]),"",Table_sql2014a8.sandag.org_ws_FreewaySpeed[[#This Row],[speed_pm]])</f>
        <v>55</v>
      </c>
      <c r="G4">
        <f>IF(ISERROR(Table_sql2014a8.sandag.org_ws_FreewaySpeed[[#This Row],[speed_ev]]),"",Table_sql2014a8.sandag.org_ws_FreewaySpeed[[#This Row],[speed_ev]])</f>
        <v>56</v>
      </c>
    </row>
    <row r="5" spans="1:7" x14ac:dyDescent="0.3">
      <c r="A5">
        <f>IF(ISERROR(Table_sql2014a8.sandag.org_ws_FreewaySpeed[[#This Row],[scenario_id]]),"",Table_sql2014a8.sandag.org_ws_FreewaySpeed[[#This Row],[scenario_id]])</f>
        <v>0</v>
      </c>
      <c r="B5">
        <f>IF(ISERROR(Table_sql2014a8.sandag.org_ws_FreewaySpeed[[#This Row],[LinkID]]),"",Table_sql2014a8.sandag.org_ws_FreewaySpeed[[#This Row],[LinkID]])</f>
        <v>570</v>
      </c>
      <c r="C5">
        <f>IF(ISERROR(Table_sql2014a8.sandag.org_ws_FreewaySpeed[[#This Row],[speed_ea]]),"",Table_sql2014a8.sandag.org_ws_FreewaySpeed[[#This Row],[speed_ea]])</f>
        <v>57</v>
      </c>
      <c r="D5">
        <f>IF(ISERROR(Table_sql2014a8.sandag.org_ws_FreewaySpeed[[#This Row],[speed_am]]),"",Table_sql2014a8.sandag.org_ws_FreewaySpeed[[#This Row],[speed_am]])</f>
        <v>46</v>
      </c>
      <c r="E5">
        <f>IF(ISERROR(Table_sql2014a8.sandag.org_ws_FreewaySpeed[[#This Row],[speed_md]]),"",Table_sql2014a8.sandag.org_ws_FreewaySpeed[[#This Row],[speed_md]])</f>
        <v>56</v>
      </c>
      <c r="F5">
        <f>IF(ISERROR(Table_sql2014a8.sandag.org_ws_FreewaySpeed[[#This Row],[speed_pm]]),"",Table_sql2014a8.sandag.org_ws_FreewaySpeed[[#This Row],[speed_pm]])</f>
        <v>56</v>
      </c>
      <c r="G5">
        <f>IF(ISERROR(Table_sql2014a8.sandag.org_ws_FreewaySpeed[[#This Row],[speed_ev]]),"",Table_sql2014a8.sandag.org_ws_FreewaySpeed[[#This Row],[speed_ev]])</f>
        <v>57</v>
      </c>
    </row>
    <row r="6" spans="1:7" x14ac:dyDescent="0.3">
      <c r="A6">
        <f>IF(ISERROR(Table_sql2014a8.sandag.org_ws_FreewaySpeed[[#This Row],[scenario_id]]),"",Table_sql2014a8.sandag.org_ws_FreewaySpeed[[#This Row],[scenario_id]])</f>
        <v>0</v>
      </c>
      <c r="B6">
        <f>IF(ISERROR(Table_sql2014a8.sandag.org_ws_FreewaySpeed[[#This Row],[LinkID]]),"",Table_sql2014a8.sandag.org_ws_FreewaySpeed[[#This Row],[LinkID]])</f>
        <v>574</v>
      </c>
      <c r="C6">
        <f>IF(ISERROR(Table_sql2014a8.sandag.org_ws_FreewaySpeed[[#This Row],[speed_ea]]),"",Table_sql2014a8.sandag.org_ws_FreewaySpeed[[#This Row],[speed_ea]])</f>
        <v>58</v>
      </c>
      <c r="D6">
        <f>IF(ISERROR(Table_sql2014a8.sandag.org_ws_FreewaySpeed[[#This Row],[speed_am]]),"",Table_sql2014a8.sandag.org_ws_FreewaySpeed[[#This Row],[speed_am]])</f>
        <v>52</v>
      </c>
      <c r="E6">
        <f>IF(ISERROR(Table_sql2014a8.sandag.org_ws_FreewaySpeed[[#This Row],[speed_md]]),"",Table_sql2014a8.sandag.org_ws_FreewaySpeed[[#This Row],[speed_md]])</f>
        <v>56</v>
      </c>
      <c r="F6">
        <f>IF(ISERROR(Table_sql2014a8.sandag.org_ws_FreewaySpeed[[#This Row],[speed_pm]]),"",Table_sql2014a8.sandag.org_ws_FreewaySpeed[[#This Row],[speed_pm]])</f>
        <v>46</v>
      </c>
      <c r="G6">
        <f>IF(ISERROR(Table_sql2014a8.sandag.org_ws_FreewaySpeed[[#This Row],[speed_ev]]),"",Table_sql2014a8.sandag.org_ws_FreewaySpeed[[#This Row],[speed_ev]])</f>
        <v>58</v>
      </c>
    </row>
    <row r="7" spans="1:7" x14ac:dyDescent="0.3">
      <c r="A7">
        <f>IF(ISERROR(Table_sql2014a8.sandag.org_ws_FreewaySpeed[[#This Row],[scenario_id]]),"",Table_sql2014a8.sandag.org_ws_FreewaySpeed[[#This Row],[scenario_id]])</f>
        <v>0</v>
      </c>
      <c r="B7">
        <f>IF(ISERROR(Table_sql2014a8.sandag.org_ws_FreewaySpeed[[#This Row],[LinkID]]),"",Table_sql2014a8.sandag.org_ws_FreewaySpeed[[#This Row],[LinkID]])</f>
        <v>575</v>
      </c>
      <c r="C7">
        <f>IF(ISERROR(Table_sql2014a8.sandag.org_ws_FreewaySpeed[[#This Row],[speed_ea]]),"",Table_sql2014a8.sandag.org_ws_FreewaySpeed[[#This Row],[speed_ea]])</f>
        <v>58</v>
      </c>
      <c r="D7">
        <f>IF(ISERROR(Table_sql2014a8.sandag.org_ws_FreewaySpeed[[#This Row],[speed_am]]),"",Table_sql2014a8.sandag.org_ws_FreewaySpeed[[#This Row],[speed_am]])</f>
        <v>56</v>
      </c>
      <c r="E7">
        <f>IF(ISERROR(Table_sql2014a8.sandag.org_ws_FreewaySpeed[[#This Row],[speed_md]]),"",Table_sql2014a8.sandag.org_ws_FreewaySpeed[[#This Row],[speed_md]])</f>
        <v>57</v>
      </c>
      <c r="F7">
        <f>IF(ISERROR(Table_sql2014a8.sandag.org_ws_FreewaySpeed[[#This Row],[speed_pm]]),"",Table_sql2014a8.sandag.org_ws_FreewaySpeed[[#This Row],[speed_pm]])</f>
        <v>45</v>
      </c>
      <c r="G7">
        <f>IF(ISERROR(Table_sql2014a8.sandag.org_ws_FreewaySpeed[[#This Row],[speed_ev]]),"",Table_sql2014a8.sandag.org_ws_FreewaySpeed[[#This Row],[speed_ev]])</f>
        <v>58</v>
      </c>
    </row>
    <row r="8" spans="1:7" x14ac:dyDescent="0.3">
      <c r="A8">
        <f>IF(ISERROR(Table_sql2014a8.sandag.org_ws_FreewaySpeed[[#This Row],[scenario_id]]),"",Table_sql2014a8.sandag.org_ws_FreewaySpeed[[#This Row],[scenario_id]])</f>
        <v>0</v>
      </c>
      <c r="B8">
        <f>IF(ISERROR(Table_sql2014a8.sandag.org_ws_FreewaySpeed[[#This Row],[LinkID]]),"",Table_sql2014a8.sandag.org_ws_FreewaySpeed[[#This Row],[LinkID]])</f>
        <v>589</v>
      </c>
      <c r="C8">
        <f>IF(ISERROR(Table_sql2014a8.sandag.org_ws_FreewaySpeed[[#This Row],[speed_ea]]),"",Table_sql2014a8.sandag.org_ws_FreewaySpeed[[#This Row],[speed_ea]])</f>
        <v>53</v>
      </c>
      <c r="D8">
        <f>IF(ISERROR(Table_sql2014a8.sandag.org_ws_FreewaySpeed[[#This Row],[speed_am]]),"",Table_sql2014a8.sandag.org_ws_FreewaySpeed[[#This Row],[speed_am]])</f>
        <v>53</v>
      </c>
      <c r="E8">
        <f>IF(ISERROR(Table_sql2014a8.sandag.org_ws_FreewaySpeed[[#This Row],[speed_md]]),"",Table_sql2014a8.sandag.org_ws_FreewaySpeed[[#This Row],[speed_md]])</f>
        <v>53</v>
      </c>
      <c r="F8">
        <f>IF(ISERROR(Table_sql2014a8.sandag.org_ws_FreewaySpeed[[#This Row],[speed_pm]]),"",Table_sql2014a8.sandag.org_ws_FreewaySpeed[[#This Row],[speed_pm]])</f>
        <v>51</v>
      </c>
      <c r="G8">
        <f>IF(ISERROR(Table_sql2014a8.sandag.org_ws_FreewaySpeed[[#This Row],[speed_ev]]),"",Table_sql2014a8.sandag.org_ws_FreewaySpeed[[#This Row],[speed_ev]])</f>
        <v>53</v>
      </c>
    </row>
    <row r="9" spans="1:7" x14ac:dyDescent="0.3">
      <c r="A9">
        <f>IF(ISERROR(Table_sql2014a8.sandag.org_ws_FreewaySpeed[[#This Row],[scenario_id]]),"",Table_sql2014a8.sandag.org_ws_FreewaySpeed[[#This Row],[scenario_id]])</f>
        <v>0</v>
      </c>
      <c r="B9">
        <f>IF(ISERROR(Table_sql2014a8.sandag.org_ws_FreewaySpeed[[#This Row],[LinkID]]),"",Table_sql2014a8.sandag.org_ws_FreewaySpeed[[#This Row],[LinkID]])</f>
        <v>621</v>
      </c>
      <c r="C9">
        <f>IF(ISERROR(Table_sql2014a8.sandag.org_ws_FreewaySpeed[[#This Row],[speed_ea]]),"",Table_sql2014a8.sandag.org_ws_FreewaySpeed[[#This Row],[speed_ea]])</f>
        <v>57</v>
      </c>
      <c r="D9">
        <f>IF(ISERROR(Table_sql2014a8.sandag.org_ws_FreewaySpeed[[#This Row],[speed_am]]),"",Table_sql2014a8.sandag.org_ws_FreewaySpeed[[#This Row],[speed_am]])</f>
        <v>32</v>
      </c>
      <c r="E9">
        <f>IF(ISERROR(Table_sql2014a8.sandag.org_ws_FreewaySpeed[[#This Row],[speed_md]]),"",Table_sql2014a8.sandag.org_ws_FreewaySpeed[[#This Row],[speed_md]])</f>
        <v>54</v>
      </c>
      <c r="F9">
        <f>IF(ISERROR(Table_sql2014a8.sandag.org_ws_FreewaySpeed[[#This Row],[speed_pm]]),"",Table_sql2014a8.sandag.org_ws_FreewaySpeed[[#This Row],[speed_pm]])</f>
        <v>56</v>
      </c>
      <c r="G9">
        <f>IF(ISERROR(Table_sql2014a8.sandag.org_ws_FreewaySpeed[[#This Row],[speed_ev]]),"",Table_sql2014a8.sandag.org_ws_FreewaySpeed[[#This Row],[speed_ev]])</f>
        <v>58</v>
      </c>
    </row>
    <row r="10" spans="1:7" x14ac:dyDescent="0.3">
      <c r="A10">
        <f>IF(ISERROR(Table_sql2014a8.sandag.org_ws_FreewaySpeed[[#This Row],[scenario_id]]),"",Table_sql2014a8.sandag.org_ws_FreewaySpeed[[#This Row],[scenario_id]])</f>
        <v>0</v>
      </c>
      <c r="B10">
        <f>IF(ISERROR(Table_sql2014a8.sandag.org_ws_FreewaySpeed[[#This Row],[LinkID]]),"",Table_sql2014a8.sandag.org_ws_FreewaySpeed[[#This Row],[LinkID]])</f>
        <v>640</v>
      </c>
      <c r="C10">
        <f>IF(ISERROR(Table_sql2014a8.sandag.org_ws_FreewaySpeed[[#This Row],[speed_ea]]),"",Table_sql2014a8.sandag.org_ws_FreewaySpeed[[#This Row],[speed_ea]])</f>
        <v>57</v>
      </c>
      <c r="D10">
        <f>IF(ISERROR(Table_sql2014a8.sandag.org_ws_FreewaySpeed[[#This Row],[speed_am]]),"",Table_sql2014a8.sandag.org_ws_FreewaySpeed[[#This Row],[speed_am]])</f>
        <v>49</v>
      </c>
      <c r="E10">
        <f>IF(ISERROR(Table_sql2014a8.sandag.org_ws_FreewaySpeed[[#This Row],[speed_md]]),"",Table_sql2014a8.sandag.org_ws_FreewaySpeed[[#This Row],[speed_md]])</f>
        <v>56</v>
      </c>
      <c r="F10">
        <f>IF(ISERROR(Table_sql2014a8.sandag.org_ws_FreewaySpeed[[#This Row],[speed_pm]]),"",Table_sql2014a8.sandag.org_ws_FreewaySpeed[[#This Row],[speed_pm]])</f>
        <v>56</v>
      </c>
      <c r="G10">
        <f>IF(ISERROR(Table_sql2014a8.sandag.org_ws_FreewaySpeed[[#This Row],[speed_ev]]),"",Table_sql2014a8.sandag.org_ws_FreewaySpeed[[#This Row],[speed_ev]])</f>
        <v>57</v>
      </c>
    </row>
    <row r="11" spans="1:7" x14ac:dyDescent="0.3">
      <c r="A11">
        <f>IF(ISERROR(Table_sql2014a8.sandag.org_ws_FreewaySpeed[[#This Row],[scenario_id]]),"",Table_sql2014a8.sandag.org_ws_FreewaySpeed[[#This Row],[scenario_id]])</f>
        <v>0</v>
      </c>
      <c r="B11">
        <f>IF(ISERROR(Table_sql2014a8.sandag.org_ws_FreewaySpeed[[#This Row],[LinkID]]),"",Table_sql2014a8.sandag.org_ws_FreewaySpeed[[#This Row],[LinkID]])</f>
        <v>643</v>
      </c>
      <c r="C11">
        <f>IF(ISERROR(Table_sql2014a8.sandag.org_ws_FreewaySpeed[[#This Row],[speed_ea]]),"",Table_sql2014a8.sandag.org_ws_FreewaySpeed[[#This Row],[speed_ea]])</f>
        <v>57</v>
      </c>
      <c r="D11">
        <f>IF(ISERROR(Table_sql2014a8.sandag.org_ws_FreewaySpeed[[#This Row],[speed_am]]),"",Table_sql2014a8.sandag.org_ws_FreewaySpeed[[#This Row],[speed_am]])</f>
        <v>24</v>
      </c>
      <c r="E11">
        <f>IF(ISERROR(Table_sql2014a8.sandag.org_ws_FreewaySpeed[[#This Row],[speed_md]]),"",Table_sql2014a8.sandag.org_ws_FreewaySpeed[[#This Row],[speed_md]])</f>
        <v>51</v>
      </c>
      <c r="F11">
        <f>IF(ISERROR(Table_sql2014a8.sandag.org_ws_FreewaySpeed[[#This Row],[speed_pm]]),"",Table_sql2014a8.sandag.org_ws_FreewaySpeed[[#This Row],[speed_pm]])</f>
        <v>53</v>
      </c>
      <c r="G11">
        <f>IF(ISERROR(Table_sql2014a8.sandag.org_ws_FreewaySpeed[[#This Row],[speed_ev]]),"",Table_sql2014a8.sandag.org_ws_FreewaySpeed[[#This Row],[speed_ev]])</f>
        <v>58</v>
      </c>
    </row>
    <row r="12" spans="1:7" x14ac:dyDescent="0.3">
      <c r="A12">
        <f>IF(ISERROR(Table_sql2014a8.sandag.org_ws_FreewaySpeed[[#This Row],[scenario_id]]),"",Table_sql2014a8.sandag.org_ws_FreewaySpeed[[#This Row],[scenario_id]])</f>
        <v>0</v>
      </c>
      <c r="B12">
        <f>IF(ISERROR(Table_sql2014a8.sandag.org_ws_FreewaySpeed[[#This Row],[LinkID]]),"",Table_sql2014a8.sandag.org_ws_FreewaySpeed[[#This Row],[LinkID]])</f>
        <v>689</v>
      </c>
      <c r="C12">
        <f>IF(ISERROR(Table_sql2014a8.sandag.org_ws_FreewaySpeed[[#This Row],[speed_ea]]),"",Table_sql2014a8.sandag.org_ws_FreewaySpeed[[#This Row],[speed_ea]])</f>
        <v>57</v>
      </c>
      <c r="D12">
        <f>IF(ISERROR(Table_sql2014a8.sandag.org_ws_FreewaySpeed[[#This Row],[speed_am]]),"",Table_sql2014a8.sandag.org_ws_FreewaySpeed[[#This Row],[speed_am]])</f>
        <v>57</v>
      </c>
      <c r="E12">
        <f>IF(ISERROR(Table_sql2014a8.sandag.org_ws_FreewaySpeed[[#This Row],[speed_md]]),"",Table_sql2014a8.sandag.org_ws_FreewaySpeed[[#This Row],[speed_md]])</f>
        <v>57</v>
      </c>
      <c r="F12">
        <f>IF(ISERROR(Table_sql2014a8.sandag.org_ws_FreewaySpeed[[#This Row],[speed_pm]]),"",Table_sql2014a8.sandag.org_ws_FreewaySpeed[[#This Row],[speed_pm]])</f>
        <v>57</v>
      </c>
      <c r="G12">
        <f>IF(ISERROR(Table_sql2014a8.sandag.org_ws_FreewaySpeed[[#This Row],[speed_ev]]),"",Table_sql2014a8.sandag.org_ws_FreewaySpeed[[#This Row],[speed_ev]])</f>
        <v>57</v>
      </c>
    </row>
    <row r="13" spans="1:7" x14ac:dyDescent="0.3">
      <c r="A13">
        <f>IF(ISERROR(Table_sql2014a8.sandag.org_ws_FreewaySpeed[[#This Row],[scenario_id]]),"",Table_sql2014a8.sandag.org_ws_FreewaySpeed[[#This Row],[scenario_id]])</f>
        <v>0</v>
      </c>
      <c r="B13">
        <f>IF(ISERROR(Table_sql2014a8.sandag.org_ws_FreewaySpeed[[#This Row],[LinkID]]),"",Table_sql2014a8.sandag.org_ws_FreewaySpeed[[#This Row],[LinkID]])</f>
        <v>690</v>
      </c>
      <c r="C13">
        <f>IF(ISERROR(Table_sql2014a8.sandag.org_ws_FreewaySpeed[[#This Row],[speed_ea]]),"",Table_sql2014a8.sandag.org_ws_FreewaySpeed[[#This Row],[speed_ea]])</f>
        <v>57</v>
      </c>
      <c r="D13">
        <f>IF(ISERROR(Table_sql2014a8.sandag.org_ws_FreewaySpeed[[#This Row],[speed_am]]),"",Table_sql2014a8.sandag.org_ws_FreewaySpeed[[#This Row],[speed_am]])</f>
        <v>57</v>
      </c>
      <c r="E13">
        <f>IF(ISERROR(Table_sql2014a8.sandag.org_ws_FreewaySpeed[[#This Row],[speed_md]]),"",Table_sql2014a8.sandag.org_ws_FreewaySpeed[[#This Row],[speed_md]])</f>
        <v>57</v>
      </c>
      <c r="F13">
        <f>IF(ISERROR(Table_sql2014a8.sandag.org_ws_FreewaySpeed[[#This Row],[speed_pm]]),"",Table_sql2014a8.sandag.org_ws_FreewaySpeed[[#This Row],[speed_pm]])</f>
        <v>57</v>
      </c>
      <c r="G13">
        <f>IF(ISERROR(Table_sql2014a8.sandag.org_ws_FreewaySpeed[[#This Row],[speed_ev]]),"",Table_sql2014a8.sandag.org_ws_FreewaySpeed[[#This Row],[speed_ev]])</f>
        <v>57</v>
      </c>
    </row>
    <row r="14" spans="1:7" x14ac:dyDescent="0.3">
      <c r="A14">
        <f>IF(ISERROR(Table_sql2014a8.sandag.org_ws_FreewaySpeed[[#This Row],[scenario_id]]),"",Table_sql2014a8.sandag.org_ws_FreewaySpeed[[#This Row],[scenario_id]])</f>
        <v>0</v>
      </c>
      <c r="B14">
        <f>IF(ISERROR(Table_sql2014a8.sandag.org_ws_FreewaySpeed[[#This Row],[LinkID]]),"",Table_sql2014a8.sandag.org_ws_FreewaySpeed[[#This Row],[LinkID]])</f>
        <v>696</v>
      </c>
      <c r="C14">
        <f>IF(ISERROR(Table_sql2014a8.sandag.org_ws_FreewaySpeed[[#This Row],[speed_ea]]),"",Table_sql2014a8.sandag.org_ws_FreewaySpeed[[#This Row],[speed_ea]])</f>
        <v>58</v>
      </c>
      <c r="D14">
        <f>IF(ISERROR(Table_sql2014a8.sandag.org_ws_FreewaySpeed[[#This Row],[speed_am]]),"",Table_sql2014a8.sandag.org_ws_FreewaySpeed[[#This Row],[speed_am]])</f>
        <v>57</v>
      </c>
      <c r="E14">
        <f>IF(ISERROR(Table_sql2014a8.sandag.org_ws_FreewaySpeed[[#This Row],[speed_md]]),"",Table_sql2014a8.sandag.org_ws_FreewaySpeed[[#This Row],[speed_md]])</f>
        <v>57</v>
      </c>
      <c r="F14">
        <f>IF(ISERROR(Table_sql2014a8.sandag.org_ws_FreewaySpeed[[#This Row],[speed_pm]]),"",Table_sql2014a8.sandag.org_ws_FreewaySpeed[[#This Row],[speed_pm]])</f>
        <v>57</v>
      </c>
      <c r="G14">
        <f>IF(ISERROR(Table_sql2014a8.sandag.org_ws_FreewaySpeed[[#This Row],[speed_ev]]),"",Table_sql2014a8.sandag.org_ws_FreewaySpeed[[#This Row],[speed_ev]])</f>
        <v>58</v>
      </c>
    </row>
    <row r="15" spans="1:7" x14ac:dyDescent="0.3">
      <c r="A15">
        <f>IF(ISERROR(Table_sql2014a8.sandag.org_ws_FreewaySpeed[[#This Row],[scenario_id]]),"",Table_sql2014a8.sandag.org_ws_FreewaySpeed[[#This Row],[scenario_id]])</f>
        <v>0</v>
      </c>
      <c r="B15">
        <f>IF(ISERROR(Table_sql2014a8.sandag.org_ws_FreewaySpeed[[#This Row],[LinkID]]),"",Table_sql2014a8.sandag.org_ws_FreewaySpeed[[#This Row],[LinkID]])</f>
        <v>698</v>
      </c>
      <c r="C15">
        <f>IF(ISERROR(Table_sql2014a8.sandag.org_ws_FreewaySpeed[[#This Row],[speed_ea]]),"",Table_sql2014a8.sandag.org_ws_FreewaySpeed[[#This Row],[speed_ea]])</f>
        <v>58</v>
      </c>
      <c r="D15">
        <f>IF(ISERROR(Table_sql2014a8.sandag.org_ws_FreewaySpeed[[#This Row],[speed_am]]),"",Table_sql2014a8.sandag.org_ws_FreewaySpeed[[#This Row],[speed_am]])</f>
        <v>57</v>
      </c>
      <c r="E15">
        <f>IF(ISERROR(Table_sql2014a8.sandag.org_ws_FreewaySpeed[[#This Row],[speed_md]]),"",Table_sql2014a8.sandag.org_ws_FreewaySpeed[[#This Row],[speed_md]])</f>
        <v>58</v>
      </c>
      <c r="F15">
        <f>IF(ISERROR(Table_sql2014a8.sandag.org_ws_FreewaySpeed[[#This Row],[speed_pm]]),"",Table_sql2014a8.sandag.org_ws_FreewaySpeed[[#This Row],[speed_pm]])</f>
        <v>57</v>
      </c>
      <c r="G15">
        <f>IF(ISERROR(Table_sql2014a8.sandag.org_ws_FreewaySpeed[[#This Row],[speed_ev]]),"",Table_sql2014a8.sandag.org_ws_FreewaySpeed[[#This Row],[speed_ev]])</f>
        <v>58</v>
      </c>
    </row>
    <row r="16" spans="1:7" x14ac:dyDescent="0.3">
      <c r="A16">
        <f>IF(ISERROR(Table_sql2014a8.sandag.org_ws_FreewaySpeed[[#This Row],[scenario_id]]),"",Table_sql2014a8.sandag.org_ws_FreewaySpeed[[#This Row],[scenario_id]])</f>
        <v>0</v>
      </c>
      <c r="B16">
        <f>IF(ISERROR(Table_sql2014a8.sandag.org_ws_FreewaySpeed[[#This Row],[LinkID]]),"",Table_sql2014a8.sandag.org_ws_FreewaySpeed[[#This Row],[LinkID]])</f>
        <v>700</v>
      </c>
      <c r="C16">
        <f>IF(ISERROR(Table_sql2014a8.sandag.org_ws_FreewaySpeed[[#This Row],[speed_ea]]),"",Table_sql2014a8.sandag.org_ws_FreewaySpeed[[#This Row],[speed_ea]])</f>
        <v>58</v>
      </c>
      <c r="D16">
        <f>IF(ISERROR(Table_sql2014a8.sandag.org_ws_FreewaySpeed[[#This Row],[speed_am]]),"",Table_sql2014a8.sandag.org_ws_FreewaySpeed[[#This Row],[speed_am]])</f>
        <v>55</v>
      </c>
      <c r="E16">
        <f>IF(ISERROR(Table_sql2014a8.sandag.org_ws_FreewaySpeed[[#This Row],[speed_md]]),"",Table_sql2014a8.sandag.org_ws_FreewaySpeed[[#This Row],[speed_md]])</f>
        <v>57</v>
      </c>
      <c r="F16">
        <f>IF(ISERROR(Table_sql2014a8.sandag.org_ws_FreewaySpeed[[#This Row],[speed_pm]]),"",Table_sql2014a8.sandag.org_ws_FreewaySpeed[[#This Row],[speed_pm]])</f>
        <v>57</v>
      </c>
      <c r="G16">
        <f>IF(ISERROR(Table_sql2014a8.sandag.org_ws_FreewaySpeed[[#This Row],[speed_ev]]),"",Table_sql2014a8.sandag.org_ws_FreewaySpeed[[#This Row],[speed_ev]])</f>
        <v>58</v>
      </c>
    </row>
    <row r="17" spans="1:7" x14ac:dyDescent="0.3">
      <c r="A17">
        <f>IF(ISERROR(Table_sql2014a8.sandag.org_ws_FreewaySpeed[[#This Row],[scenario_id]]),"",Table_sql2014a8.sandag.org_ws_FreewaySpeed[[#This Row],[scenario_id]])</f>
        <v>0</v>
      </c>
      <c r="B17">
        <f>IF(ISERROR(Table_sql2014a8.sandag.org_ws_FreewaySpeed[[#This Row],[LinkID]]),"",Table_sql2014a8.sandag.org_ws_FreewaySpeed[[#This Row],[LinkID]])</f>
        <v>708</v>
      </c>
      <c r="C17">
        <f>IF(ISERROR(Table_sql2014a8.sandag.org_ws_FreewaySpeed[[#This Row],[speed_ea]]),"",Table_sql2014a8.sandag.org_ws_FreewaySpeed[[#This Row],[speed_ea]])</f>
        <v>57</v>
      </c>
      <c r="D17">
        <f>IF(ISERROR(Table_sql2014a8.sandag.org_ws_FreewaySpeed[[#This Row],[speed_am]]),"",Table_sql2014a8.sandag.org_ws_FreewaySpeed[[#This Row],[speed_am]])</f>
        <v>55</v>
      </c>
      <c r="E17">
        <f>IF(ISERROR(Table_sql2014a8.sandag.org_ws_FreewaySpeed[[#This Row],[speed_md]]),"",Table_sql2014a8.sandag.org_ws_FreewaySpeed[[#This Row],[speed_md]])</f>
        <v>56</v>
      </c>
      <c r="F17">
        <f>IF(ISERROR(Table_sql2014a8.sandag.org_ws_FreewaySpeed[[#This Row],[speed_pm]]),"",Table_sql2014a8.sandag.org_ws_FreewaySpeed[[#This Row],[speed_pm]])</f>
        <v>56</v>
      </c>
      <c r="G17">
        <f>IF(ISERROR(Table_sql2014a8.sandag.org_ws_FreewaySpeed[[#This Row],[speed_ev]]),"",Table_sql2014a8.sandag.org_ws_FreewaySpeed[[#This Row],[speed_ev]])</f>
        <v>57</v>
      </c>
    </row>
    <row r="18" spans="1:7" x14ac:dyDescent="0.3">
      <c r="A18">
        <f>IF(ISERROR(Table_sql2014a8.sandag.org_ws_FreewaySpeed[[#This Row],[scenario_id]]),"",Table_sql2014a8.sandag.org_ws_FreewaySpeed[[#This Row],[scenario_id]])</f>
        <v>0</v>
      </c>
      <c r="B18">
        <f>IF(ISERROR(Table_sql2014a8.sandag.org_ws_FreewaySpeed[[#This Row],[LinkID]]),"",Table_sql2014a8.sandag.org_ws_FreewaySpeed[[#This Row],[LinkID]])</f>
        <v>711</v>
      </c>
      <c r="C18">
        <f>IF(ISERROR(Table_sql2014a8.sandag.org_ws_FreewaySpeed[[#This Row],[speed_ea]]),"",Table_sql2014a8.sandag.org_ws_FreewaySpeed[[#This Row],[speed_ea]])</f>
        <v>58</v>
      </c>
      <c r="D18">
        <f>IF(ISERROR(Table_sql2014a8.sandag.org_ws_FreewaySpeed[[#This Row],[speed_am]]),"",Table_sql2014a8.sandag.org_ws_FreewaySpeed[[#This Row],[speed_am]])</f>
        <v>52</v>
      </c>
      <c r="E18">
        <f>IF(ISERROR(Table_sql2014a8.sandag.org_ws_FreewaySpeed[[#This Row],[speed_md]]),"",Table_sql2014a8.sandag.org_ws_FreewaySpeed[[#This Row],[speed_md]])</f>
        <v>56</v>
      </c>
      <c r="F18">
        <f>IF(ISERROR(Table_sql2014a8.sandag.org_ws_FreewaySpeed[[#This Row],[speed_pm]]),"",Table_sql2014a8.sandag.org_ws_FreewaySpeed[[#This Row],[speed_pm]])</f>
        <v>57</v>
      </c>
      <c r="G18">
        <f>IF(ISERROR(Table_sql2014a8.sandag.org_ws_FreewaySpeed[[#This Row],[speed_ev]]),"",Table_sql2014a8.sandag.org_ws_FreewaySpeed[[#This Row],[speed_ev]])</f>
        <v>58</v>
      </c>
    </row>
    <row r="19" spans="1:7" x14ac:dyDescent="0.3">
      <c r="A19">
        <f>IF(ISERROR(Table_sql2014a8.sandag.org_ws_FreewaySpeed[[#This Row],[scenario_id]]),"",Table_sql2014a8.sandag.org_ws_FreewaySpeed[[#This Row],[scenario_id]])</f>
        <v>0</v>
      </c>
      <c r="B19">
        <f>IF(ISERROR(Table_sql2014a8.sandag.org_ws_FreewaySpeed[[#This Row],[LinkID]]),"",Table_sql2014a8.sandag.org_ws_FreewaySpeed[[#This Row],[LinkID]])</f>
        <v>716</v>
      </c>
      <c r="C19">
        <f>IF(ISERROR(Table_sql2014a8.sandag.org_ws_FreewaySpeed[[#This Row],[speed_ea]]),"",Table_sql2014a8.sandag.org_ws_FreewaySpeed[[#This Row],[speed_ea]])</f>
        <v>57</v>
      </c>
      <c r="D19">
        <f>IF(ISERROR(Table_sql2014a8.sandag.org_ws_FreewaySpeed[[#This Row],[speed_am]]),"",Table_sql2014a8.sandag.org_ws_FreewaySpeed[[#This Row],[speed_am]])</f>
        <v>48</v>
      </c>
      <c r="E19">
        <f>IF(ISERROR(Table_sql2014a8.sandag.org_ws_FreewaySpeed[[#This Row],[speed_md]]),"",Table_sql2014a8.sandag.org_ws_FreewaySpeed[[#This Row],[speed_md]])</f>
        <v>56</v>
      </c>
      <c r="F19">
        <f>IF(ISERROR(Table_sql2014a8.sandag.org_ws_FreewaySpeed[[#This Row],[speed_pm]]),"",Table_sql2014a8.sandag.org_ws_FreewaySpeed[[#This Row],[speed_pm]])</f>
        <v>56</v>
      </c>
      <c r="G19">
        <f>IF(ISERROR(Table_sql2014a8.sandag.org_ws_FreewaySpeed[[#This Row],[speed_ev]]),"",Table_sql2014a8.sandag.org_ws_FreewaySpeed[[#This Row],[speed_ev]])</f>
        <v>57</v>
      </c>
    </row>
    <row r="20" spans="1:7" x14ac:dyDescent="0.3">
      <c r="A20">
        <f>IF(ISERROR(Table_sql2014a8.sandag.org_ws_FreewaySpeed[[#This Row],[scenario_id]]),"",Table_sql2014a8.sandag.org_ws_FreewaySpeed[[#This Row],[scenario_id]])</f>
        <v>0</v>
      </c>
      <c r="B20">
        <f>IF(ISERROR(Table_sql2014a8.sandag.org_ws_FreewaySpeed[[#This Row],[LinkID]]),"",Table_sql2014a8.sandag.org_ws_FreewaySpeed[[#This Row],[LinkID]])</f>
        <v>717</v>
      </c>
      <c r="C20">
        <f>IF(ISERROR(Table_sql2014a8.sandag.org_ws_FreewaySpeed[[#This Row],[speed_ea]]),"",Table_sql2014a8.sandag.org_ws_FreewaySpeed[[#This Row],[speed_ea]])</f>
        <v>58</v>
      </c>
      <c r="D20">
        <f>IF(ISERROR(Table_sql2014a8.sandag.org_ws_FreewaySpeed[[#This Row],[speed_am]]),"",Table_sql2014a8.sandag.org_ws_FreewaySpeed[[#This Row],[speed_am]])</f>
        <v>37</v>
      </c>
      <c r="E20">
        <f>IF(ISERROR(Table_sql2014a8.sandag.org_ws_FreewaySpeed[[#This Row],[speed_md]]),"",Table_sql2014a8.sandag.org_ws_FreewaySpeed[[#This Row],[speed_md]])</f>
        <v>51</v>
      </c>
      <c r="F20">
        <f>IF(ISERROR(Table_sql2014a8.sandag.org_ws_FreewaySpeed[[#This Row],[speed_pm]]),"",Table_sql2014a8.sandag.org_ws_FreewaySpeed[[#This Row],[speed_pm]])</f>
        <v>53</v>
      </c>
      <c r="G20">
        <f>IF(ISERROR(Table_sql2014a8.sandag.org_ws_FreewaySpeed[[#This Row],[speed_ev]]),"",Table_sql2014a8.sandag.org_ws_FreewaySpeed[[#This Row],[speed_ev]])</f>
        <v>58</v>
      </c>
    </row>
    <row r="21" spans="1:7" x14ac:dyDescent="0.3">
      <c r="A21">
        <f>IF(ISERROR(Table_sql2014a8.sandag.org_ws_FreewaySpeed[[#This Row],[scenario_id]]),"",Table_sql2014a8.sandag.org_ws_FreewaySpeed[[#This Row],[scenario_id]])</f>
        <v>0</v>
      </c>
      <c r="B21">
        <f>IF(ISERROR(Table_sql2014a8.sandag.org_ws_FreewaySpeed[[#This Row],[LinkID]]),"",Table_sql2014a8.sandag.org_ws_FreewaySpeed[[#This Row],[LinkID]])</f>
        <v>722</v>
      </c>
      <c r="C21">
        <f>IF(ISERROR(Table_sql2014a8.sandag.org_ws_FreewaySpeed[[#This Row],[speed_ea]]),"",Table_sql2014a8.sandag.org_ws_FreewaySpeed[[#This Row],[speed_ea]])</f>
        <v>55</v>
      </c>
      <c r="D21">
        <f>IF(ISERROR(Table_sql2014a8.sandag.org_ws_FreewaySpeed[[#This Row],[speed_am]]),"",Table_sql2014a8.sandag.org_ws_FreewaySpeed[[#This Row],[speed_am]])</f>
        <v>27</v>
      </c>
      <c r="E21">
        <f>IF(ISERROR(Table_sql2014a8.sandag.org_ws_FreewaySpeed[[#This Row],[speed_md]]),"",Table_sql2014a8.sandag.org_ws_FreewaySpeed[[#This Row],[speed_md]])</f>
        <v>48</v>
      </c>
      <c r="F21">
        <f>IF(ISERROR(Table_sql2014a8.sandag.org_ws_FreewaySpeed[[#This Row],[speed_pm]]),"",Table_sql2014a8.sandag.org_ws_FreewaySpeed[[#This Row],[speed_pm]])</f>
        <v>49</v>
      </c>
      <c r="G21">
        <f>IF(ISERROR(Table_sql2014a8.sandag.org_ws_FreewaySpeed[[#This Row],[speed_ev]]),"",Table_sql2014a8.sandag.org_ws_FreewaySpeed[[#This Row],[speed_ev]])</f>
        <v>58</v>
      </c>
    </row>
    <row r="22" spans="1:7" x14ac:dyDescent="0.3">
      <c r="A22">
        <f>IF(ISERROR(Table_sql2014a8.sandag.org_ws_FreewaySpeed[[#This Row],[scenario_id]]),"",Table_sql2014a8.sandag.org_ws_FreewaySpeed[[#This Row],[scenario_id]])</f>
        <v>0</v>
      </c>
      <c r="B22">
        <f>IF(ISERROR(Table_sql2014a8.sandag.org_ws_FreewaySpeed[[#This Row],[LinkID]]),"",Table_sql2014a8.sandag.org_ws_FreewaySpeed[[#This Row],[LinkID]])</f>
        <v>726</v>
      </c>
      <c r="C22">
        <f>IF(ISERROR(Table_sql2014a8.sandag.org_ws_FreewaySpeed[[#This Row],[speed_ea]]),"",Table_sql2014a8.sandag.org_ws_FreewaySpeed[[#This Row],[speed_ea]])</f>
        <v>58</v>
      </c>
      <c r="D22">
        <f>IF(ISERROR(Table_sql2014a8.sandag.org_ws_FreewaySpeed[[#This Row],[speed_am]]),"",Table_sql2014a8.sandag.org_ws_FreewaySpeed[[#This Row],[speed_am]])</f>
        <v>46</v>
      </c>
      <c r="E22">
        <f>IF(ISERROR(Table_sql2014a8.sandag.org_ws_FreewaySpeed[[#This Row],[speed_md]]),"",Table_sql2014a8.sandag.org_ws_FreewaySpeed[[#This Row],[speed_md]])</f>
        <v>56</v>
      </c>
      <c r="F22">
        <f>IF(ISERROR(Table_sql2014a8.sandag.org_ws_FreewaySpeed[[#This Row],[speed_pm]]),"",Table_sql2014a8.sandag.org_ws_FreewaySpeed[[#This Row],[speed_pm]])</f>
        <v>57</v>
      </c>
      <c r="G22">
        <f>IF(ISERROR(Table_sql2014a8.sandag.org_ws_FreewaySpeed[[#This Row],[speed_ev]]),"",Table_sql2014a8.sandag.org_ws_FreewaySpeed[[#This Row],[speed_ev]])</f>
        <v>58</v>
      </c>
    </row>
    <row r="23" spans="1:7" x14ac:dyDescent="0.3">
      <c r="A23">
        <f>IF(ISERROR(Table_sql2014a8.sandag.org_ws_FreewaySpeed[[#This Row],[scenario_id]]),"",Table_sql2014a8.sandag.org_ws_FreewaySpeed[[#This Row],[scenario_id]])</f>
        <v>0</v>
      </c>
      <c r="B23">
        <f>IF(ISERROR(Table_sql2014a8.sandag.org_ws_FreewaySpeed[[#This Row],[LinkID]]),"",Table_sql2014a8.sandag.org_ws_FreewaySpeed[[#This Row],[LinkID]])</f>
        <v>729</v>
      </c>
      <c r="C23">
        <f>IF(ISERROR(Table_sql2014a8.sandag.org_ws_FreewaySpeed[[#This Row],[speed_ea]]),"",Table_sql2014a8.sandag.org_ws_FreewaySpeed[[#This Row],[speed_ea]])</f>
        <v>50</v>
      </c>
      <c r="D23">
        <f>IF(ISERROR(Table_sql2014a8.sandag.org_ws_FreewaySpeed[[#This Row],[speed_am]]),"",Table_sql2014a8.sandag.org_ws_FreewaySpeed[[#This Row],[speed_am]])</f>
        <v>34</v>
      </c>
      <c r="E23">
        <f>IF(ISERROR(Table_sql2014a8.sandag.org_ws_FreewaySpeed[[#This Row],[speed_md]]),"",Table_sql2014a8.sandag.org_ws_FreewaySpeed[[#This Row],[speed_md]])</f>
        <v>49</v>
      </c>
      <c r="F23">
        <f>IF(ISERROR(Table_sql2014a8.sandag.org_ws_FreewaySpeed[[#This Row],[speed_pm]]),"",Table_sql2014a8.sandag.org_ws_FreewaySpeed[[#This Row],[speed_pm]])</f>
        <v>49</v>
      </c>
      <c r="G23">
        <f>IF(ISERROR(Table_sql2014a8.sandag.org_ws_FreewaySpeed[[#This Row],[speed_ev]]),"",Table_sql2014a8.sandag.org_ws_FreewaySpeed[[#This Row],[speed_ev]])</f>
        <v>50</v>
      </c>
    </row>
    <row r="24" spans="1:7" x14ac:dyDescent="0.3">
      <c r="A24">
        <f>IF(ISERROR(Table_sql2014a8.sandag.org_ws_FreewaySpeed[[#This Row],[scenario_id]]),"",Table_sql2014a8.sandag.org_ws_FreewaySpeed[[#This Row],[scenario_id]])</f>
        <v>0</v>
      </c>
      <c r="B24">
        <f>IF(ISERROR(Table_sql2014a8.sandag.org_ws_FreewaySpeed[[#This Row],[LinkID]]),"",Table_sql2014a8.sandag.org_ws_FreewaySpeed[[#This Row],[LinkID]])</f>
        <v>734</v>
      </c>
      <c r="C24">
        <f>IF(ISERROR(Table_sql2014a8.sandag.org_ws_FreewaySpeed[[#This Row],[speed_ea]]),"",Table_sql2014a8.sandag.org_ws_FreewaySpeed[[#This Row],[speed_ea]])</f>
        <v>58</v>
      </c>
      <c r="D24">
        <f>IF(ISERROR(Table_sql2014a8.sandag.org_ws_FreewaySpeed[[#This Row],[speed_am]]),"",Table_sql2014a8.sandag.org_ws_FreewaySpeed[[#This Row],[speed_am]])</f>
        <v>55</v>
      </c>
      <c r="E24">
        <f>IF(ISERROR(Table_sql2014a8.sandag.org_ws_FreewaySpeed[[#This Row],[speed_md]]),"",Table_sql2014a8.sandag.org_ws_FreewaySpeed[[#This Row],[speed_md]])</f>
        <v>55</v>
      </c>
      <c r="F24">
        <f>IF(ISERROR(Table_sql2014a8.sandag.org_ws_FreewaySpeed[[#This Row],[speed_pm]]),"",Table_sql2014a8.sandag.org_ws_FreewaySpeed[[#This Row],[speed_pm]])</f>
        <v>41</v>
      </c>
      <c r="G24">
        <f>IF(ISERROR(Table_sql2014a8.sandag.org_ws_FreewaySpeed[[#This Row],[speed_ev]]),"",Table_sql2014a8.sandag.org_ws_FreewaySpeed[[#This Row],[speed_ev]])</f>
        <v>58</v>
      </c>
    </row>
    <row r="25" spans="1:7" x14ac:dyDescent="0.3">
      <c r="A25">
        <f>IF(ISERROR(Table_sql2014a8.sandag.org_ws_FreewaySpeed[[#This Row],[scenario_id]]),"",Table_sql2014a8.sandag.org_ws_FreewaySpeed[[#This Row],[scenario_id]])</f>
        <v>0</v>
      </c>
      <c r="B25">
        <f>IF(ISERROR(Table_sql2014a8.sandag.org_ws_FreewaySpeed[[#This Row],[LinkID]]),"",Table_sql2014a8.sandag.org_ws_FreewaySpeed[[#This Row],[LinkID]])</f>
        <v>738</v>
      </c>
      <c r="C25">
        <f>IF(ISERROR(Table_sql2014a8.sandag.org_ws_FreewaySpeed[[#This Row],[speed_ea]]),"",Table_sql2014a8.sandag.org_ws_FreewaySpeed[[#This Row],[speed_ea]])</f>
        <v>57</v>
      </c>
      <c r="D25">
        <f>IF(ISERROR(Table_sql2014a8.sandag.org_ws_FreewaySpeed[[#This Row],[speed_am]]),"",Table_sql2014a8.sandag.org_ws_FreewaySpeed[[#This Row],[speed_am]])</f>
        <v>42</v>
      </c>
      <c r="E25">
        <f>IF(ISERROR(Table_sql2014a8.sandag.org_ws_FreewaySpeed[[#This Row],[speed_md]]),"",Table_sql2014a8.sandag.org_ws_FreewaySpeed[[#This Row],[speed_md]])</f>
        <v>57</v>
      </c>
      <c r="F25">
        <f>IF(ISERROR(Table_sql2014a8.sandag.org_ws_FreewaySpeed[[#This Row],[speed_pm]]),"",Table_sql2014a8.sandag.org_ws_FreewaySpeed[[#This Row],[speed_pm]])</f>
        <v>57</v>
      </c>
      <c r="G25">
        <f>IF(ISERROR(Table_sql2014a8.sandag.org_ws_FreewaySpeed[[#This Row],[speed_ev]]),"",Table_sql2014a8.sandag.org_ws_FreewaySpeed[[#This Row],[speed_ev]])</f>
        <v>57</v>
      </c>
    </row>
    <row r="26" spans="1:7" x14ac:dyDescent="0.3">
      <c r="A26">
        <f>IF(ISERROR(Table_sql2014a8.sandag.org_ws_FreewaySpeed[[#This Row],[scenario_id]]),"",Table_sql2014a8.sandag.org_ws_FreewaySpeed[[#This Row],[scenario_id]])</f>
        <v>0</v>
      </c>
      <c r="B26">
        <f>IF(ISERROR(Table_sql2014a8.sandag.org_ws_FreewaySpeed[[#This Row],[LinkID]]),"",Table_sql2014a8.sandag.org_ws_FreewaySpeed[[#This Row],[LinkID]])</f>
        <v>744</v>
      </c>
      <c r="C26">
        <f>IF(ISERROR(Table_sql2014a8.sandag.org_ws_FreewaySpeed[[#This Row],[speed_ea]]),"",Table_sql2014a8.sandag.org_ws_FreewaySpeed[[#This Row],[speed_ea]])</f>
        <v>57</v>
      </c>
      <c r="D26">
        <f>IF(ISERROR(Table_sql2014a8.sandag.org_ws_FreewaySpeed[[#This Row],[speed_am]]),"",Table_sql2014a8.sandag.org_ws_FreewaySpeed[[#This Row],[speed_am]])</f>
        <v>36</v>
      </c>
      <c r="E26">
        <f>IF(ISERROR(Table_sql2014a8.sandag.org_ws_FreewaySpeed[[#This Row],[speed_md]]),"",Table_sql2014a8.sandag.org_ws_FreewaySpeed[[#This Row],[speed_md]])</f>
        <v>56</v>
      </c>
      <c r="F26">
        <f>IF(ISERROR(Table_sql2014a8.sandag.org_ws_FreewaySpeed[[#This Row],[speed_pm]]),"",Table_sql2014a8.sandag.org_ws_FreewaySpeed[[#This Row],[speed_pm]])</f>
        <v>56</v>
      </c>
      <c r="G26">
        <f>IF(ISERROR(Table_sql2014a8.sandag.org_ws_FreewaySpeed[[#This Row],[speed_ev]]),"",Table_sql2014a8.sandag.org_ws_FreewaySpeed[[#This Row],[speed_ev]])</f>
        <v>57</v>
      </c>
    </row>
    <row r="27" spans="1:7" x14ac:dyDescent="0.3">
      <c r="A27">
        <f>IF(ISERROR(Table_sql2014a8.sandag.org_ws_FreewaySpeed[[#This Row],[scenario_id]]),"",Table_sql2014a8.sandag.org_ws_FreewaySpeed[[#This Row],[scenario_id]])</f>
        <v>0</v>
      </c>
      <c r="B27">
        <f>IF(ISERROR(Table_sql2014a8.sandag.org_ws_FreewaySpeed[[#This Row],[LinkID]]),"",Table_sql2014a8.sandag.org_ws_FreewaySpeed[[#This Row],[LinkID]])</f>
        <v>748</v>
      </c>
      <c r="C27">
        <f>IF(ISERROR(Table_sql2014a8.sandag.org_ws_FreewaySpeed[[#This Row],[speed_ea]]),"",Table_sql2014a8.sandag.org_ws_FreewaySpeed[[#This Row],[speed_ea]])</f>
        <v>58</v>
      </c>
      <c r="D27">
        <f>IF(ISERROR(Table_sql2014a8.sandag.org_ws_FreewaySpeed[[#This Row],[speed_am]]),"",Table_sql2014a8.sandag.org_ws_FreewaySpeed[[#This Row],[speed_am]])</f>
        <v>31</v>
      </c>
      <c r="E27">
        <f>IF(ISERROR(Table_sql2014a8.sandag.org_ws_FreewaySpeed[[#This Row],[speed_md]]),"",Table_sql2014a8.sandag.org_ws_FreewaySpeed[[#This Row],[speed_md]])</f>
        <v>54</v>
      </c>
      <c r="F27">
        <f>IF(ISERROR(Table_sql2014a8.sandag.org_ws_FreewaySpeed[[#This Row],[speed_pm]]),"",Table_sql2014a8.sandag.org_ws_FreewaySpeed[[#This Row],[speed_pm]])</f>
        <v>56</v>
      </c>
      <c r="G27">
        <f>IF(ISERROR(Table_sql2014a8.sandag.org_ws_FreewaySpeed[[#This Row],[speed_ev]]),"",Table_sql2014a8.sandag.org_ws_FreewaySpeed[[#This Row],[speed_ev]])</f>
        <v>58</v>
      </c>
    </row>
    <row r="28" spans="1:7" x14ac:dyDescent="0.3">
      <c r="A28">
        <f>IF(ISERROR(Table_sql2014a8.sandag.org_ws_FreewaySpeed[[#This Row],[scenario_id]]),"",Table_sql2014a8.sandag.org_ws_FreewaySpeed[[#This Row],[scenario_id]])</f>
        <v>0</v>
      </c>
      <c r="B28">
        <f>IF(ISERROR(Table_sql2014a8.sandag.org_ws_FreewaySpeed[[#This Row],[LinkID]]),"",Table_sql2014a8.sandag.org_ws_FreewaySpeed[[#This Row],[LinkID]])</f>
        <v>749</v>
      </c>
      <c r="C28">
        <f>IF(ISERROR(Table_sql2014a8.sandag.org_ws_FreewaySpeed[[#This Row],[speed_ea]]),"",Table_sql2014a8.sandag.org_ws_FreewaySpeed[[#This Row],[speed_ea]])</f>
        <v>58</v>
      </c>
      <c r="D28">
        <f>IF(ISERROR(Table_sql2014a8.sandag.org_ws_FreewaySpeed[[#This Row],[speed_am]]),"",Table_sql2014a8.sandag.org_ws_FreewaySpeed[[#This Row],[speed_am]])</f>
        <v>31</v>
      </c>
      <c r="E28">
        <f>IF(ISERROR(Table_sql2014a8.sandag.org_ws_FreewaySpeed[[#This Row],[speed_md]]),"",Table_sql2014a8.sandag.org_ws_FreewaySpeed[[#This Row],[speed_md]])</f>
        <v>54</v>
      </c>
      <c r="F28">
        <f>IF(ISERROR(Table_sql2014a8.sandag.org_ws_FreewaySpeed[[#This Row],[speed_pm]]),"",Table_sql2014a8.sandag.org_ws_FreewaySpeed[[#This Row],[speed_pm]])</f>
        <v>56</v>
      </c>
      <c r="G28">
        <f>IF(ISERROR(Table_sql2014a8.sandag.org_ws_FreewaySpeed[[#This Row],[speed_ev]]),"",Table_sql2014a8.sandag.org_ws_FreewaySpeed[[#This Row],[speed_ev]])</f>
        <v>58</v>
      </c>
    </row>
    <row r="29" spans="1:7" x14ac:dyDescent="0.3">
      <c r="A29">
        <f>IF(ISERROR(Table_sql2014a8.sandag.org_ws_FreewaySpeed[[#This Row],[scenario_id]]),"",Table_sql2014a8.sandag.org_ws_FreewaySpeed[[#This Row],[scenario_id]])</f>
        <v>0</v>
      </c>
      <c r="B29">
        <f>IF(ISERROR(Table_sql2014a8.sandag.org_ws_FreewaySpeed[[#This Row],[LinkID]]),"",Table_sql2014a8.sandag.org_ws_FreewaySpeed[[#This Row],[LinkID]])</f>
        <v>759</v>
      </c>
      <c r="C29">
        <f>IF(ISERROR(Table_sql2014a8.sandag.org_ws_FreewaySpeed[[#This Row],[speed_ea]]),"",Table_sql2014a8.sandag.org_ws_FreewaySpeed[[#This Row],[speed_ea]])</f>
        <v>53</v>
      </c>
      <c r="D29">
        <f>IF(ISERROR(Table_sql2014a8.sandag.org_ws_FreewaySpeed[[#This Row],[speed_am]]),"",Table_sql2014a8.sandag.org_ws_FreewaySpeed[[#This Row],[speed_am]])</f>
        <v>34</v>
      </c>
      <c r="E29">
        <f>IF(ISERROR(Table_sql2014a8.sandag.org_ws_FreewaySpeed[[#This Row],[speed_md]]),"",Table_sql2014a8.sandag.org_ws_FreewaySpeed[[#This Row],[speed_md]])</f>
        <v>52</v>
      </c>
      <c r="F29">
        <f>IF(ISERROR(Table_sql2014a8.sandag.org_ws_FreewaySpeed[[#This Row],[speed_pm]]),"",Table_sql2014a8.sandag.org_ws_FreewaySpeed[[#This Row],[speed_pm]])</f>
        <v>50</v>
      </c>
      <c r="G29">
        <f>IF(ISERROR(Table_sql2014a8.sandag.org_ws_FreewaySpeed[[#This Row],[speed_ev]]),"",Table_sql2014a8.sandag.org_ws_FreewaySpeed[[#This Row],[speed_ev]])</f>
        <v>53</v>
      </c>
    </row>
    <row r="30" spans="1:7" x14ac:dyDescent="0.3">
      <c r="A30">
        <f>IF(ISERROR(Table_sql2014a8.sandag.org_ws_FreewaySpeed[[#This Row],[scenario_id]]),"",Table_sql2014a8.sandag.org_ws_FreewaySpeed[[#This Row],[scenario_id]])</f>
        <v>0</v>
      </c>
      <c r="B30">
        <f>IF(ISERROR(Table_sql2014a8.sandag.org_ws_FreewaySpeed[[#This Row],[LinkID]]),"",Table_sql2014a8.sandag.org_ws_FreewaySpeed[[#This Row],[LinkID]])</f>
        <v>762</v>
      </c>
      <c r="C30">
        <f>IF(ISERROR(Table_sql2014a8.sandag.org_ws_FreewaySpeed[[#This Row],[speed_ea]]),"",Table_sql2014a8.sandag.org_ws_FreewaySpeed[[#This Row],[speed_ea]])</f>
        <v>53</v>
      </c>
      <c r="D30">
        <f>IF(ISERROR(Table_sql2014a8.sandag.org_ws_FreewaySpeed[[#This Row],[speed_am]]),"",Table_sql2014a8.sandag.org_ws_FreewaySpeed[[#This Row],[speed_am]])</f>
        <v>40</v>
      </c>
      <c r="E30">
        <f>IF(ISERROR(Table_sql2014a8.sandag.org_ws_FreewaySpeed[[#This Row],[speed_md]]),"",Table_sql2014a8.sandag.org_ws_FreewaySpeed[[#This Row],[speed_md]])</f>
        <v>52</v>
      </c>
      <c r="F30">
        <f>IF(ISERROR(Table_sql2014a8.sandag.org_ws_FreewaySpeed[[#This Row],[speed_pm]]),"",Table_sql2014a8.sandag.org_ws_FreewaySpeed[[#This Row],[speed_pm]])</f>
        <v>51</v>
      </c>
      <c r="G30">
        <f>IF(ISERROR(Table_sql2014a8.sandag.org_ws_FreewaySpeed[[#This Row],[speed_ev]]),"",Table_sql2014a8.sandag.org_ws_FreewaySpeed[[#This Row],[speed_ev]])</f>
        <v>53</v>
      </c>
    </row>
    <row r="31" spans="1:7" x14ac:dyDescent="0.3">
      <c r="A31">
        <f>IF(ISERROR(Table_sql2014a8.sandag.org_ws_FreewaySpeed[[#This Row],[scenario_id]]),"",Table_sql2014a8.sandag.org_ws_FreewaySpeed[[#This Row],[scenario_id]])</f>
        <v>0</v>
      </c>
      <c r="B31">
        <f>IF(ISERROR(Table_sql2014a8.sandag.org_ws_FreewaySpeed[[#This Row],[LinkID]]),"",Table_sql2014a8.sandag.org_ws_FreewaySpeed[[#This Row],[LinkID]])</f>
        <v>769</v>
      </c>
      <c r="C31">
        <f>IF(ISERROR(Table_sql2014a8.sandag.org_ws_FreewaySpeed[[#This Row],[speed_ea]]),"",Table_sql2014a8.sandag.org_ws_FreewaySpeed[[#This Row],[speed_ea]])</f>
        <v>51</v>
      </c>
      <c r="D31">
        <f>IF(ISERROR(Table_sql2014a8.sandag.org_ws_FreewaySpeed[[#This Row],[speed_am]]),"",Table_sql2014a8.sandag.org_ws_FreewaySpeed[[#This Row],[speed_am]])</f>
        <v>46</v>
      </c>
      <c r="E31">
        <f>IF(ISERROR(Table_sql2014a8.sandag.org_ws_FreewaySpeed[[#This Row],[speed_md]]),"",Table_sql2014a8.sandag.org_ws_FreewaySpeed[[#This Row],[speed_md]])</f>
        <v>49</v>
      </c>
      <c r="F31">
        <f>IF(ISERROR(Table_sql2014a8.sandag.org_ws_FreewaySpeed[[#This Row],[speed_pm]]),"",Table_sql2014a8.sandag.org_ws_FreewaySpeed[[#This Row],[speed_pm]])</f>
        <v>39</v>
      </c>
      <c r="G31">
        <f>IF(ISERROR(Table_sql2014a8.sandag.org_ws_FreewaySpeed[[#This Row],[speed_ev]]),"",Table_sql2014a8.sandag.org_ws_FreewaySpeed[[#This Row],[speed_ev]])</f>
        <v>51</v>
      </c>
    </row>
    <row r="32" spans="1:7" x14ac:dyDescent="0.3">
      <c r="A32">
        <f>IF(ISERROR(Table_sql2014a8.sandag.org_ws_FreewaySpeed[[#This Row],[scenario_id]]),"",Table_sql2014a8.sandag.org_ws_FreewaySpeed[[#This Row],[scenario_id]])</f>
        <v>0</v>
      </c>
      <c r="B32">
        <f>IF(ISERROR(Table_sql2014a8.sandag.org_ws_FreewaySpeed[[#This Row],[LinkID]]),"",Table_sql2014a8.sandag.org_ws_FreewaySpeed[[#This Row],[LinkID]])</f>
        <v>771</v>
      </c>
      <c r="C32">
        <f>IF(ISERROR(Table_sql2014a8.sandag.org_ws_FreewaySpeed[[#This Row],[speed_ea]]),"",Table_sql2014a8.sandag.org_ws_FreewaySpeed[[#This Row],[speed_ea]])</f>
        <v>53</v>
      </c>
      <c r="D32">
        <f>IF(ISERROR(Table_sql2014a8.sandag.org_ws_FreewaySpeed[[#This Row],[speed_am]]),"",Table_sql2014a8.sandag.org_ws_FreewaySpeed[[#This Row],[speed_am]])</f>
        <v>45</v>
      </c>
      <c r="E32">
        <f>IF(ISERROR(Table_sql2014a8.sandag.org_ws_FreewaySpeed[[#This Row],[speed_md]]),"",Table_sql2014a8.sandag.org_ws_FreewaySpeed[[#This Row],[speed_md]])</f>
        <v>51</v>
      </c>
      <c r="F32">
        <f>IF(ISERROR(Table_sql2014a8.sandag.org_ws_FreewaySpeed[[#This Row],[speed_pm]]),"",Table_sql2014a8.sandag.org_ws_FreewaySpeed[[#This Row],[speed_pm]])</f>
        <v>41</v>
      </c>
      <c r="G32">
        <f>IF(ISERROR(Table_sql2014a8.sandag.org_ws_FreewaySpeed[[#This Row],[speed_ev]]),"",Table_sql2014a8.sandag.org_ws_FreewaySpeed[[#This Row],[speed_ev]])</f>
        <v>53</v>
      </c>
    </row>
    <row r="33" spans="1:7" x14ac:dyDescent="0.3">
      <c r="A33">
        <f>IF(ISERROR(Table_sql2014a8.sandag.org_ws_FreewaySpeed[[#This Row],[scenario_id]]),"",Table_sql2014a8.sandag.org_ws_FreewaySpeed[[#This Row],[scenario_id]])</f>
        <v>0</v>
      </c>
      <c r="B33">
        <f>IF(ISERROR(Table_sql2014a8.sandag.org_ws_FreewaySpeed[[#This Row],[LinkID]]),"",Table_sql2014a8.sandag.org_ws_FreewaySpeed[[#This Row],[LinkID]])</f>
        <v>772</v>
      </c>
      <c r="C33">
        <f>IF(ISERROR(Table_sql2014a8.sandag.org_ws_FreewaySpeed[[#This Row],[speed_ea]]),"",Table_sql2014a8.sandag.org_ws_FreewaySpeed[[#This Row],[speed_ea]])</f>
        <v>53</v>
      </c>
      <c r="D33">
        <f>IF(ISERROR(Table_sql2014a8.sandag.org_ws_FreewaySpeed[[#This Row],[speed_am]]),"",Table_sql2014a8.sandag.org_ws_FreewaySpeed[[#This Row],[speed_am]])</f>
        <v>47</v>
      </c>
      <c r="E33">
        <f>IF(ISERROR(Table_sql2014a8.sandag.org_ws_FreewaySpeed[[#This Row],[speed_md]]),"",Table_sql2014a8.sandag.org_ws_FreewaySpeed[[#This Row],[speed_md]])</f>
        <v>51</v>
      </c>
      <c r="F33">
        <f>IF(ISERROR(Table_sql2014a8.sandag.org_ws_FreewaySpeed[[#This Row],[speed_pm]]),"",Table_sql2014a8.sandag.org_ws_FreewaySpeed[[#This Row],[speed_pm]])</f>
        <v>41</v>
      </c>
      <c r="G33">
        <f>IF(ISERROR(Table_sql2014a8.sandag.org_ws_FreewaySpeed[[#This Row],[speed_ev]]),"",Table_sql2014a8.sandag.org_ws_FreewaySpeed[[#This Row],[speed_ev]])</f>
        <v>53</v>
      </c>
    </row>
    <row r="34" spans="1:7" x14ac:dyDescent="0.3">
      <c r="A34">
        <f>IF(ISERROR(Table_sql2014a8.sandag.org_ws_FreewaySpeed[[#This Row],[scenario_id]]),"",Table_sql2014a8.sandag.org_ws_FreewaySpeed[[#This Row],[scenario_id]])</f>
        <v>0</v>
      </c>
      <c r="B34">
        <f>IF(ISERROR(Table_sql2014a8.sandag.org_ws_FreewaySpeed[[#This Row],[LinkID]]),"",Table_sql2014a8.sandag.org_ws_FreewaySpeed[[#This Row],[LinkID]])</f>
        <v>774</v>
      </c>
      <c r="C34">
        <f>IF(ISERROR(Table_sql2014a8.sandag.org_ws_FreewaySpeed[[#This Row],[speed_ea]]),"",Table_sql2014a8.sandag.org_ws_FreewaySpeed[[#This Row],[speed_ea]])</f>
        <v>53</v>
      </c>
      <c r="D34">
        <f>IF(ISERROR(Table_sql2014a8.sandag.org_ws_FreewaySpeed[[#This Row],[speed_am]]),"",Table_sql2014a8.sandag.org_ws_FreewaySpeed[[#This Row],[speed_am]])</f>
        <v>48</v>
      </c>
      <c r="E34">
        <f>IF(ISERROR(Table_sql2014a8.sandag.org_ws_FreewaySpeed[[#This Row],[speed_md]]),"",Table_sql2014a8.sandag.org_ws_FreewaySpeed[[#This Row],[speed_md]])</f>
        <v>51</v>
      </c>
      <c r="F34">
        <f>IF(ISERROR(Table_sql2014a8.sandag.org_ws_FreewaySpeed[[#This Row],[speed_pm]]),"",Table_sql2014a8.sandag.org_ws_FreewaySpeed[[#This Row],[speed_pm]])</f>
        <v>41</v>
      </c>
      <c r="G34">
        <f>IF(ISERROR(Table_sql2014a8.sandag.org_ws_FreewaySpeed[[#This Row],[speed_ev]]),"",Table_sql2014a8.sandag.org_ws_FreewaySpeed[[#This Row],[speed_ev]])</f>
        <v>53</v>
      </c>
    </row>
    <row r="35" spans="1:7" x14ac:dyDescent="0.3">
      <c r="A35">
        <f>IF(ISERROR(Table_sql2014a8.sandag.org_ws_FreewaySpeed[[#This Row],[scenario_id]]),"",Table_sql2014a8.sandag.org_ws_FreewaySpeed[[#This Row],[scenario_id]])</f>
        <v>0</v>
      </c>
      <c r="B35">
        <f>IF(ISERROR(Table_sql2014a8.sandag.org_ws_FreewaySpeed[[#This Row],[LinkID]]),"",Table_sql2014a8.sandag.org_ws_FreewaySpeed[[#This Row],[LinkID]])</f>
        <v>777</v>
      </c>
      <c r="C35">
        <f>IF(ISERROR(Table_sql2014a8.sandag.org_ws_FreewaySpeed[[#This Row],[speed_ea]]),"",Table_sql2014a8.sandag.org_ws_FreewaySpeed[[#This Row],[speed_ea]])</f>
        <v>53</v>
      </c>
      <c r="D35">
        <f>IF(ISERROR(Table_sql2014a8.sandag.org_ws_FreewaySpeed[[#This Row],[speed_am]]),"",Table_sql2014a8.sandag.org_ws_FreewaySpeed[[#This Row],[speed_am]])</f>
        <v>52</v>
      </c>
      <c r="E35">
        <f>IF(ISERROR(Table_sql2014a8.sandag.org_ws_FreewaySpeed[[#This Row],[speed_md]]),"",Table_sql2014a8.sandag.org_ws_FreewaySpeed[[#This Row],[speed_md]])</f>
        <v>53</v>
      </c>
      <c r="F35">
        <f>IF(ISERROR(Table_sql2014a8.sandag.org_ws_FreewaySpeed[[#This Row],[speed_pm]]),"",Table_sql2014a8.sandag.org_ws_FreewaySpeed[[#This Row],[speed_pm]])</f>
        <v>45</v>
      </c>
      <c r="G35">
        <f>IF(ISERROR(Table_sql2014a8.sandag.org_ws_FreewaySpeed[[#This Row],[speed_ev]]),"",Table_sql2014a8.sandag.org_ws_FreewaySpeed[[#This Row],[speed_ev]])</f>
        <v>53</v>
      </c>
    </row>
    <row r="36" spans="1:7" x14ac:dyDescent="0.3">
      <c r="A36">
        <f>IF(ISERROR(Table_sql2014a8.sandag.org_ws_FreewaySpeed[[#This Row],[scenario_id]]),"",Table_sql2014a8.sandag.org_ws_FreewaySpeed[[#This Row],[scenario_id]])</f>
        <v>0</v>
      </c>
      <c r="B36">
        <f>IF(ISERROR(Table_sql2014a8.sandag.org_ws_FreewaySpeed[[#This Row],[LinkID]]),"",Table_sql2014a8.sandag.org_ws_FreewaySpeed[[#This Row],[LinkID]])</f>
        <v>778</v>
      </c>
      <c r="C36">
        <f>IF(ISERROR(Table_sql2014a8.sandag.org_ws_FreewaySpeed[[#This Row],[speed_ea]]),"",Table_sql2014a8.sandag.org_ws_FreewaySpeed[[#This Row],[speed_ea]])</f>
        <v>52</v>
      </c>
      <c r="D36">
        <f>IF(ISERROR(Table_sql2014a8.sandag.org_ws_FreewaySpeed[[#This Row],[speed_am]]),"",Table_sql2014a8.sandag.org_ws_FreewaySpeed[[#This Row],[speed_am]])</f>
        <v>51</v>
      </c>
      <c r="E36">
        <f>IF(ISERROR(Table_sql2014a8.sandag.org_ws_FreewaySpeed[[#This Row],[speed_md]]),"",Table_sql2014a8.sandag.org_ws_FreewaySpeed[[#This Row],[speed_md]])</f>
        <v>52</v>
      </c>
      <c r="F36">
        <f>IF(ISERROR(Table_sql2014a8.sandag.org_ws_FreewaySpeed[[#This Row],[speed_pm]]),"",Table_sql2014a8.sandag.org_ws_FreewaySpeed[[#This Row],[speed_pm]])</f>
        <v>43</v>
      </c>
      <c r="G36">
        <f>IF(ISERROR(Table_sql2014a8.sandag.org_ws_FreewaySpeed[[#This Row],[speed_ev]]),"",Table_sql2014a8.sandag.org_ws_FreewaySpeed[[#This Row],[speed_ev]])</f>
        <v>52</v>
      </c>
    </row>
    <row r="37" spans="1:7" x14ac:dyDescent="0.3">
      <c r="A37">
        <f>IF(ISERROR(Table_sql2014a8.sandag.org_ws_FreewaySpeed[[#This Row],[scenario_id]]),"",Table_sql2014a8.sandag.org_ws_FreewaySpeed[[#This Row],[scenario_id]])</f>
        <v>0</v>
      </c>
      <c r="B37">
        <f>IF(ISERROR(Table_sql2014a8.sandag.org_ws_FreewaySpeed[[#This Row],[LinkID]]),"",Table_sql2014a8.sandag.org_ws_FreewaySpeed[[#This Row],[LinkID]])</f>
        <v>782</v>
      </c>
      <c r="C37">
        <f>IF(ISERROR(Table_sql2014a8.sandag.org_ws_FreewaySpeed[[#This Row],[speed_ea]]),"",Table_sql2014a8.sandag.org_ws_FreewaySpeed[[#This Row],[speed_ea]])</f>
        <v>57</v>
      </c>
      <c r="D37">
        <f>IF(ISERROR(Table_sql2014a8.sandag.org_ws_FreewaySpeed[[#This Row],[speed_am]]),"",Table_sql2014a8.sandag.org_ws_FreewaySpeed[[#This Row],[speed_am]])</f>
        <v>30</v>
      </c>
      <c r="E37">
        <f>IF(ISERROR(Table_sql2014a8.sandag.org_ws_FreewaySpeed[[#This Row],[speed_md]]),"",Table_sql2014a8.sandag.org_ws_FreewaySpeed[[#This Row],[speed_md]])</f>
        <v>53</v>
      </c>
      <c r="F37">
        <f>IF(ISERROR(Table_sql2014a8.sandag.org_ws_FreewaySpeed[[#This Row],[speed_pm]]),"",Table_sql2014a8.sandag.org_ws_FreewaySpeed[[#This Row],[speed_pm]])</f>
        <v>52</v>
      </c>
      <c r="G37">
        <f>IF(ISERROR(Table_sql2014a8.sandag.org_ws_FreewaySpeed[[#This Row],[speed_ev]]),"",Table_sql2014a8.sandag.org_ws_FreewaySpeed[[#This Row],[speed_ev]])</f>
        <v>58</v>
      </c>
    </row>
    <row r="38" spans="1:7" x14ac:dyDescent="0.3">
      <c r="A38">
        <f>IF(ISERROR(Table_sql2014a8.sandag.org_ws_FreewaySpeed[[#This Row],[scenario_id]]),"",Table_sql2014a8.sandag.org_ws_FreewaySpeed[[#This Row],[scenario_id]])</f>
        <v>0</v>
      </c>
      <c r="B38">
        <f>IF(ISERROR(Table_sql2014a8.sandag.org_ws_FreewaySpeed[[#This Row],[LinkID]]),"",Table_sql2014a8.sandag.org_ws_FreewaySpeed[[#This Row],[LinkID]])</f>
        <v>787</v>
      </c>
      <c r="C38">
        <f>IF(ISERROR(Table_sql2014a8.sandag.org_ws_FreewaySpeed[[#This Row],[speed_ea]]),"",Table_sql2014a8.sandag.org_ws_FreewaySpeed[[#This Row],[speed_ea]])</f>
        <v>53</v>
      </c>
      <c r="D38">
        <f>IF(ISERROR(Table_sql2014a8.sandag.org_ws_FreewaySpeed[[#This Row],[speed_am]]),"",Table_sql2014a8.sandag.org_ws_FreewaySpeed[[#This Row],[speed_am]])</f>
        <v>52</v>
      </c>
      <c r="E38">
        <f>IF(ISERROR(Table_sql2014a8.sandag.org_ws_FreewaySpeed[[#This Row],[speed_md]]),"",Table_sql2014a8.sandag.org_ws_FreewaySpeed[[#This Row],[speed_md]])</f>
        <v>53</v>
      </c>
      <c r="F38">
        <f>IF(ISERROR(Table_sql2014a8.sandag.org_ws_FreewaySpeed[[#This Row],[speed_pm]]),"",Table_sql2014a8.sandag.org_ws_FreewaySpeed[[#This Row],[speed_pm]])</f>
        <v>38</v>
      </c>
      <c r="G38">
        <f>IF(ISERROR(Table_sql2014a8.sandag.org_ws_FreewaySpeed[[#This Row],[speed_ev]]),"",Table_sql2014a8.sandag.org_ws_FreewaySpeed[[#This Row],[speed_ev]])</f>
        <v>53</v>
      </c>
    </row>
    <row r="39" spans="1:7" x14ac:dyDescent="0.3">
      <c r="A39">
        <f>IF(ISERROR(Table_sql2014a8.sandag.org_ws_FreewaySpeed[[#This Row],[scenario_id]]),"",Table_sql2014a8.sandag.org_ws_FreewaySpeed[[#This Row],[scenario_id]])</f>
        <v>0</v>
      </c>
      <c r="B39">
        <f>IF(ISERROR(Table_sql2014a8.sandag.org_ws_FreewaySpeed[[#This Row],[LinkID]]),"",Table_sql2014a8.sandag.org_ws_FreewaySpeed[[#This Row],[LinkID]])</f>
        <v>799</v>
      </c>
      <c r="C39">
        <f>IF(ISERROR(Table_sql2014a8.sandag.org_ws_FreewaySpeed[[#This Row],[speed_ea]]),"",Table_sql2014a8.sandag.org_ws_FreewaySpeed[[#This Row],[speed_ea]])</f>
        <v>53</v>
      </c>
      <c r="D39">
        <f>IF(ISERROR(Table_sql2014a8.sandag.org_ws_FreewaySpeed[[#This Row],[speed_am]]),"",Table_sql2014a8.sandag.org_ws_FreewaySpeed[[#This Row],[speed_am]])</f>
        <v>53</v>
      </c>
      <c r="E39">
        <f>IF(ISERROR(Table_sql2014a8.sandag.org_ws_FreewaySpeed[[#This Row],[speed_md]]),"",Table_sql2014a8.sandag.org_ws_FreewaySpeed[[#This Row],[speed_md]])</f>
        <v>53</v>
      </c>
      <c r="F39">
        <f>IF(ISERROR(Table_sql2014a8.sandag.org_ws_FreewaySpeed[[#This Row],[speed_pm]]),"",Table_sql2014a8.sandag.org_ws_FreewaySpeed[[#This Row],[speed_pm]])</f>
        <v>45</v>
      </c>
      <c r="G39">
        <f>IF(ISERROR(Table_sql2014a8.sandag.org_ws_FreewaySpeed[[#This Row],[speed_ev]]),"",Table_sql2014a8.sandag.org_ws_FreewaySpeed[[#This Row],[speed_ev]])</f>
        <v>53</v>
      </c>
    </row>
    <row r="40" spans="1:7" x14ac:dyDescent="0.3">
      <c r="A40">
        <f>IF(ISERROR(Table_sql2014a8.sandag.org_ws_FreewaySpeed[[#This Row],[scenario_id]]),"",Table_sql2014a8.sandag.org_ws_FreewaySpeed[[#This Row],[scenario_id]])</f>
        <v>0</v>
      </c>
      <c r="B40">
        <f>IF(ISERROR(Table_sql2014a8.sandag.org_ws_FreewaySpeed[[#This Row],[LinkID]]),"",Table_sql2014a8.sandag.org_ws_FreewaySpeed[[#This Row],[LinkID]])</f>
        <v>801</v>
      </c>
      <c r="C40">
        <f>IF(ISERROR(Table_sql2014a8.sandag.org_ws_FreewaySpeed[[#This Row],[speed_ea]]),"",Table_sql2014a8.sandag.org_ws_FreewaySpeed[[#This Row],[speed_ea]])</f>
        <v>52</v>
      </c>
      <c r="D40">
        <f>IF(ISERROR(Table_sql2014a8.sandag.org_ws_FreewaySpeed[[#This Row],[speed_am]]),"",Table_sql2014a8.sandag.org_ws_FreewaySpeed[[#This Row],[speed_am]])</f>
        <v>52</v>
      </c>
      <c r="E40">
        <f>IF(ISERROR(Table_sql2014a8.sandag.org_ws_FreewaySpeed[[#This Row],[speed_md]]),"",Table_sql2014a8.sandag.org_ws_FreewaySpeed[[#This Row],[speed_md]])</f>
        <v>52</v>
      </c>
      <c r="F40">
        <f>IF(ISERROR(Table_sql2014a8.sandag.org_ws_FreewaySpeed[[#This Row],[speed_pm]]),"",Table_sql2014a8.sandag.org_ws_FreewaySpeed[[#This Row],[speed_pm]])</f>
        <v>39</v>
      </c>
      <c r="G40">
        <f>IF(ISERROR(Table_sql2014a8.sandag.org_ws_FreewaySpeed[[#This Row],[speed_ev]]),"",Table_sql2014a8.sandag.org_ws_FreewaySpeed[[#This Row],[speed_ev]])</f>
        <v>52</v>
      </c>
    </row>
    <row r="41" spans="1:7" x14ac:dyDescent="0.3">
      <c r="A41">
        <f>IF(ISERROR(Table_sql2014a8.sandag.org_ws_FreewaySpeed[[#This Row],[scenario_id]]),"",Table_sql2014a8.sandag.org_ws_FreewaySpeed[[#This Row],[scenario_id]])</f>
        <v>0</v>
      </c>
      <c r="B41">
        <f>IF(ISERROR(Table_sql2014a8.sandag.org_ws_FreewaySpeed[[#This Row],[LinkID]]),"",Table_sql2014a8.sandag.org_ws_FreewaySpeed[[#This Row],[LinkID]])</f>
        <v>803</v>
      </c>
      <c r="C41">
        <f>IF(ISERROR(Table_sql2014a8.sandag.org_ws_FreewaySpeed[[#This Row],[speed_ea]]),"",Table_sql2014a8.sandag.org_ws_FreewaySpeed[[#This Row],[speed_ea]])</f>
        <v>62</v>
      </c>
      <c r="D41">
        <f>IF(ISERROR(Table_sql2014a8.sandag.org_ws_FreewaySpeed[[#This Row],[speed_am]]),"",Table_sql2014a8.sandag.org_ws_FreewaySpeed[[#This Row],[speed_am]])</f>
        <v>56</v>
      </c>
      <c r="E41">
        <f>IF(ISERROR(Table_sql2014a8.sandag.org_ws_FreewaySpeed[[#This Row],[speed_md]]),"",Table_sql2014a8.sandag.org_ws_FreewaySpeed[[#This Row],[speed_md]])</f>
        <v>56</v>
      </c>
      <c r="F41">
        <f>IF(ISERROR(Table_sql2014a8.sandag.org_ws_FreewaySpeed[[#This Row],[speed_pm]]),"",Table_sql2014a8.sandag.org_ws_FreewaySpeed[[#This Row],[speed_pm]])</f>
        <v>33</v>
      </c>
      <c r="G41">
        <f>IF(ISERROR(Table_sql2014a8.sandag.org_ws_FreewaySpeed[[#This Row],[speed_ev]]),"",Table_sql2014a8.sandag.org_ws_FreewaySpeed[[#This Row],[speed_ev]])</f>
        <v>62</v>
      </c>
    </row>
    <row r="42" spans="1:7" x14ac:dyDescent="0.3">
      <c r="A42">
        <f>IF(ISERROR(Table_sql2014a8.sandag.org_ws_FreewaySpeed[[#This Row],[scenario_id]]),"",Table_sql2014a8.sandag.org_ws_FreewaySpeed[[#This Row],[scenario_id]])</f>
        <v>0</v>
      </c>
      <c r="B42">
        <f>IF(ISERROR(Table_sql2014a8.sandag.org_ws_FreewaySpeed[[#This Row],[LinkID]]),"",Table_sql2014a8.sandag.org_ws_FreewaySpeed[[#This Row],[LinkID]])</f>
        <v>806</v>
      </c>
      <c r="C42">
        <f>IF(ISERROR(Table_sql2014a8.sandag.org_ws_FreewaySpeed[[#This Row],[speed_ea]]),"",Table_sql2014a8.sandag.org_ws_FreewaySpeed[[#This Row],[speed_ea]])</f>
        <v>62</v>
      </c>
      <c r="D42">
        <f>IF(ISERROR(Table_sql2014a8.sandag.org_ws_FreewaySpeed[[#This Row],[speed_am]]),"",Table_sql2014a8.sandag.org_ws_FreewaySpeed[[#This Row],[speed_am]])</f>
        <v>59</v>
      </c>
      <c r="E42">
        <f>IF(ISERROR(Table_sql2014a8.sandag.org_ws_FreewaySpeed[[#This Row],[speed_md]]),"",Table_sql2014a8.sandag.org_ws_FreewaySpeed[[#This Row],[speed_md]])</f>
        <v>61</v>
      </c>
      <c r="F42">
        <f>IF(ISERROR(Table_sql2014a8.sandag.org_ws_FreewaySpeed[[#This Row],[speed_pm]]),"",Table_sql2014a8.sandag.org_ws_FreewaySpeed[[#This Row],[speed_pm]])</f>
        <v>49</v>
      </c>
      <c r="G42">
        <f>IF(ISERROR(Table_sql2014a8.sandag.org_ws_FreewaySpeed[[#This Row],[speed_ev]]),"",Table_sql2014a8.sandag.org_ws_FreewaySpeed[[#This Row],[speed_ev]])</f>
        <v>62</v>
      </c>
    </row>
    <row r="43" spans="1:7" x14ac:dyDescent="0.3">
      <c r="A43">
        <f>IF(ISERROR(Table_sql2014a8.sandag.org_ws_FreewaySpeed[[#This Row],[scenario_id]]),"",Table_sql2014a8.sandag.org_ws_FreewaySpeed[[#This Row],[scenario_id]])</f>
        <v>0</v>
      </c>
      <c r="B43">
        <f>IF(ISERROR(Table_sql2014a8.sandag.org_ws_FreewaySpeed[[#This Row],[LinkID]]),"",Table_sql2014a8.sandag.org_ws_FreewaySpeed[[#This Row],[LinkID]])</f>
        <v>809</v>
      </c>
      <c r="C43">
        <f>IF(ISERROR(Table_sql2014a8.sandag.org_ws_FreewaySpeed[[#This Row],[speed_ea]]),"",Table_sql2014a8.sandag.org_ws_FreewaySpeed[[#This Row],[speed_ea]])</f>
        <v>57</v>
      </c>
      <c r="D43">
        <f>IF(ISERROR(Table_sql2014a8.sandag.org_ws_FreewaySpeed[[#This Row],[speed_am]]),"",Table_sql2014a8.sandag.org_ws_FreewaySpeed[[#This Row],[speed_am]])</f>
        <v>53</v>
      </c>
      <c r="E43">
        <f>IF(ISERROR(Table_sql2014a8.sandag.org_ws_FreewaySpeed[[#This Row],[speed_md]]),"",Table_sql2014a8.sandag.org_ws_FreewaySpeed[[#This Row],[speed_md]])</f>
        <v>56</v>
      </c>
      <c r="F43">
        <f>IF(ISERROR(Table_sql2014a8.sandag.org_ws_FreewaySpeed[[#This Row],[speed_pm]]),"",Table_sql2014a8.sandag.org_ws_FreewaySpeed[[#This Row],[speed_pm]])</f>
        <v>40</v>
      </c>
      <c r="G43">
        <f>IF(ISERROR(Table_sql2014a8.sandag.org_ws_FreewaySpeed[[#This Row],[speed_ev]]),"",Table_sql2014a8.sandag.org_ws_FreewaySpeed[[#This Row],[speed_ev]])</f>
        <v>57</v>
      </c>
    </row>
    <row r="44" spans="1:7" x14ac:dyDescent="0.3">
      <c r="A44">
        <f>IF(ISERROR(Table_sql2014a8.sandag.org_ws_FreewaySpeed[[#This Row],[scenario_id]]),"",Table_sql2014a8.sandag.org_ws_FreewaySpeed[[#This Row],[scenario_id]])</f>
        <v>0</v>
      </c>
      <c r="B44">
        <f>IF(ISERROR(Table_sql2014a8.sandag.org_ws_FreewaySpeed[[#This Row],[LinkID]]),"",Table_sql2014a8.sandag.org_ws_FreewaySpeed[[#This Row],[LinkID]])</f>
        <v>811</v>
      </c>
      <c r="C44">
        <f>IF(ISERROR(Table_sql2014a8.sandag.org_ws_FreewaySpeed[[#This Row],[speed_ea]]),"",Table_sql2014a8.sandag.org_ws_FreewaySpeed[[#This Row],[speed_ea]])</f>
        <v>58</v>
      </c>
      <c r="D44">
        <f>IF(ISERROR(Table_sql2014a8.sandag.org_ws_FreewaySpeed[[#This Row],[speed_am]]),"",Table_sql2014a8.sandag.org_ws_FreewaySpeed[[#This Row],[speed_am]])</f>
        <v>54</v>
      </c>
      <c r="E44">
        <f>IF(ISERROR(Table_sql2014a8.sandag.org_ws_FreewaySpeed[[#This Row],[speed_md]]),"",Table_sql2014a8.sandag.org_ws_FreewaySpeed[[#This Row],[speed_md]])</f>
        <v>56</v>
      </c>
      <c r="F44">
        <f>IF(ISERROR(Table_sql2014a8.sandag.org_ws_FreewaySpeed[[#This Row],[speed_pm]]),"",Table_sql2014a8.sandag.org_ws_FreewaySpeed[[#This Row],[speed_pm]])</f>
        <v>43</v>
      </c>
      <c r="G44">
        <f>IF(ISERROR(Table_sql2014a8.sandag.org_ws_FreewaySpeed[[#This Row],[speed_ev]]),"",Table_sql2014a8.sandag.org_ws_FreewaySpeed[[#This Row],[speed_ev]])</f>
        <v>58</v>
      </c>
    </row>
    <row r="45" spans="1:7" x14ac:dyDescent="0.3">
      <c r="A45">
        <f>IF(ISERROR(Table_sql2014a8.sandag.org_ws_FreewaySpeed[[#This Row],[scenario_id]]),"",Table_sql2014a8.sandag.org_ws_FreewaySpeed[[#This Row],[scenario_id]])</f>
        <v>0</v>
      </c>
      <c r="B45">
        <f>IF(ISERROR(Table_sql2014a8.sandag.org_ws_FreewaySpeed[[#This Row],[LinkID]]),"",Table_sql2014a8.sandag.org_ws_FreewaySpeed[[#This Row],[LinkID]])</f>
        <v>823</v>
      </c>
      <c r="C45">
        <f>IF(ISERROR(Table_sql2014a8.sandag.org_ws_FreewaySpeed[[#This Row],[speed_ea]]),"",Table_sql2014a8.sandag.org_ws_FreewaySpeed[[#This Row],[speed_ea]])</f>
        <v>61</v>
      </c>
      <c r="D45">
        <f>IF(ISERROR(Table_sql2014a8.sandag.org_ws_FreewaySpeed[[#This Row],[speed_am]]),"",Table_sql2014a8.sandag.org_ws_FreewaySpeed[[#This Row],[speed_am]])</f>
        <v>60</v>
      </c>
      <c r="E45">
        <f>IF(ISERROR(Table_sql2014a8.sandag.org_ws_FreewaySpeed[[#This Row],[speed_md]]),"",Table_sql2014a8.sandag.org_ws_FreewaySpeed[[#This Row],[speed_md]])</f>
        <v>60</v>
      </c>
      <c r="F45">
        <f>IF(ISERROR(Table_sql2014a8.sandag.org_ws_FreewaySpeed[[#This Row],[speed_pm]]),"",Table_sql2014a8.sandag.org_ws_FreewaySpeed[[#This Row],[speed_pm]])</f>
        <v>56</v>
      </c>
      <c r="G45">
        <f>IF(ISERROR(Table_sql2014a8.sandag.org_ws_FreewaySpeed[[#This Row],[speed_ev]]),"",Table_sql2014a8.sandag.org_ws_FreewaySpeed[[#This Row],[speed_ev]])</f>
        <v>61</v>
      </c>
    </row>
    <row r="46" spans="1:7" x14ac:dyDescent="0.3">
      <c r="A46">
        <f>IF(ISERROR(Table_sql2014a8.sandag.org_ws_FreewaySpeed[[#This Row],[scenario_id]]),"",Table_sql2014a8.sandag.org_ws_FreewaySpeed[[#This Row],[scenario_id]])</f>
        <v>0</v>
      </c>
      <c r="B46">
        <f>IF(ISERROR(Table_sql2014a8.sandag.org_ws_FreewaySpeed[[#This Row],[LinkID]]),"",Table_sql2014a8.sandag.org_ws_FreewaySpeed[[#This Row],[LinkID]])</f>
        <v>824</v>
      </c>
      <c r="C46">
        <f>IF(ISERROR(Table_sql2014a8.sandag.org_ws_FreewaySpeed[[#This Row],[speed_ea]]),"",Table_sql2014a8.sandag.org_ws_FreewaySpeed[[#This Row],[speed_ea]])</f>
        <v>57</v>
      </c>
      <c r="D46">
        <f>IF(ISERROR(Table_sql2014a8.sandag.org_ws_FreewaySpeed[[#This Row],[speed_am]]),"",Table_sql2014a8.sandag.org_ws_FreewaySpeed[[#This Row],[speed_am]])</f>
        <v>56</v>
      </c>
      <c r="E46">
        <f>IF(ISERROR(Table_sql2014a8.sandag.org_ws_FreewaySpeed[[#This Row],[speed_md]]),"",Table_sql2014a8.sandag.org_ws_FreewaySpeed[[#This Row],[speed_md]])</f>
        <v>56</v>
      </c>
      <c r="F46">
        <f>IF(ISERROR(Table_sql2014a8.sandag.org_ws_FreewaySpeed[[#This Row],[speed_pm]]),"",Table_sql2014a8.sandag.org_ws_FreewaySpeed[[#This Row],[speed_pm]])</f>
        <v>50</v>
      </c>
      <c r="G46">
        <f>IF(ISERROR(Table_sql2014a8.sandag.org_ws_FreewaySpeed[[#This Row],[speed_ev]]),"",Table_sql2014a8.sandag.org_ws_FreewaySpeed[[#This Row],[speed_ev]])</f>
        <v>57</v>
      </c>
    </row>
    <row r="47" spans="1:7" x14ac:dyDescent="0.3">
      <c r="A47">
        <f>IF(ISERROR(Table_sql2014a8.sandag.org_ws_FreewaySpeed[[#This Row],[scenario_id]]),"",Table_sql2014a8.sandag.org_ws_FreewaySpeed[[#This Row],[scenario_id]])</f>
        <v>0</v>
      </c>
      <c r="B47">
        <f>IF(ISERROR(Table_sql2014a8.sandag.org_ws_FreewaySpeed[[#This Row],[LinkID]]),"",Table_sql2014a8.sandag.org_ws_FreewaySpeed[[#This Row],[LinkID]])</f>
        <v>834</v>
      </c>
      <c r="C47">
        <f>IF(ISERROR(Table_sql2014a8.sandag.org_ws_FreewaySpeed[[#This Row],[speed_ea]]),"",Table_sql2014a8.sandag.org_ws_FreewaySpeed[[#This Row],[speed_ea]])</f>
        <v>58</v>
      </c>
      <c r="D47">
        <f>IF(ISERROR(Table_sql2014a8.sandag.org_ws_FreewaySpeed[[#This Row],[speed_am]]),"",Table_sql2014a8.sandag.org_ws_FreewaySpeed[[#This Row],[speed_am]])</f>
        <v>57</v>
      </c>
      <c r="E47">
        <f>IF(ISERROR(Table_sql2014a8.sandag.org_ws_FreewaySpeed[[#This Row],[speed_md]]),"",Table_sql2014a8.sandag.org_ws_FreewaySpeed[[#This Row],[speed_md]])</f>
        <v>57</v>
      </c>
      <c r="F47">
        <f>IF(ISERROR(Table_sql2014a8.sandag.org_ws_FreewaySpeed[[#This Row],[speed_pm]]),"",Table_sql2014a8.sandag.org_ws_FreewaySpeed[[#This Row],[speed_pm]])</f>
        <v>52</v>
      </c>
      <c r="G47">
        <f>IF(ISERROR(Table_sql2014a8.sandag.org_ws_FreewaySpeed[[#This Row],[speed_ev]]),"",Table_sql2014a8.sandag.org_ws_FreewaySpeed[[#This Row],[speed_ev]])</f>
        <v>58</v>
      </c>
    </row>
    <row r="48" spans="1:7" x14ac:dyDescent="0.3">
      <c r="A48">
        <f>IF(ISERROR(Table_sql2014a8.sandag.org_ws_FreewaySpeed[[#This Row],[scenario_id]]),"",Table_sql2014a8.sandag.org_ws_FreewaySpeed[[#This Row],[scenario_id]])</f>
        <v>0</v>
      </c>
      <c r="B48">
        <f>IF(ISERROR(Table_sql2014a8.sandag.org_ws_FreewaySpeed[[#This Row],[LinkID]]),"",Table_sql2014a8.sandag.org_ws_FreewaySpeed[[#This Row],[LinkID]])</f>
        <v>836</v>
      </c>
      <c r="C48">
        <f>IF(ISERROR(Table_sql2014a8.sandag.org_ws_FreewaySpeed[[#This Row],[speed_ea]]),"",Table_sql2014a8.sandag.org_ws_FreewaySpeed[[#This Row],[speed_ea]])</f>
        <v>57</v>
      </c>
      <c r="D48">
        <f>IF(ISERROR(Table_sql2014a8.sandag.org_ws_FreewaySpeed[[#This Row],[speed_am]]),"",Table_sql2014a8.sandag.org_ws_FreewaySpeed[[#This Row],[speed_am]])</f>
        <v>56</v>
      </c>
      <c r="E48">
        <f>IF(ISERROR(Table_sql2014a8.sandag.org_ws_FreewaySpeed[[#This Row],[speed_md]]),"",Table_sql2014a8.sandag.org_ws_FreewaySpeed[[#This Row],[speed_md]])</f>
        <v>56</v>
      </c>
      <c r="F48">
        <f>IF(ISERROR(Table_sql2014a8.sandag.org_ws_FreewaySpeed[[#This Row],[speed_pm]]),"",Table_sql2014a8.sandag.org_ws_FreewaySpeed[[#This Row],[speed_pm]])</f>
        <v>52</v>
      </c>
      <c r="G48">
        <f>IF(ISERROR(Table_sql2014a8.sandag.org_ws_FreewaySpeed[[#This Row],[speed_ev]]),"",Table_sql2014a8.sandag.org_ws_FreewaySpeed[[#This Row],[speed_ev]])</f>
        <v>57</v>
      </c>
    </row>
    <row r="49" spans="1:7" x14ac:dyDescent="0.3">
      <c r="A49">
        <f>IF(ISERROR(Table_sql2014a8.sandag.org_ws_FreewaySpeed[[#This Row],[scenario_id]]),"",Table_sql2014a8.sandag.org_ws_FreewaySpeed[[#This Row],[scenario_id]])</f>
        <v>0</v>
      </c>
      <c r="B49">
        <f>IF(ISERROR(Table_sql2014a8.sandag.org_ws_FreewaySpeed[[#This Row],[LinkID]]),"",Table_sql2014a8.sandag.org_ws_FreewaySpeed[[#This Row],[LinkID]])</f>
        <v>839</v>
      </c>
      <c r="C49">
        <f>IF(ISERROR(Table_sql2014a8.sandag.org_ws_FreewaySpeed[[#This Row],[speed_ea]]),"",Table_sql2014a8.sandag.org_ws_FreewaySpeed[[#This Row],[speed_ea]])</f>
        <v>58</v>
      </c>
      <c r="D49">
        <f>IF(ISERROR(Table_sql2014a8.sandag.org_ws_FreewaySpeed[[#This Row],[speed_am]]),"",Table_sql2014a8.sandag.org_ws_FreewaySpeed[[#This Row],[speed_am]])</f>
        <v>57</v>
      </c>
      <c r="E49">
        <f>IF(ISERROR(Table_sql2014a8.sandag.org_ws_FreewaySpeed[[#This Row],[speed_md]]),"",Table_sql2014a8.sandag.org_ws_FreewaySpeed[[#This Row],[speed_md]])</f>
        <v>57</v>
      </c>
      <c r="F49">
        <f>IF(ISERROR(Table_sql2014a8.sandag.org_ws_FreewaySpeed[[#This Row],[speed_pm]]),"",Table_sql2014a8.sandag.org_ws_FreewaySpeed[[#This Row],[speed_pm]])</f>
        <v>56</v>
      </c>
      <c r="G49">
        <f>IF(ISERROR(Table_sql2014a8.sandag.org_ws_FreewaySpeed[[#This Row],[speed_ev]]),"",Table_sql2014a8.sandag.org_ws_FreewaySpeed[[#This Row],[speed_ev]])</f>
        <v>58</v>
      </c>
    </row>
    <row r="50" spans="1:7" x14ac:dyDescent="0.3">
      <c r="A50">
        <f>IF(ISERROR(Table_sql2014a8.sandag.org_ws_FreewaySpeed[[#This Row],[scenario_id]]),"",Table_sql2014a8.sandag.org_ws_FreewaySpeed[[#This Row],[scenario_id]])</f>
        <v>0</v>
      </c>
      <c r="B50">
        <f>IF(ISERROR(Table_sql2014a8.sandag.org_ws_FreewaySpeed[[#This Row],[LinkID]]),"",Table_sql2014a8.sandag.org_ws_FreewaySpeed[[#This Row],[LinkID]])</f>
        <v>841</v>
      </c>
      <c r="C50">
        <f>IF(ISERROR(Table_sql2014a8.sandag.org_ws_FreewaySpeed[[#This Row],[speed_ea]]),"",Table_sql2014a8.sandag.org_ws_FreewaySpeed[[#This Row],[speed_ea]])</f>
        <v>58</v>
      </c>
      <c r="D50">
        <f>IF(ISERROR(Table_sql2014a8.sandag.org_ws_FreewaySpeed[[#This Row],[speed_am]]),"",Table_sql2014a8.sandag.org_ws_FreewaySpeed[[#This Row],[speed_am]])</f>
        <v>56</v>
      </c>
      <c r="E50">
        <f>IF(ISERROR(Table_sql2014a8.sandag.org_ws_FreewaySpeed[[#This Row],[speed_md]]),"",Table_sql2014a8.sandag.org_ws_FreewaySpeed[[#This Row],[speed_md]])</f>
        <v>57</v>
      </c>
      <c r="F50">
        <f>IF(ISERROR(Table_sql2014a8.sandag.org_ws_FreewaySpeed[[#This Row],[speed_pm]]),"",Table_sql2014a8.sandag.org_ws_FreewaySpeed[[#This Row],[speed_pm]])</f>
        <v>53</v>
      </c>
      <c r="G50">
        <f>IF(ISERROR(Table_sql2014a8.sandag.org_ws_FreewaySpeed[[#This Row],[speed_ev]]),"",Table_sql2014a8.sandag.org_ws_FreewaySpeed[[#This Row],[speed_ev]])</f>
        <v>58</v>
      </c>
    </row>
    <row r="51" spans="1:7" x14ac:dyDescent="0.3">
      <c r="A51">
        <f>IF(ISERROR(Table_sql2014a8.sandag.org_ws_FreewaySpeed[[#This Row],[scenario_id]]),"",Table_sql2014a8.sandag.org_ws_FreewaySpeed[[#This Row],[scenario_id]])</f>
        <v>0</v>
      </c>
      <c r="B51">
        <f>IF(ISERROR(Table_sql2014a8.sandag.org_ws_FreewaySpeed[[#This Row],[LinkID]]),"",Table_sql2014a8.sandag.org_ws_FreewaySpeed[[#This Row],[LinkID]])</f>
        <v>842</v>
      </c>
      <c r="C51">
        <f>IF(ISERROR(Table_sql2014a8.sandag.org_ws_FreewaySpeed[[#This Row],[speed_ea]]),"",Table_sql2014a8.sandag.org_ws_FreewaySpeed[[#This Row],[speed_ea]])</f>
        <v>58</v>
      </c>
      <c r="D51">
        <f>IF(ISERROR(Table_sql2014a8.sandag.org_ws_FreewaySpeed[[#This Row],[speed_am]]),"",Table_sql2014a8.sandag.org_ws_FreewaySpeed[[#This Row],[speed_am]])</f>
        <v>57</v>
      </c>
      <c r="E51">
        <f>IF(ISERROR(Table_sql2014a8.sandag.org_ws_FreewaySpeed[[#This Row],[speed_md]]),"",Table_sql2014a8.sandag.org_ws_FreewaySpeed[[#This Row],[speed_md]])</f>
        <v>58</v>
      </c>
      <c r="F51">
        <f>IF(ISERROR(Table_sql2014a8.sandag.org_ws_FreewaySpeed[[#This Row],[speed_pm]]),"",Table_sql2014a8.sandag.org_ws_FreewaySpeed[[#This Row],[speed_pm]])</f>
        <v>57</v>
      </c>
      <c r="G51">
        <f>IF(ISERROR(Table_sql2014a8.sandag.org_ws_FreewaySpeed[[#This Row],[speed_ev]]),"",Table_sql2014a8.sandag.org_ws_FreewaySpeed[[#This Row],[speed_ev]])</f>
        <v>58</v>
      </c>
    </row>
    <row r="52" spans="1:7" x14ac:dyDescent="0.3">
      <c r="A52">
        <f>IF(ISERROR(Table_sql2014a8.sandag.org_ws_FreewaySpeed[[#This Row],[scenario_id]]),"",Table_sql2014a8.sandag.org_ws_FreewaySpeed[[#This Row],[scenario_id]])</f>
        <v>0</v>
      </c>
      <c r="B52">
        <f>IF(ISERROR(Table_sql2014a8.sandag.org_ws_FreewaySpeed[[#This Row],[LinkID]]),"",Table_sql2014a8.sandag.org_ws_FreewaySpeed[[#This Row],[LinkID]])</f>
        <v>851</v>
      </c>
      <c r="C52">
        <f>IF(ISERROR(Table_sql2014a8.sandag.org_ws_FreewaySpeed[[#This Row],[speed_ea]]),"",Table_sql2014a8.sandag.org_ws_FreewaySpeed[[#This Row],[speed_ea]])</f>
        <v>58</v>
      </c>
      <c r="D52">
        <f>IF(ISERROR(Table_sql2014a8.sandag.org_ws_FreewaySpeed[[#This Row],[speed_am]]),"",Table_sql2014a8.sandag.org_ws_FreewaySpeed[[#This Row],[speed_am]])</f>
        <v>56</v>
      </c>
      <c r="E52">
        <f>IF(ISERROR(Table_sql2014a8.sandag.org_ws_FreewaySpeed[[#This Row],[speed_md]]),"",Table_sql2014a8.sandag.org_ws_FreewaySpeed[[#This Row],[speed_md]])</f>
        <v>58</v>
      </c>
      <c r="F52">
        <f>IF(ISERROR(Table_sql2014a8.sandag.org_ws_FreewaySpeed[[#This Row],[speed_pm]]),"",Table_sql2014a8.sandag.org_ws_FreewaySpeed[[#This Row],[speed_pm]])</f>
        <v>57</v>
      </c>
      <c r="G52">
        <f>IF(ISERROR(Table_sql2014a8.sandag.org_ws_FreewaySpeed[[#This Row],[speed_ev]]),"",Table_sql2014a8.sandag.org_ws_FreewaySpeed[[#This Row],[speed_ev]])</f>
        <v>58</v>
      </c>
    </row>
    <row r="53" spans="1:7" x14ac:dyDescent="0.3">
      <c r="A53">
        <f>IF(ISERROR(Table_sql2014a8.sandag.org_ws_FreewaySpeed[[#This Row],[scenario_id]]),"",Table_sql2014a8.sandag.org_ws_FreewaySpeed[[#This Row],[scenario_id]])</f>
        <v>0</v>
      </c>
      <c r="B53">
        <f>IF(ISERROR(Table_sql2014a8.sandag.org_ws_FreewaySpeed[[#This Row],[LinkID]]),"",Table_sql2014a8.sandag.org_ws_FreewaySpeed[[#This Row],[LinkID]])</f>
        <v>853</v>
      </c>
      <c r="C53">
        <f>IF(ISERROR(Table_sql2014a8.sandag.org_ws_FreewaySpeed[[#This Row],[speed_ea]]),"",Table_sql2014a8.sandag.org_ws_FreewaySpeed[[#This Row],[speed_ea]])</f>
        <v>58</v>
      </c>
      <c r="D53">
        <f>IF(ISERROR(Table_sql2014a8.sandag.org_ws_FreewaySpeed[[#This Row],[speed_am]]),"",Table_sql2014a8.sandag.org_ws_FreewaySpeed[[#This Row],[speed_am]])</f>
        <v>57</v>
      </c>
      <c r="E53">
        <f>IF(ISERROR(Table_sql2014a8.sandag.org_ws_FreewaySpeed[[#This Row],[speed_md]]),"",Table_sql2014a8.sandag.org_ws_FreewaySpeed[[#This Row],[speed_md]])</f>
        <v>58</v>
      </c>
      <c r="F53">
        <f>IF(ISERROR(Table_sql2014a8.sandag.org_ws_FreewaySpeed[[#This Row],[speed_pm]]),"",Table_sql2014a8.sandag.org_ws_FreewaySpeed[[#This Row],[speed_pm]])</f>
        <v>57</v>
      </c>
      <c r="G53">
        <f>IF(ISERROR(Table_sql2014a8.sandag.org_ws_FreewaySpeed[[#This Row],[speed_ev]]),"",Table_sql2014a8.sandag.org_ws_FreewaySpeed[[#This Row],[speed_ev]])</f>
        <v>58</v>
      </c>
    </row>
    <row r="54" spans="1:7" x14ac:dyDescent="0.3">
      <c r="A54">
        <f>IF(ISERROR(Table_sql2014a8.sandag.org_ws_FreewaySpeed[[#This Row],[scenario_id]]),"",Table_sql2014a8.sandag.org_ws_FreewaySpeed[[#This Row],[scenario_id]])</f>
        <v>0</v>
      </c>
      <c r="B54">
        <f>IF(ISERROR(Table_sql2014a8.sandag.org_ws_FreewaySpeed[[#This Row],[LinkID]]),"",Table_sql2014a8.sandag.org_ws_FreewaySpeed[[#This Row],[LinkID]])</f>
        <v>855</v>
      </c>
      <c r="C54">
        <f>IF(ISERROR(Table_sql2014a8.sandag.org_ws_FreewaySpeed[[#This Row],[speed_ea]]),"",Table_sql2014a8.sandag.org_ws_FreewaySpeed[[#This Row],[speed_ea]])</f>
        <v>60</v>
      </c>
      <c r="D54">
        <f>IF(ISERROR(Table_sql2014a8.sandag.org_ws_FreewaySpeed[[#This Row],[speed_am]]),"",Table_sql2014a8.sandag.org_ws_FreewaySpeed[[#This Row],[speed_am]])</f>
        <v>60</v>
      </c>
      <c r="E54">
        <f>IF(ISERROR(Table_sql2014a8.sandag.org_ws_FreewaySpeed[[#This Row],[speed_md]]),"",Table_sql2014a8.sandag.org_ws_FreewaySpeed[[#This Row],[speed_md]])</f>
        <v>60</v>
      </c>
      <c r="F54">
        <f>IF(ISERROR(Table_sql2014a8.sandag.org_ws_FreewaySpeed[[#This Row],[speed_pm]]),"",Table_sql2014a8.sandag.org_ws_FreewaySpeed[[#This Row],[speed_pm]])</f>
        <v>60</v>
      </c>
      <c r="G54">
        <f>IF(ISERROR(Table_sql2014a8.sandag.org_ws_FreewaySpeed[[#This Row],[speed_ev]]),"",Table_sql2014a8.sandag.org_ws_FreewaySpeed[[#This Row],[speed_ev]])</f>
        <v>60</v>
      </c>
    </row>
    <row r="55" spans="1:7" x14ac:dyDescent="0.3">
      <c r="A55">
        <f>IF(ISERROR(Table_sql2014a8.sandag.org_ws_FreewaySpeed[[#This Row],[scenario_id]]),"",Table_sql2014a8.sandag.org_ws_FreewaySpeed[[#This Row],[scenario_id]])</f>
        <v>0</v>
      </c>
      <c r="B55">
        <f>IF(ISERROR(Table_sql2014a8.sandag.org_ws_FreewaySpeed[[#This Row],[LinkID]]),"",Table_sql2014a8.sandag.org_ws_FreewaySpeed[[#This Row],[LinkID]])</f>
        <v>856</v>
      </c>
      <c r="C55">
        <f>IF(ISERROR(Table_sql2014a8.sandag.org_ws_FreewaySpeed[[#This Row],[speed_ea]]),"",Table_sql2014a8.sandag.org_ws_FreewaySpeed[[#This Row],[speed_ea]])</f>
        <v>62</v>
      </c>
      <c r="D55">
        <f>IF(ISERROR(Table_sql2014a8.sandag.org_ws_FreewaySpeed[[#This Row],[speed_am]]),"",Table_sql2014a8.sandag.org_ws_FreewaySpeed[[#This Row],[speed_am]])</f>
        <v>62</v>
      </c>
      <c r="E55">
        <f>IF(ISERROR(Table_sql2014a8.sandag.org_ws_FreewaySpeed[[#This Row],[speed_md]]),"",Table_sql2014a8.sandag.org_ws_FreewaySpeed[[#This Row],[speed_md]])</f>
        <v>62</v>
      </c>
      <c r="F55">
        <f>IF(ISERROR(Table_sql2014a8.sandag.org_ws_FreewaySpeed[[#This Row],[speed_pm]]),"",Table_sql2014a8.sandag.org_ws_FreewaySpeed[[#This Row],[speed_pm]])</f>
        <v>62</v>
      </c>
      <c r="G55">
        <f>IF(ISERROR(Table_sql2014a8.sandag.org_ws_FreewaySpeed[[#This Row],[speed_ev]]),"",Table_sql2014a8.sandag.org_ws_FreewaySpeed[[#This Row],[speed_ev]])</f>
        <v>62</v>
      </c>
    </row>
    <row r="56" spans="1:7" x14ac:dyDescent="0.3">
      <c r="A56">
        <f>IF(ISERROR(Table_sql2014a8.sandag.org_ws_FreewaySpeed[[#This Row],[scenario_id]]),"",Table_sql2014a8.sandag.org_ws_FreewaySpeed[[#This Row],[scenario_id]])</f>
        <v>0</v>
      </c>
      <c r="B56">
        <f>IF(ISERROR(Table_sql2014a8.sandag.org_ws_FreewaySpeed[[#This Row],[LinkID]]),"",Table_sql2014a8.sandag.org_ws_FreewaySpeed[[#This Row],[LinkID]])</f>
        <v>857</v>
      </c>
      <c r="C56">
        <f>IF(ISERROR(Table_sql2014a8.sandag.org_ws_FreewaySpeed[[#This Row],[speed_ea]]),"",Table_sql2014a8.sandag.org_ws_FreewaySpeed[[#This Row],[speed_ea]])</f>
        <v>62</v>
      </c>
      <c r="D56">
        <f>IF(ISERROR(Table_sql2014a8.sandag.org_ws_FreewaySpeed[[#This Row],[speed_am]]),"",Table_sql2014a8.sandag.org_ws_FreewaySpeed[[#This Row],[speed_am]])</f>
        <v>62</v>
      </c>
      <c r="E56">
        <f>IF(ISERROR(Table_sql2014a8.sandag.org_ws_FreewaySpeed[[#This Row],[speed_md]]),"",Table_sql2014a8.sandag.org_ws_FreewaySpeed[[#This Row],[speed_md]])</f>
        <v>62</v>
      </c>
      <c r="F56">
        <f>IF(ISERROR(Table_sql2014a8.sandag.org_ws_FreewaySpeed[[#This Row],[speed_pm]]),"",Table_sql2014a8.sandag.org_ws_FreewaySpeed[[#This Row],[speed_pm]])</f>
        <v>62</v>
      </c>
      <c r="G56">
        <f>IF(ISERROR(Table_sql2014a8.sandag.org_ws_FreewaySpeed[[#This Row],[speed_ev]]),"",Table_sql2014a8.sandag.org_ws_FreewaySpeed[[#This Row],[speed_ev]])</f>
        <v>62</v>
      </c>
    </row>
    <row r="57" spans="1:7" x14ac:dyDescent="0.3">
      <c r="A57">
        <f>IF(ISERROR(Table_sql2014a8.sandag.org_ws_FreewaySpeed[[#This Row],[scenario_id]]),"",Table_sql2014a8.sandag.org_ws_FreewaySpeed[[#This Row],[scenario_id]])</f>
        <v>0</v>
      </c>
      <c r="B57">
        <f>IF(ISERROR(Table_sql2014a8.sandag.org_ws_FreewaySpeed[[#This Row],[LinkID]]),"",Table_sql2014a8.sandag.org_ws_FreewaySpeed[[#This Row],[LinkID]])</f>
        <v>1250</v>
      </c>
      <c r="C57">
        <f>IF(ISERROR(Table_sql2014a8.sandag.org_ws_FreewaySpeed[[#This Row],[speed_ea]]),"",Table_sql2014a8.sandag.org_ws_FreewaySpeed[[#This Row],[speed_ea]])</f>
        <v>57</v>
      </c>
      <c r="D57">
        <f>IF(ISERROR(Table_sql2014a8.sandag.org_ws_FreewaySpeed[[#This Row],[speed_am]]),"",Table_sql2014a8.sandag.org_ws_FreewaySpeed[[#This Row],[speed_am]])</f>
        <v>33</v>
      </c>
      <c r="E57">
        <f>IF(ISERROR(Table_sql2014a8.sandag.org_ws_FreewaySpeed[[#This Row],[speed_md]]),"",Table_sql2014a8.sandag.org_ws_FreewaySpeed[[#This Row],[speed_md]])</f>
        <v>52</v>
      </c>
      <c r="F57">
        <f>IF(ISERROR(Table_sql2014a8.sandag.org_ws_FreewaySpeed[[#This Row],[speed_pm]]),"",Table_sql2014a8.sandag.org_ws_FreewaySpeed[[#This Row],[speed_pm]])</f>
        <v>54</v>
      </c>
      <c r="G57">
        <f>IF(ISERROR(Table_sql2014a8.sandag.org_ws_FreewaySpeed[[#This Row],[speed_ev]]),"",Table_sql2014a8.sandag.org_ws_FreewaySpeed[[#This Row],[speed_ev]])</f>
        <v>58</v>
      </c>
    </row>
    <row r="58" spans="1:7" x14ac:dyDescent="0.3">
      <c r="A58">
        <f>IF(ISERROR(Table_sql2014a8.sandag.org_ws_FreewaySpeed[[#This Row],[scenario_id]]),"",Table_sql2014a8.sandag.org_ws_FreewaySpeed[[#This Row],[scenario_id]])</f>
        <v>0</v>
      </c>
      <c r="B58">
        <f>IF(ISERROR(Table_sql2014a8.sandag.org_ws_FreewaySpeed[[#This Row],[LinkID]]),"",Table_sql2014a8.sandag.org_ws_FreewaySpeed[[#This Row],[LinkID]])</f>
        <v>3125</v>
      </c>
      <c r="C58">
        <f>IF(ISERROR(Table_sql2014a8.sandag.org_ws_FreewaySpeed[[#This Row],[speed_ea]]),"",Table_sql2014a8.sandag.org_ws_FreewaySpeed[[#This Row],[speed_ea]])</f>
        <v>58</v>
      </c>
      <c r="D58">
        <f>IF(ISERROR(Table_sql2014a8.sandag.org_ws_FreewaySpeed[[#This Row],[speed_am]]),"",Table_sql2014a8.sandag.org_ws_FreewaySpeed[[#This Row],[speed_am]])</f>
        <v>56</v>
      </c>
      <c r="E58">
        <f>IF(ISERROR(Table_sql2014a8.sandag.org_ws_FreewaySpeed[[#This Row],[speed_md]]),"",Table_sql2014a8.sandag.org_ws_FreewaySpeed[[#This Row],[speed_md]])</f>
        <v>57</v>
      </c>
      <c r="F58">
        <f>IF(ISERROR(Table_sql2014a8.sandag.org_ws_FreewaySpeed[[#This Row],[speed_pm]]),"",Table_sql2014a8.sandag.org_ws_FreewaySpeed[[#This Row],[speed_pm]])</f>
        <v>57</v>
      </c>
      <c r="G58">
        <f>IF(ISERROR(Table_sql2014a8.sandag.org_ws_FreewaySpeed[[#This Row],[speed_ev]]),"",Table_sql2014a8.sandag.org_ws_FreewaySpeed[[#This Row],[speed_ev]])</f>
        <v>58</v>
      </c>
    </row>
    <row r="59" spans="1:7" x14ac:dyDescent="0.3">
      <c r="A59">
        <f>IF(ISERROR(Table_sql2014a8.sandag.org_ws_FreewaySpeed[[#This Row],[scenario_id]]),"",Table_sql2014a8.sandag.org_ws_FreewaySpeed[[#This Row],[scenario_id]])</f>
        <v>0</v>
      </c>
      <c r="B59">
        <f>IF(ISERROR(Table_sql2014a8.sandag.org_ws_FreewaySpeed[[#This Row],[LinkID]]),"",Table_sql2014a8.sandag.org_ws_FreewaySpeed[[#This Row],[LinkID]])</f>
        <v>3145</v>
      </c>
      <c r="C59">
        <f>IF(ISERROR(Table_sql2014a8.sandag.org_ws_FreewaySpeed[[#This Row],[speed_ea]]),"",Table_sql2014a8.sandag.org_ws_FreewaySpeed[[#This Row],[speed_ea]])</f>
        <v>58</v>
      </c>
      <c r="D59">
        <f>IF(ISERROR(Table_sql2014a8.sandag.org_ws_FreewaySpeed[[#This Row],[speed_am]]),"",Table_sql2014a8.sandag.org_ws_FreewaySpeed[[#This Row],[speed_am]])</f>
        <v>50</v>
      </c>
      <c r="E59">
        <f>IF(ISERROR(Table_sql2014a8.sandag.org_ws_FreewaySpeed[[#This Row],[speed_md]]),"",Table_sql2014a8.sandag.org_ws_FreewaySpeed[[#This Row],[speed_md]])</f>
        <v>54</v>
      </c>
      <c r="F59">
        <f>IF(ISERROR(Table_sql2014a8.sandag.org_ws_FreewaySpeed[[#This Row],[speed_pm]]),"",Table_sql2014a8.sandag.org_ws_FreewaySpeed[[#This Row],[speed_pm]])</f>
        <v>56</v>
      </c>
      <c r="G59">
        <f>IF(ISERROR(Table_sql2014a8.sandag.org_ws_FreewaySpeed[[#This Row],[speed_ev]]),"",Table_sql2014a8.sandag.org_ws_FreewaySpeed[[#This Row],[speed_ev]])</f>
        <v>58</v>
      </c>
    </row>
    <row r="60" spans="1:7" x14ac:dyDescent="0.3">
      <c r="A60">
        <f>IF(ISERROR(Table_sql2014a8.sandag.org_ws_FreewaySpeed[[#This Row],[scenario_id]]),"",Table_sql2014a8.sandag.org_ws_FreewaySpeed[[#This Row],[scenario_id]])</f>
        <v>0</v>
      </c>
      <c r="B60">
        <f>IF(ISERROR(Table_sql2014a8.sandag.org_ws_FreewaySpeed[[#This Row],[LinkID]]),"",Table_sql2014a8.sandag.org_ws_FreewaySpeed[[#This Row],[LinkID]])</f>
        <v>3192</v>
      </c>
      <c r="C60">
        <f>IF(ISERROR(Table_sql2014a8.sandag.org_ws_FreewaySpeed[[#This Row],[speed_ea]]),"",Table_sql2014a8.sandag.org_ws_FreewaySpeed[[#This Row],[speed_ea]])</f>
        <v>58</v>
      </c>
      <c r="D60">
        <f>IF(ISERROR(Table_sql2014a8.sandag.org_ws_FreewaySpeed[[#This Row],[speed_am]]),"",Table_sql2014a8.sandag.org_ws_FreewaySpeed[[#This Row],[speed_am]])</f>
        <v>36</v>
      </c>
      <c r="E60">
        <f>IF(ISERROR(Table_sql2014a8.sandag.org_ws_FreewaySpeed[[#This Row],[speed_md]]),"",Table_sql2014a8.sandag.org_ws_FreewaySpeed[[#This Row],[speed_md]])</f>
        <v>42</v>
      </c>
      <c r="F60">
        <f>IF(ISERROR(Table_sql2014a8.sandag.org_ws_FreewaySpeed[[#This Row],[speed_pm]]),"",Table_sql2014a8.sandag.org_ws_FreewaySpeed[[#This Row],[speed_pm]])</f>
        <v>48</v>
      </c>
      <c r="G60">
        <f>IF(ISERROR(Table_sql2014a8.sandag.org_ws_FreewaySpeed[[#This Row],[speed_ev]]),"",Table_sql2014a8.sandag.org_ws_FreewaySpeed[[#This Row],[speed_ev]])</f>
        <v>58</v>
      </c>
    </row>
    <row r="61" spans="1:7" x14ac:dyDescent="0.3">
      <c r="A61">
        <f>IF(ISERROR(Table_sql2014a8.sandag.org_ws_FreewaySpeed[[#This Row],[scenario_id]]),"",Table_sql2014a8.sandag.org_ws_FreewaySpeed[[#This Row],[scenario_id]])</f>
        <v>0</v>
      </c>
      <c r="B61">
        <f>IF(ISERROR(Table_sql2014a8.sandag.org_ws_FreewaySpeed[[#This Row],[LinkID]]),"",Table_sql2014a8.sandag.org_ws_FreewaySpeed[[#This Row],[LinkID]])</f>
        <v>3197</v>
      </c>
      <c r="C61">
        <f>IF(ISERROR(Table_sql2014a8.sandag.org_ws_FreewaySpeed[[#This Row],[speed_ea]]),"",Table_sql2014a8.sandag.org_ws_FreewaySpeed[[#This Row],[speed_ea]])</f>
        <v>58</v>
      </c>
      <c r="D61">
        <f>IF(ISERROR(Table_sql2014a8.sandag.org_ws_FreewaySpeed[[#This Row],[speed_am]]),"",Table_sql2014a8.sandag.org_ws_FreewaySpeed[[#This Row],[speed_am]])</f>
        <v>57</v>
      </c>
      <c r="E61">
        <f>IF(ISERROR(Table_sql2014a8.sandag.org_ws_FreewaySpeed[[#This Row],[speed_md]]),"",Table_sql2014a8.sandag.org_ws_FreewaySpeed[[#This Row],[speed_md]])</f>
        <v>57</v>
      </c>
      <c r="F61">
        <f>IF(ISERROR(Table_sql2014a8.sandag.org_ws_FreewaySpeed[[#This Row],[speed_pm]]),"",Table_sql2014a8.sandag.org_ws_FreewaySpeed[[#This Row],[speed_pm]])</f>
        <v>57</v>
      </c>
      <c r="G61">
        <f>IF(ISERROR(Table_sql2014a8.sandag.org_ws_FreewaySpeed[[#This Row],[speed_ev]]),"",Table_sql2014a8.sandag.org_ws_FreewaySpeed[[#This Row],[speed_ev]])</f>
        <v>58</v>
      </c>
    </row>
    <row r="62" spans="1:7" x14ac:dyDescent="0.3">
      <c r="A62">
        <f>IF(ISERROR(Table_sql2014a8.sandag.org_ws_FreewaySpeed[[#This Row],[scenario_id]]),"",Table_sql2014a8.sandag.org_ws_FreewaySpeed[[#This Row],[scenario_id]])</f>
        <v>0</v>
      </c>
      <c r="B62">
        <f>IF(ISERROR(Table_sql2014a8.sandag.org_ws_FreewaySpeed[[#This Row],[LinkID]]),"",Table_sql2014a8.sandag.org_ws_FreewaySpeed[[#This Row],[LinkID]])</f>
        <v>3204</v>
      </c>
      <c r="C62">
        <f>IF(ISERROR(Table_sql2014a8.sandag.org_ws_FreewaySpeed[[#This Row],[speed_ea]]),"",Table_sql2014a8.sandag.org_ws_FreewaySpeed[[#This Row],[speed_ea]])</f>
        <v>57</v>
      </c>
      <c r="D62">
        <f>IF(ISERROR(Table_sql2014a8.sandag.org_ws_FreewaySpeed[[#This Row],[speed_am]]),"",Table_sql2014a8.sandag.org_ws_FreewaySpeed[[#This Row],[speed_am]])</f>
        <v>55</v>
      </c>
      <c r="E62">
        <f>IF(ISERROR(Table_sql2014a8.sandag.org_ws_FreewaySpeed[[#This Row],[speed_md]]),"",Table_sql2014a8.sandag.org_ws_FreewaySpeed[[#This Row],[speed_md]])</f>
        <v>56</v>
      </c>
      <c r="F62">
        <f>IF(ISERROR(Table_sql2014a8.sandag.org_ws_FreewaySpeed[[#This Row],[speed_pm]]),"",Table_sql2014a8.sandag.org_ws_FreewaySpeed[[#This Row],[speed_pm]])</f>
        <v>57</v>
      </c>
      <c r="G62">
        <f>IF(ISERROR(Table_sql2014a8.sandag.org_ws_FreewaySpeed[[#This Row],[speed_ev]]),"",Table_sql2014a8.sandag.org_ws_FreewaySpeed[[#This Row],[speed_ev]])</f>
        <v>57</v>
      </c>
    </row>
    <row r="63" spans="1:7" x14ac:dyDescent="0.3">
      <c r="A63">
        <f>IF(ISERROR(Table_sql2014a8.sandag.org_ws_FreewaySpeed[[#This Row],[scenario_id]]),"",Table_sql2014a8.sandag.org_ws_FreewaySpeed[[#This Row],[scenario_id]])</f>
        <v>0</v>
      </c>
      <c r="B63">
        <f>IF(ISERROR(Table_sql2014a8.sandag.org_ws_FreewaySpeed[[#This Row],[LinkID]]),"",Table_sql2014a8.sandag.org_ws_FreewaySpeed[[#This Row],[LinkID]])</f>
        <v>3205</v>
      </c>
      <c r="C63">
        <f>IF(ISERROR(Table_sql2014a8.sandag.org_ws_FreewaySpeed[[#This Row],[speed_ea]]),"",Table_sql2014a8.sandag.org_ws_FreewaySpeed[[#This Row],[speed_ea]])</f>
        <v>58</v>
      </c>
      <c r="D63">
        <f>IF(ISERROR(Table_sql2014a8.sandag.org_ws_FreewaySpeed[[#This Row],[speed_am]]),"",Table_sql2014a8.sandag.org_ws_FreewaySpeed[[#This Row],[speed_am]])</f>
        <v>40</v>
      </c>
      <c r="E63">
        <f>IF(ISERROR(Table_sql2014a8.sandag.org_ws_FreewaySpeed[[#This Row],[speed_md]]),"",Table_sql2014a8.sandag.org_ws_FreewaySpeed[[#This Row],[speed_md]])</f>
        <v>53</v>
      </c>
      <c r="F63">
        <f>IF(ISERROR(Table_sql2014a8.sandag.org_ws_FreewaySpeed[[#This Row],[speed_pm]]),"",Table_sql2014a8.sandag.org_ws_FreewaySpeed[[#This Row],[speed_pm]])</f>
        <v>55</v>
      </c>
      <c r="G63">
        <f>IF(ISERROR(Table_sql2014a8.sandag.org_ws_FreewaySpeed[[#This Row],[speed_ev]]),"",Table_sql2014a8.sandag.org_ws_FreewaySpeed[[#This Row],[speed_ev]])</f>
        <v>58</v>
      </c>
    </row>
    <row r="64" spans="1:7" x14ac:dyDescent="0.3">
      <c r="A64">
        <f>IF(ISERROR(Table_sql2014a8.sandag.org_ws_FreewaySpeed[[#This Row],[scenario_id]]),"",Table_sql2014a8.sandag.org_ws_FreewaySpeed[[#This Row],[scenario_id]])</f>
        <v>0</v>
      </c>
      <c r="B64">
        <f>IF(ISERROR(Table_sql2014a8.sandag.org_ws_FreewaySpeed[[#This Row],[LinkID]]),"",Table_sql2014a8.sandag.org_ws_FreewaySpeed[[#This Row],[LinkID]])</f>
        <v>3206</v>
      </c>
      <c r="C64">
        <f>IF(ISERROR(Table_sql2014a8.sandag.org_ws_FreewaySpeed[[#This Row],[speed_ea]]),"",Table_sql2014a8.sandag.org_ws_FreewaySpeed[[#This Row],[speed_ea]])</f>
        <v>58</v>
      </c>
      <c r="D64">
        <f>IF(ISERROR(Table_sql2014a8.sandag.org_ws_FreewaySpeed[[#This Row],[speed_am]]),"",Table_sql2014a8.sandag.org_ws_FreewaySpeed[[#This Row],[speed_am]])</f>
        <v>43</v>
      </c>
      <c r="E64">
        <f>IF(ISERROR(Table_sql2014a8.sandag.org_ws_FreewaySpeed[[#This Row],[speed_md]]),"",Table_sql2014a8.sandag.org_ws_FreewaySpeed[[#This Row],[speed_md]])</f>
        <v>57</v>
      </c>
      <c r="F64">
        <f>IF(ISERROR(Table_sql2014a8.sandag.org_ws_FreewaySpeed[[#This Row],[speed_pm]]),"",Table_sql2014a8.sandag.org_ws_FreewaySpeed[[#This Row],[speed_pm]])</f>
        <v>56</v>
      </c>
      <c r="G64">
        <f>IF(ISERROR(Table_sql2014a8.sandag.org_ws_FreewaySpeed[[#This Row],[speed_ev]]),"",Table_sql2014a8.sandag.org_ws_FreewaySpeed[[#This Row],[speed_ev]])</f>
        <v>58</v>
      </c>
    </row>
    <row r="65" spans="1:7" x14ac:dyDescent="0.3">
      <c r="A65">
        <f>IF(ISERROR(Table_sql2014a8.sandag.org_ws_FreewaySpeed[[#This Row],[scenario_id]]),"",Table_sql2014a8.sandag.org_ws_FreewaySpeed[[#This Row],[scenario_id]])</f>
        <v>0</v>
      </c>
      <c r="B65">
        <f>IF(ISERROR(Table_sql2014a8.sandag.org_ws_FreewaySpeed[[#This Row],[LinkID]]),"",Table_sql2014a8.sandag.org_ws_FreewaySpeed[[#This Row],[LinkID]])</f>
        <v>3207</v>
      </c>
      <c r="C65">
        <f>IF(ISERROR(Table_sql2014a8.sandag.org_ws_FreewaySpeed[[#This Row],[speed_ea]]),"",Table_sql2014a8.sandag.org_ws_FreewaySpeed[[#This Row],[speed_ea]])</f>
        <v>58</v>
      </c>
      <c r="D65">
        <f>IF(ISERROR(Table_sql2014a8.sandag.org_ws_FreewaySpeed[[#This Row],[speed_am]]),"",Table_sql2014a8.sandag.org_ws_FreewaySpeed[[#This Row],[speed_am]])</f>
        <v>45</v>
      </c>
      <c r="E65">
        <f>IF(ISERROR(Table_sql2014a8.sandag.org_ws_FreewaySpeed[[#This Row],[speed_md]]),"",Table_sql2014a8.sandag.org_ws_FreewaySpeed[[#This Row],[speed_md]])</f>
        <v>44</v>
      </c>
      <c r="F65">
        <f>IF(ISERROR(Table_sql2014a8.sandag.org_ws_FreewaySpeed[[#This Row],[speed_pm]]),"",Table_sql2014a8.sandag.org_ws_FreewaySpeed[[#This Row],[speed_pm]])</f>
        <v>39</v>
      </c>
      <c r="G65">
        <f>IF(ISERROR(Table_sql2014a8.sandag.org_ws_FreewaySpeed[[#This Row],[speed_ev]]),"",Table_sql2014a8.sandag.org_ws_FreewaySpeed[[#This Row],[speed_ev]])</f>
        <v>58</v>
      </c>
    </row>
    <row r="66" spans="1:7" x14ac:dyDescent="0.3">
      <c r="A66">
        <f>IF(ISERROR(Table_sql2014a8.sandag.org_ws_FreewaySpeed[[#This Row],[scenario_id]]),"",Table_sql2014a8.sandag.org_ws_FreewaySpeed[[#This Row],[scenario_id]])</f>
        <v>0</v>
      </c>
      <c r="B66">
        <f>IF(ISERROR(Table_sql2014a8.sandag.org_ws_FreewaySpeed[[#This Row],[LinkID]]),"",Table_sql2014a8.sandag.org_ws_FreewaySpeed[[#This Row],[LinkID]])</f>
        <v>3221</v>
      </c>
      <c r="C66">
        <f>IF(ISERROR(Table_sql2014a8.sandag.org_ws_FreewaySpeed[[#This Row],[speed_ea]]),"",Table_sql2014a8.sandag.org_ws_FreewaySpeed[[#This Row],[speed_ea]])</f>
        <v>62</v>
      </c>
      <c r="D66">
        <f>IF(ISERROR(Table_sql2014a8.sandag.org_ws_FreewaySpeed[[#This Row],[speed_am]]),"",Table_sql2014a8.sandag.org_ws_FreewaySpeed[[#This Row],[speed_am]])</f>
        <v>59</v>
      </c>
      <c r="E66">
        <f>IF(ISERROR(Table_sql2014a8.sandag.org_ws_FreewaySpeed[[#This Row],[speed_md]]),"",Table_sql2014a8.sandag.org_ws_FreewaySpeed[[#This Row],[speed_md]])</f>
        <v>61</v>
      </c>
      <c r="F66">
        <f>IF(ISERROR(Table_sql2014a8.sandag.org_ws_FreewaySpeed[[#This Row],[speed_pm]]),"",Table_sql2014a8.sandag.org_ws_FreewaySpeed[[#This Row],[speed_pm]])</f>
        <v>44</v>
      </c>
      <c r="G66">
        <f>IF(ISERROR(Table_sql2014a8.sandag.org_ws_FreewaySpeed[[#This Row],[speed_ev]]),"",Table_sql2014a8.sandag.org_ws_FreewaySpeed[[#This Row],[speed_ev]])</f>
        <v>62</v>
      </c>
    </row>
    <row r="67" spans="1:7" x14ac:dyDescent="0.3">
      <c r="A67">
        <f>IF(ISERROR(Table_sql2014a8.sandag.org_ws_FreewaySpeed[[#This Row],[scenario_id]]),"",Table_sql2014a8.sandag.org_ws_FreewaySpeed[[#This Row],[scenario_id]])</f>
        <v>0</v>
      </c>
      <c r="B67">
        <f>IF(ISERROR(Table_sql2014a8.sandag.org_ws_FreewaySpeed[[#This Row],[LinkID]]),"",Table_sql2014a8.sandag.org_ws_FreewaySpeed[[#This Row],[LinkID]])</f>
        <v>3222</v>
      </c>
      <c r="C67">
        <f>IF(ISERROR(Table_sql2014a8.sandag.org_ws_FreewaySpeed[[#This Row],[speed_ea]]),"",Table_sql2014a8.sandag.org_ws_FreewaySpeed[[#This Row],[speed_ea]])</f>
        <v>58</v>
      </c>
      <c r="D67">
        <f>IF(ISERROR(Table_sql2014a8.sandag.org_ws_FreewaySpeed[[#This Row],[speed_am]]),"",Table_sql2014a8.sandag.org_ws_FreewaySpeed[[#This Row],[speed_am]])</f>
        <v>52</v>
      </c>
      <c r="E67">
        <f>IF(ISERROR(Table_sql2014a8.sandag.org_ws_FreewaySpeed[[#This Row],[speed_md]]),"",Table_sql2014a8.sandag.org_ws_FreewaySpeed[[#This Row],[speed_md]])</f>
        <v>56</v>
      </c>
      <c r="F67">
        <f>IF(ISERROR(Table_sql2014a8.sandag.org_ws_FreewaySpeed[[#This Row],[speed_pm]]),"",Table_sql2014a8.sandag.org_ws_FreewaySpeed[[#This Row],[speed_pm]])</f>
        <v>41</v>
      </c>
      <c r="G67">
        <f>IF(ISERROR(Table_sql2014a8.sandag.org_ws_FreewaySpeed[[#This Row],[speed_ev]]),"",Table_sql2014a8.sandag.org_ws_FreewaySpeed[[#This Row],[speed_ev]])</f>
        <v>58</v>
      </c>
    </row>
    <row r="68" spans="1:7" x14ac:dyDescent="0.3">
      <c r="A68">
        <f>IF(ISERROR(Table_sql2014a8.sandag.org_ws_FreewaySpeed[[#This Row],[scenario_id]]),"",Table_sql2014a8.sandag.org_ws_FreewaySpeed[[#This Row],[scenario_id]])</f>
        <v>0</v>
      </c>
      <c r="B68">
        <f>IF(ISERROR(Table_sql2014a8.sandag.org_ws_FreewaySpeed[[#This Row],[LinkID]]),"",Table_sql2014a8.sandag.org_ws_FreewaySpeed[[#This Row],[LinkID]])</f>
        <v>3223</v>
      </c>
      <c r="C68">
        <f>IF(ISERROR(Table_sql2014a8.sandag.org_ws_FreewaySpeed[[#This Row],[speed_ea]]),"",Table_sql2014a8.sandag.org_ws_FreewaySpeed[[#This Row],[speed_ea]])</f>
        <v>61</v>
      </c>
      <c r="D68">
        <f>IF(ISERROR(Table_sql2014a8.sandag.org_ws_FreewaySpeed[[#This Row],[speed_am]]),"",Table_sql2014a8.sandag.org_ws_FreewaySpeed[[#This Row],[speed_am]])</f>
        <v>60</v>
      </c>
      <c r="E68">
        <f>IF(ISERROR(Table_sql2014a8.sandag.org_ws_FreewaySpeed[[#This Row],[speed_md]]),"",Table_sql2014a8.sandag.org_ws_FreewaySpeed[[#This Row],[speed_md]])</f>
        <v>60</v>
      </c>
      <c r="F68">
        <f>IF(ISERROR(Table_sql2014a8.sandag.org_ws_FreewaySpeed[[#This Row],[speed_pm]]),"",Table_sql2014a8.sandag.org_ws_FreewaySpeed[[#This Row],[speed_pm]])</f>
        <v>57</v>
      </c>
      <c r="G68">
        <f>IF(ISERROR(Table_sql2014a8.sandag.org_ws_FreewaySpeed[[#This Row],[speed_ev]]),"",Table_sql2014a8.sandag.org_ws_FreewaySpeed[[#This Row],[speed_ev]])</f>
        <v>61</v>
      </c>
    </row>
    <row r="69" spans="1:7" x14ac:dyDescent="0.3">
      <c r="A69">
        <f>IF(ISERROR(Table_sql2014a8.sandag.org_ws_FreewaySpeed[[#This Row],[scenario_id]]),"",Table_sql2014a8.sandag.org_ws_FreewaySpeed[[#This Row],[scenario_id]])</f>
        <v>0</v>
      </c>
      <c r="B69">
        <f>IF(ISERROR(Table_sql2014a8.sandag.org_ws_FreewaySpeed[[#This Row],[LinkID]]),"",Table_sql2014a8.sandag.org_ws_FreewaySpeed[[#This Row],[LinkID]])</f>
        <v>7215</v>
      </c>
      <c r="C69">
        <f>IF(ISERROR(Table_sql2014a8.sandag.org_ws_FreewaySpeed[[#This Row],[speed_ea]]),"",Table_sql2014a8.sandag.org_ws_FreewaySpeed[[#This Row],[speed_ea]])</f>
        <v>57</v>
      </c>
      <c r="D69">
        <f>IF(ISERROR(Table_sql2014a8.sandag.org_ws_FreewaySpeed[[#This Row],[speed_am]]),"",Table_sql2014a8.sandag.org_ws_FreewaySpeed[[#This Row],[speed_am]])</f>
        <v>52</v>
      </c>
      <c r="E69">
        <f>IF(ISERROR(Table_sql2014a8.sandag.org_ws_FreewaySpeed[[#This Row],[speed_md]]),"",Table_sql2014a8.sandag.org_ws_FreewaySpeed[[#This Row],[speed_md]])</f>
        <v>57</v>
      </c>
      <c r="F69">
        <f>IF(ISERROR(Table_sql2014a8.sandag.org_ws_FreewaySpeed[[#This Row],[speed_pm]]),"",Table_sql2014a8.sandag.org_ws_FreewaySpeed[[#This Row],[speed_pm]])</f>
        <v>56</v>
      </c>
      <c r="G69">
        <f>IF(ISERROR(Table_sql2014a8.sandag.org_ws_FreewaySpeed[[#This Row],[speed_ev]]),"",Table_sql2014a8.sandag.org_ws_FreewaySpeed[[#This Row],[speed_ev]])</f>
        <v>57</v>
      </c>
    </row>
    <row r="70" spans="1:7" x14ac:dyDescent="0.3">
      <c r="A70">
        <f>IF(ISERROR(Table_sql2014a8.sandag.org_ws_FreewaySpeed[[#This Row],[scenario_id]]),"",Table_sql2014a8.sandag.org_ws_FreewaySpeed[[#This Row],[scenario_id]])</f>
        <v>0</v>
      </c>
      <c r="B70">
        <f>IF(ISERROR(Table_sql2014a8.sandag.org_ws_FreewaySpeed[[#This Row],[LinkID]]),"",Table_sql2014a8.sandag.org_ws_FreewaySpeed[[#This Row],[LinkID]])</f>
        <v>7222</v>
      </c>
      <c r="C70">
        <f>IF(ISERROR(Table_sql2014a8.sandag.org_ws_FreewaySpeed[[#This Row],[speed_ea]]),"",Table_sql2014a8.sandag.org_ws_FreewaySpeed[[#This Row],[speed_ea]])</f>
        <v>58</v>
      </c>
      <c r="D70">
        <f>IF(ISERROR(Table_sql2014a8.sandag.org_ws_FreewaySpeed[[#This Row],[speed_am]]),"",Table_sql2014a8.sandag.org_ws_FreewaySpeed[[#This Row],[speed_am]])</f>
        <v>52</v>
      </c>
      <c r="E70">
        <f>IF(ISERROR(Table_sql2014a8.sandag.org_ws_FreewaySpeed[[#This Row],[speed_md]]),"",Table_sql2014a8.sandag.org_ws_FreewaySpeed[[#This Row],[speed_md]])</f>
        <v>58</v>
      </c>
      <c r="F70">
        <f>IF(ISERROR(Table_sql2014a8.sandag.org_ws_FreewaySpeed[[#This Row],[speed_pm]]),"",Table_sql2014a8.sandag.org_ws_FreewaySpeed[[#This Row],[speed_pm]])</f>
        <v>57</v>
      </c>
      <c r="G70">
        <f>IF(ISERROR(Table_sql2014a8.sandag.org_ws_FreewaySpeed[[#This Row],[speed_ev]]),"",Table_sql2014a8.sandag.org_ws_FreewaySpeed[[#This Row],[speed_ev]])</f>
        <v>58</v>
      </c>
    </row>
    <row r="71" spans="1:7" x14ac:dyDescent="0.3">
      <c r="A71">
        <f>IF(ISERROR(Table_sql2014a8.sandag.org_ws_FreewaySpeed[[#This Row],[scenario_id]]),"",Table_sql2014a8.sandag.org_ws_FreewaySpeed[[#This Row],[scenario_id]])</f>
        <v>0</v>
      </c>
      <c r="B71">
        <f>IF(ISERROR(Table_sql2014a8.sandag.org_ws_FreewaySpeed[[#This Row],[LinkID]]),"",Table_sql2014a8.sandag.org_ws_FreewaySpeed[[#This Row],[LinkID]])</f>
        <v>7374</v>
      </c>
      <c r="C71">
        <f>IF(ISERROR(Table_sql2014a8.sandag.org_ws_FreewaySpeed[[#This Row],[speed_ea]]),"",Table_sql2014a8.sandag.org_ws_FreewaySpeed[[#This Row],[speed_ea]])</f>
        <v>62</v>
      </c>
      <c r="D71">
        <f>IF(ISERROR(Table_sql2014a8.sandag.org_ws_FreewaySpeed[[#This Row],[speed_am]]),"",Table_sql2014a8.sandag.org_ws_FreewaySpeed[[#This Row],[speed_am]])</f>
        <v>55</v>
      </c>
      <c r="E71">
        <f>IF(ISERROR(Table_sql2014a8.sandag.org_ws_FreewaySpeed[[#This Row],[speed_md]]),"",Table_sql2014a8.sandag.org_ws_FreewaySpeed[[#This Row],[speed_md]])</f>
        <v>61</v>
      </c>
      <c r="F71">
        <f>IF(ISERROR(Table_sql2014a8.sandag.org_ws_FreewaySpeed[[#This Row],[speed_pm]]),"",Table_sql2014a8.sandag.org_ws_FreewaySpeed[[#This Row],[speed_pm]])</f>
        <v>62</v>
      </c>
      <c r="G71">
        <f>IF(ISERROR(Table_sql2014a8.sandag.org_ws_FreewaySpeed[[#This Row],[speed_ev]]),"",Table_sql2014a8.sandag.org_ws_FreewaySpeed[[#This Row],[speed_ev]])</f>
        <v>63</v>
      </c>
    </row>
    <row r="72" spans="1:7" x14ac:dyDescent="0.3">
      <c r="A72">
        <f>IF(ISERROR(Table_sql2014a8.sandag.org_ws_FreewaySpeed[[#This Row],[scenario_id]]),"",Table_sql2014a8.sandag.org_ws_FreewaySpeed[[#This Row],[scenario_id]])</f>
        <v>0</v>
      </c>
      <c r="B72">
        <f>IF(ISERROR(Table_sql2014a8.sandag.org_ws_FreewaySpeed[[#This Row],[LinkID]]),"",Table_sql2014a8.sandag.org_ws_FreewaySpeed[[#This Row],[LinkID]])</f>
        <v>7470</v>
      </c>
      <c r="C72">
        <f>IF(ISERROR(Table_sql2014a8.sandag.org_ws_FreewaySpeed[[#This Row],[speed_ea]]),"",Table_sql2014a8.sandag.org_ws_FreewaySpeed[[#This Row],[speed_ea]])</f>
        <v>57</v>
      </c>
      <c r="D72">
        <f>IF(ISERROR(Table_sql2014a8.sandag.org_ws_FreewaySpeed[[#This Row],[speed_am]]),"",Table_sql2014a8.sandag.org_ws_FreewaySpeed[[#This Row],[speed_am]])</f>
        <v>57</v>
      </c>
      <c r="E72">
        <f>IF(ISERROR(Table_sql2014a8.sandag.org_ws_FreewaySpeed[[#This Row],[speed_md]]),"",Table_sql2014a8.sandag.org_ws_FreewaySpeed[[#This Row],[speed_md]])</f>
        <v>57</v>
      </c>
      <c r="F72">
        <f>IF(ISERROR(Table_sql2014a8.sandag.org_ws_FreewaySpeed[[#This Row],[speed_pm]]),"",Table_sql2014a8.sandag.org_ws_FreewaySpeed[[#This Row],[speed_pm]])</f>
        <v>45</v>
      </c>
      <c r="G72">
        <f>IF(ISERROR(Table_sql2014a8.sandag.org_ws_FreewaySpeed[[#This Row],[speed_ev]]),"",Table_sql2014a8.sandag.org_ws_FreewaySpeed[[#This Row],[speed_ev]])</f>
        <v>57</v>
      </c>
    </row>
    <row r="73" spans="1:7" x14ac:dyDescent="0.3">
      <c r="A73">
        <f>IF(ISERROR(Table_sql2014a8.sandag.org_ws_FreewaySpeed[[#This Row],[scenario_id]]),"",Table_sql2014a8.sandag.org_ws_FreewaySpeed[[#This Row],[scenario_id]])</f>
        <v>0</v>
      </c>
      <c r="B73">
        <f>IF(ISERROR(Table_sql2014a8.sandag.org_ws_FreewaySpeed[[#This Row],[LinkID]]),"",Table_sql2014a8.sandag.org_ws_FreewaySpeed[[#This Row],[LinkID]])</f>
        <v>7492</v>
      </c>
      <c r="C73">
        <f>IF(ISERROR(Table_sql2014a8.sandag.org_ws_FreewaySpeed[[#This Row],[speed_ea]]),"",Table_sql2014a8.sandag.org_ws_FreewaySpeed[[#This Row],[speed_ea]])</f>
        <v>57</v>
      </c>
      <c r="D73">
        <f>IF(ISERROR(Table_sql2014a8.sandag.org_ws_FreewaySpeed[[#This Row],[speed_am]]),"",Table_sql2014a8.sandag.org_ws_FreewaySpeed[[#This Row],[speed_am]])</f>
        <v>57</v>
      </c>
      <c r="E73">
        <f>IF(ISERROR(Table_sql2014a8.sandag.org_ws_FreewaySpeed[[#This Row],[speed_md]]),"",Table_sql2014a8.sandag.org_ws_FreewaySpeed[[#This Row],[speed_md]])</f>
        <v>57</v>
      </c>
      <c r="F73">
        <f>IF(ISERROR(Table_sql2014a8.sandag.org_ws_FreewaySpeed[[#This Row],[speed_pm]]),"",Table_sql2014a8.sandag.org_ws_FreewaySpeed[[#This Row],[speed_pm]])</f>
        <v>57</v>
      </c>
      <c r="G73">
        <f>IF(ISERROR(Table_sql2014a8.sandag.org_ws_FreewaySpeed[[#This Row],[speed_ev]]),"",Table_sql2014a8.sandag.org_ws_FreewaySpeed[[#This Row],[speed_ev]])</f>
        <v>57</v>
      </c>
    </row>
    <row r="74" spans="1:7" x14ac:dyDescent="0.3">
      <c r="A74">
        <f>IF(ISERROR(Table_sql2014a8.sandag.org_ws_FreewaySpeed[[#This Row],[scenario_id]]),"",Table_sql2014a8.sandag.org_ws_FreewaySpeed[[#This Row],[scenario_id]])</f>
        <v>0</v>
      </c>
      <c r="B74">
        <f>IF(ISERROR(Table_sql2014a8.sandag.org_ws_FreewaySpeed[[#This Row],[LinkID]]),"",Table_sql2014a8.sandag.org_ws_FreewaySpeed[[#This Row],[LinkID]])</f>
        <v>7497</v>
      </c>
      <c r="C74">
        <f>IF(ISERROR(Table_sql2014a8.sandag.org_ws_FreewaySpeed[[#This Row],[speed_ea]]),"",Table_sql2014a8.sandag.org_ws_FreewaySpeed[[#This Row],[speed_ea]])</f>
        <v>62</v>
      </c>
      <c r="D74">
        <f>IF(ISERROR(Table_sql2014a8.sandag.org_ws_FreewaySpeed[[#This Row],[speed_am]]),"",Table_sql2014a8.sandag.org_ws_FreewaySpeed[[#This Row],[speed_am]])</f>
        <v>55</v>
      </c>
      <c r="E74">
        <f>IF(ISERROR(Table_sql2014a8.sandag.org_ws_FreewaySpeed[[#This Row],[speed_md]]),"",Table_sql2014a8.sandag.org_ws_FreewaySpeed[[#This Row],[speed_md]])</f>
        <v>61</v>
      </c>
      <c r="F74">
        <f>IF(ISERROR(Table_sql2014a8.sandag.org_ws_FreewaySpeed[[#This Row],[speed_pm]]),"",Table_sql2014a8.sandag.org_ws_FreewaySpeed[[#This Row],[speed_pm]])</f>
        <v>50</v>
      </c>
      <c r="G74">
        <f>IF(ISERROR(Table_sql2014a8.sandag.org_ws_FreewaySpeed[[#This Row],[speed_ev]]),"",Table_sql2014a8.sandag.org_ws_FreewaySpeed[[#This Row],[speed_ev]])</f>
        <v>62</v>
      </c>
    </row>
    <row r="75" spans="1:7" x14ac:dyDescent="0.3">
      <c r="A75">
        <f>IF(ISERROR(Table_sql2014a8.sandag.org_ws_FreewaySpeed[[#This Row],[scenario_id]]),"",Table_sql2014a8.sandag.org_ws_FreewaySpeed[[#This Row],[scenario_id]])</f>
        <v>0</v>
      </c>
      <c r="B75">
        <f>IF(ISERROR(Table_sql2014a8.sandag.org_ws_FreewaySpeed[[#This Row],[LinkID]]),"",Table_sql2014a8.sandag.org_ws_FreewaySpeed[[#This Row],[LinkID]])</f>
        <v>7505</v>
      </c>
      <c r="C75">
        <f>IF(ISERROR(Table_sql2014a8.sandag.org_ws_FreewaySpeed[[#This Row],[speed_ea]]),"",Table_sql2014a8.sandag.org_ws_FreewaySpeed[[#This Row],[speed_ea]])</f>
        <v>61</v>
      </c>
      <c r="D75">
        <f>IF(ISERROR(Table_sql2014a8.sandag.org_ws_FreewaySpeed[[#This Row],[speed_am]]),"",Table_sql2014a8.sandag.org_ws_FreewaySpeed[[#This Row],[speed_am]])</f>
        <v>61</v>
      </c>
      <c r="E75">
        <f>IF(ISERROR(Table_sql2014a8.sandag.org_ws_FreewaySpeed[[#This Row],[speed_md]]),"",Table_sql2014a8.sandag.org_ws_FreewaySpeed[[#This Row],[speed_md]])</f>
        <v>61</v>
      </c>
      <c r="F75">
        <f>IF(ISERROR(Table_sql2014a8.sandag.org_ws_FreewaySpeed[[#This Row],[speed_pm]]),"",Table_sql2014a8.sandag.org_ws_FreewaySpeed[[#This Row],[speed_pm]])</f>
        <v>58</v>
      </c>
      <c r="G75">
        <f>IF(ISERROR(Table_sql2014a8.sandag.org_ws_FreewaySpeed[[#This Row],[speed_ev]]),"",Table_sql2014a8.sandag.org_ws_FreewaySpeed[[#This Row],[speed_ev]])</f>
        <v>61</v>
      </c>
    </row>
    <row r="76" spans="1:7" x14ac:dyDescent="0.3">
      <c r="A76">
        <f>IF(ISERROR(Table_sql2014a8.sandag.org_ws_FreewaySpeed[[#This Row],[scenario_id]]),"",Table_sql2014a8.sandag.org_ws_FreewaySpeed[[#This Row],[scenario_id]])</f>
        <v>0</v>
      </c>
      <c r="B76">
        <f>IF(ISERROR(Table_sql2014a8.sandag.org_ws_FreewaySpeed[[#This Row],[LinkID]]),"",Table_sql2014a8.sandag.org_ws_FreewaySpeed[[#This Row],[LinkID]])</f>
        <v>7545</v>
      </c>
      <c r="C76">
        <f>IF(ISERROR(Table_sql2014a8.sandag.org_ws_FreewaySpeed[[#This Row],[speed_ea]]),"",Table_sql2014a8.sandag.org_ws_FreewaySpeed[[#This Row],[speed_ea]])</f>
        <v>62</v>
      </c>
      <c r="D76">
        <f>IF(ISERROR(Table_sql2014a8.sandag.org_ws_FreewaySpeed[[#This Row],[speed_am]]),"",Table_sql2014a8.sandag.org_ws_FreewaySpeed[[#This Row],[speed_am]])</f>
        <v>62</v>
      </c>
      <c r="E76">
        <f>IF(ISERROR(Table_sql2014a8.sandag.org_ws_FreewaySpeed[[#This Row],[speed_md]]),"",Table_sql2014a8.sandag.org_ws_FreewaySpeed[[#This Row],[speed_md]])</f>
        <v>62</v>
      </c>
      <c r="F76">
        <f>IF(ISERROR(Table_sql2014a8.sandag.org_ws_FreewaySpeed[[#This Row],[speed_pm]]),"",Table_sql2014a8.sandag.org_ws_FreewaySpeed[[#This Row],[speed_pm]])</f>
        <v>61</v>
      </c>
      <c r="G76">
        <f>IF(ISERROR(Table_sql2014a8.sandag.org_ws_FreewaySpeed[[#This Row],[speed_ev]]),"",Table_sql2014a8.sandag.org_ws_FreewaySpeed[[#This Row],[speed_ev]])</f>
        <v>62</v>
      </c>
    </row>
    <row r="77" spans="1:7" x14ac:dyDescent="0.3">
      <c r="A77">
        <f>IF(ISERROR(Table_sql2014a8.sandag.org_ws_FreewaySpeed[[#This Row],[scenario_id]]),"",Table_sql2014a8.sandag.org_ws_FreewaySpeed[[#This Row],[scenario_id]])</f>
        <v>0</v>
      </c>
      <c r="B77">
        <f>IF(ISERROR(Table_sql2014a8.sandag.org_ws_FreewaySpeed[[#This Row],[LinkID]]),"",Table_sql2014a8.sandag.org_ws_FreewaySpeed[[#This Row],[LinkID]])</f>
        <v>7723</v>
      </c>
      <c r="C77">
        <f>IF(ISERROR(Table_sql2014a8.sandag.org_ws_FreewaySpeed[[#This Row],[speed_ea]]),"",Table_sql2014a8.sandag.org_ws_FreewaySpeed[[#This Row],[speed_ea]])</f>
        <v>58</v>
      </c>
      <c r="D77">
        <f>IF(ISERROR(Table_sql2014a8.sandag.org_ws_FreewaySpeed[[#This Row],[speed_am]]),"",Table_sql2014a8.sandag.org_ws_FreewaySpeed[[#This Row],[speed_am]])</f>
        <v>47</v>
      </c>
      <c r="E77">
        <f>IF(ISERROR(Table_sql2014a8.sandag.org_ws_FreewaySpeed[[#This Row],[speed_md]]),"",Table_sql2014a8.sandag.org_ws_FreewaySpeed[[#This Row],[speed_md]])</f>
        <v>56</v>
      </c>
      <c r="F77">
        <f>IF(ISERROR(Table_sql2014a8.sandag.org_ws_FreewaySpeed[[#This Row],[speed_pm]]),"",Table_sql2014a8.sandag.org_ws_FreewaySpeed[[#This Row],[speed_pm]])</f>
        <v>55</v>
      </c>
      <c r="G77">
        <f>IF(ISERROR(Table_sql2014a8.sandag.org_ws_FreewaySpeed[[#This Row],[speed_ev]]),"",Table_sql2014a8.sandag.org_ws_FreewaySpeed[[#This Row],[speed_ev]])</f>
        <v>58</v>
      </c>
    </row>
    <row r="78" spans="1:7" x14ac:dyDescent="0.3">
      <c r="A78">
        <f>IF(ISERROR(Table_sql2014a8.sandag.org_ws_FreewaySpeed[[#This Row],[scenario_id]]),"",Table_sql2014a8.sandag.org_ws_FreewaySpeed[[#This Row],[scenario_id]])</f>
        <v>0</v>
      </c>
      <c r="B78">
        <f>IF(ISERROR(Table_sql2014a8.sandag.org_ws_FreewaySpeed[[#This Row],[LinkID]]),"",Table_sql2014a8.sandag.org_ws_FreewaySpeed[[#This Row],[LinkID]])</f>
        <v>7872</v>
      </c>
      <c r="C78">
        <f>IF(ISERROR(Table_sql2014a8.sandag.org_ws_FreewaySpeed[[#This Row],[speed_ea]]),"",Table_sql2014a8.sandag.org_ws_FreewaySpeed[[#This Row],[speed_ea]])</f>
        <v>58</v>
      </c>
      <c r="D78">
        <f>IF(ISERROR(Table_sql2014a8.sandag.org_ws_FreewaySpeed[[#This Row],[speed_am]]),"",Table_sql2014a8.sandag.org_ws_FreewaySpeed[[#This Row],[speed_am]])</f>
        <v>53</v>
      </c>
      <c r="E78">
        <f>IF(ISERROR(Table_sql2014a8.sandag.org_ws_FreewaySpeed[[#This Row],[speed_md]]),"",Table_sql2014a8.sandag.org_ws_FreewaySpeed[[#This Row],[speed_md]])</f>
        <v>57</v>
      </c>
      <c r="F78">
        <f>IF(ISERROR(Table_sql2014a8.sandag.org_ws_FreewaySpeed[[#This Row],[speed_pm]]),"",Table_sql2014a8.sandag.org_ws_FreewaySpeed[[#This Row],[speed_pm]])</f>
        <v>56</v>
      </c>
      <c r="G78">
        <f>IF(ISERROR(Table_sql2014a8.sandag.org_ws_FreewaySpeed[[#This Row],[speed_ev]]),"",Table_sql2014a8.sandag.org_ws_FreewaySpeed[[#This Row],[speed_ev]])</f>
        <v>58</v>
      </c>
    </row>
    <row r="79" spans="1:7" x14ac:dyDescent="0.3">
      <c r="A79">
        <f>IF(ISERROR(Table_sql2014a8.sandag.org_ws_FreewaySpeed[[#This Row],[scenario_id]]),"",Table_sql2014a8.sandag.org_ws_FreewaySpeed[[#This Row],[scenario_id]])</f>
        <v>0</v>
      </c>
      <c r="B79">
        <f>IF(ISERROR(Table_sql2014a8.sandag.org_ws_FreewaySpeed[[#This Row],[LinkID]]),"",Table_sql2014a8.sandag.org_ws_FreewaySpeed[[#This Row],[LinkID]])</f>
        <v>7874</v>
      </c>
      <c r="C79">
        <f>IF(ISERROR(Table_sql2014a8.sandag.org_ws_FreewaySpeed[[#This Row],[speed_ea]]),"",Table_sql2014a8.sandag.org_ws_FreewaySpeed[[#This Row],[speed_ea]])</f>
        <v>55</v>
      </c>
      <c r="D79">
        <f>IF(ISERROR(Table_sql2014a8.sandag.org_ws_FreewaySpeed[[#This Row],[speed_am]]),"",Table_sql2014a8.sandag.org_ws_FreewaySpeed[[#This Row],[speed_am]])</f>
        <v>54</v>
      </c>
      <c r="E79">
        <f>IF(ISERROR(Table_sql2014a8.sandag.org_ws_FreewaySpeed[[#This Row],[speed_md]]),"",Table_sql2014a8.sandag.org_ws_FreewaySpeed[[#This Row],[speed_md]])</f>
        <v>54</v>
      </c>
      <c r="F79">
        <f>IF(ISERROR(Table_sql2014a8.sandag.org_ws_FreewaySpeed[[#This Row],[speed_pm]]),"",Table_sql2014a8.sandag.org_ws_FreewaySpeed[[#This Row],[speed_pm]])</f>
        <v>53</v>
      </c>
      <c r="G79">
        <f>IF(ISERROR(Table_sql2014a8.sandag.org_ws_FreewaySpeed[[#This Row],[speed_ev]]),"",Table_sql2014a8.sandag.org_ws_FreewaySpeed[[#This Row],[speed_ev]])</f>
        <v>55</v>
      </c>
    </row>
    <row r="80" spans="1:7" x14ac:dyDescent="0.3">
      <c r="A80">
        <f>IF(ISERROR(Table_sql2014a8.sandag.org_ws_FreewaySpeed[[#This Row],[scenario_id]]),"",Table_sql2014a8.sandag.org_ws_FreewaySpeed[[#This Row],[scenario_id]])</f>
        <v>0</v>
      </c>
      <c r="B80">
        <f>IF(ISERROR(Table_sql2014a8.sandag.org_ws_FreewaySpeed[[#This Row],[LinkID]]),"",Table_sql2014a8.sandag.org_ws_FreewaySpeed[[#This Row],[LinkID]])</f>
        <v>8042</v>
      </c>
      <c r="C80">
        <f>IF(ISERROR(Table_sql2014a8.sandag.org_ws_FreewaySpeed[[#This Row],[speed_ea]]),"",Table_sql2014a8.sandag.org_ws_FreewaySpeed[[#This Row],[speed_ea]])</f>
        <v>58</v>
      </c>
      <c r="D80">
        <f>IF(ISERROR(Table_sql2014a8.sandag.org_ws_FreewaySpeed[[#This Row],[speed_am]]),"",Table_sql2014a8.sandag.org_ws_FreewaySpeed[[#This Row],[speed_am]])</f>
        <v>41</v>
      </c>
      <c r="E80">
        <f>IF(ISERROR(Table_sql2014a8.sandag.org_ws_FreewaySpeed[[#This Row],[speed_md]]),"",Table_sql2014a8.sandag.org_ws_FreewaySpeed[[#This Row],[speed_md]])</f>
        <v>47</v>
      </c>
      <c r="F80">
        <f>IF(ISERROR(Table_sql2014a8.sandag.org_ws_FreewaySpeed[[#This Row],[speed_pm]]),"",Table_sql2014a8.sandag.org_ws_FreewaySpeed[[#This Row],[speed_pm]])</f>
        <v>41</v>
      </c>
      <c r="G80">
        <f>IF(ISERROR(Table_sql2014a8.sandag.org_ws_FreewaySpeed[[#This Row],[speed_ev]]),"",Table_sql2014a8.sandag.org_ws_FreewaySpeed[[#This Row],[speed_ev]])</f>
        <v>58</v>
      </c>
    </row>
    <row r="81" spans="1:7" x14ac:dyDescent="0.3">
      <c r="A81">
        <f>IF(ISERROR(Table_sql2014a8.sandag.org_ws_FreewaySpeed[[#This Row],[scenario_id]]),"",Table_sql2014a8.sandag.org_ws_FreewaySpeed[[#This Row],[scenario_id]])</f>
        <v>0</v>
      </c>
      <c r="B81">
        <f>IF(ISERROR(Table_sql2014a8.sandag.org_ws_FreewaySpeed[[#This Row],[LinkID]]),"",Table_sql2014a8.sandag.org_ws_FreewaySpeed[[#This Row],[LinkID]])</f>
        <v>8056</v>
      </c>
      <c r="C81">
        <f>IF(ISERROR(Table_sql2014a8.sandag.org_ws_FreewaySpeed[[#This Row],[speed_ea]]),"",Table_sql2014a8.sandag.org_ws_FreewaySpeed[[#This Row],[speed_ea]])</f>
        <v>58</v>
      </c>
      <c r="D81">
        <f>IF(ISERROR(Table_sql2014a8.sandag.org_ws_FreewaySpeed[[#This Row],[speed_am]]),"",Table_sql2014a8.sandag.org_ws_FreewaySpeed[[#This Row],[speed_am]])</f>
        <v>37</v>
      </c>
      <c r="E81">
        <f>IF(ISERROR(Table_sql2014a8.sandag.org_ws_FreewaySpeed[[#This Row],[speed_md]]),"",Table_sql2014a8.sandag.org_ws_FreewaySpeed[[#This Row],[speed_md]])</f>
        <v>45</v>
      </c>
      <c r="F81">
        <f>IF(ISERROR(Table_sql2014a8.sandag.org_ws_FreewaySpeed[[#This Row],[speed_pm]]),"",Table_sql2014a8.sandag.org_ws_FreewaySpeed[[#This Row],[speed_pm]])</f>
        <v>38</v>
      </c>
      <c r="G81">
        <f>IF(ISERROR(Table_sql2014a8.sandag.org_ws_FreewaySpeed[[#This Row],[speed_ev]]),"",Table_sql2014a8.sandag.org_ws_FreewaySpeed[[#This Row],[speed_ev]])</f>
        <v>58</v>
      </c>
    </row>
    <row r="82" spans="1:7" x14ac:dyDescent="0.3">
      <c r="A82">
        <f>IF(ISERROR(Table_sql2014a8.sandag.org_ws_FreewaySpeed[[#This Row],[scenario_id]]),"",Table_sql2014a8.sandag.org_ws_FreewaySpeed[[#This Row],[scenario_id]])</f>
        <v>0</v>
      </c>
      <c r="B82">
        <f>IF(ISERROR(Table_sql2014a8.sandag.org_ws_FreewaySpeed[[#This Row],[LinkID]]),"",Table_sql2014a8.sandag.org_ws_FreewaySpeed[[#This Row],[LinkID]])</f>
        <v>8060</v>
      </c>
      <c r="C82">
        <f>IF(ISERROR(Table_sql2014a8.sandag.org_ws_FreewaySpeed[[#This Row],[speed_ea]]),"",Table_sql2014a8.sandag.org_ws_FreewaySpeed[[#This Row],[speed_ea]])</f>
        <v>58</v>
      </c>
      <c r="D82">
        <f>IF(ISERROR(Table_sql2014a8.sandag.org_ws_FreewaySpeed[[#This Row],[speed_am]]),"",Table_sql2014a8.sandag.org_ws_FreewaySpeed[[#This Row],[speed_am]])</f>
        <v>46</v>
      </c>
      <c r="E82">
        <f>IF(ISERROR(Table_sql2014a8.sandag.org_ws_FreewaySpeed[[#This Row],[speed_md]]),"",Table_sql2014a8.sandag.org_ws_FreewaySpeed[[#This Row],[speed_md]])</f>
        <v>50</v>
      </c>
      <c r="F82">
        <f>IF(ISERROR(Table_sql2014a8.sandag.org_ws_FreewaySpeed[[#This Row],[speed_pm]]),"",Table_sql2014a8.sandag.org_ws_FreewaySpeed[[#This Row],[speed_pm]])</f>
        <v>54</v>
      </c>
      <c r="G82">
        <f>IF(ISERROR(Table_sql2014a8.sandag.org_ws_FreewaySpeed[[#This Row],[speed_ev]]),"",Table_sql2014a8.sandag.org_ws_FreewaySpeed[[#This Row],[speed_ev]])</f>
        <v>58</v>
      </c>
    </row>
    <row r="83" spans="1:7" x14ac:dyDescent="0.3">
      <c r="A83">
        <f>IF(ISERROR(Table_sql2014a8.sandag.org_ws_FreewaySpeed[[#This Row],[scenario_id]]),"",Table_sql2014a8.sandag.org_ws_FreewaySpeed[[#This Row],[scenario_id]])</f>
        <v>0</v>
      </c>
      <c r="B83">
        <f>IF(ISERROR(Table_sql2014a8.sandag.org_ws_FreewaySpeed[[#This Row],[LinkID]]),"",Table_sql2014a8.sandag.org_ws_FreewaySpeed[[#This Row],[LinkID]])</f>
        <v>8103</v>
      </c>
      <c r="C83">
        <f>IF(ISERROR(Table_sql2014a8.sandag.org_ws_FreewaySpeed[[#This Row],[speed_ea]]),"",Table_sql2014a8.sandag.org_ws_FreewaySpeed[[#This Row],[speed_ea]])</f>
        <v>58</v>
      </c>
      <c r="D83">
        <f>IF(ISERROR(Table_sql2014a8.sandag.org_ws_FreewaySpeed[[#This Row],[speed_am]]),"",Table_sql2014a8.sandag.org_ws_FreewaySpeed[[#This Row],[speed_am]])</f>
        <v>34</v>
      </c>
      <c r="E83">
        <f>IF(ISERROR(Table_sql2014a8.sandag.org_ws_FreewaySpeed[[#This Row],[speed_md]]),"",Table_sql2014a8.sandag.org_ws_FreewaySpeed[[#This Row],[speed_md]])</f>
        <v>56</v>
      </c>
      <c r="F83">
        <f>IF(ISERROR(Table_sql2014a8.sandag.org_ws_FreewaySpeed[[#This Row],[speed_pm]]),"",Table_sql2014a8.sandag.org_ws_FreewaySpeed[[#This Row],[speed_pm]])</f>
        <v>56</v>
      </c>
      <c r="G83">
        <f>IF(ISERROR(Table_sql2014a8.sandag.org_ws_FreewaySpeed[[#This Row],[speed_ev]]),"",Table_sql2014a8.sandag.org_ws_FreewaySpeed[[#This Row],[speed_ev]])</f>
        <v>58</v>
      </c>
    </row>
    <row r="84" spans="1:7" x14ac:dyDescent="0.3">
      <c r="A84">
        <f>IF(ISERROR(Table_sql2014a8.sandag.org_ws_FreewaySpeed[[#This Row],[scenario_id]]),"",Table_sql2014a8.sandag.org_ws_FreewaySpeed[[#This Row],[scenario_id]])</f>
        <v>0</v>
      </c>
      <c r="B84">
        <f>IF(ISERROR(Table_sql2014a8.sandag.org_ws_FreewaySpeed[[#This Row],[LinkID]]),"",Table_sql2014a8.sandag.org_ws_FreewaySpeed[[#This Row],[LinkID]])</f>
        <v>8768</v>
      </c>
      <c r="C84">
        <f>IF(ISERROR(Table_sql2014a8.sandag.org_ws_FreewaySpeed[[#This Row],[speed_ea]]),"",Table_sql2014a8.sandag.org_ws_FreewaySpeed[[#This Row],[speed_ea]])</f>
        <v>58</v>
      </c>
      <c r="D84">
        <f>IF(ISERROR(Table_sql2014a8.sandag.org_ws_FreewaySpeed[[#This Row],[speed_am]]),"",Table_sql2014a8.sandag.org_ws_FreewaySpeed[[#This Row],[speed_am]])</f>
        <v>54</v>
      </c>
      <c r="E84">
        <f>IF(ISERROR(Table_sql2014a8.sandag.org_ws_FreewaySpeed[[#This Row],[speed_md]]),"",Table_sql2014a8.sandag.org_ws_FreewaySpeed[[#This Row],[speed_md]])</f>
        <v>44</v>
      </c>
      <c r="F84">
        <f>IF(ISERROR(Table_sql2014a8.sandag.org_ws_FreewaySpeed[[#This Row],[speed_pm]]),"",Table_sql2014a8.sandag.org_ws_FreewaySpeed[[#This Row],[speed_pm]])</f>
        <v>33</v>
      </c>
      <c r="G84">
        <f>IF(ISERROR(Table_sql2014a8.sandag.org_ws_FreewaySpeed[[#This Row],[speed_ev]]),"",Table_sql2014a8.sandag.org_ws_FreewaySpeed[[#This Row],[speed_ev]])</f>
        <v>58</v>
      </c>
    </row>
    <row r="85" spans="1:7" x14ac:dyDescent="0.3">
      <c r="A85">
        <f>IF(ISERROR(Table_sql2014a8.sandag.org_ws_FreewaySpeed[[#This Row],[scenario_id]]),"",Table_sql2014a8.sandag.org_ws_FreewaySpeed[[#This Row],[scenario_id]])</f>
        <v>0</v>
      </c>
      <c r="B85">
        <f>IF(ISERROR(Table_sql2014a8.sandag.org_ws_FreewaySpeed[[#This Row],[LinkID]]),"",Table_sql2014a8.sandag.org_ws_FreewaySpeed[[#This Row],[LinkID]])</f>
        <v>8769</v>
      </c>
      <c r="C85">
        <f>IF(ISERROR(Table_sql2014a8.sandag.org_ws_FreewaySpeed[[#This Row],[speed_ea]]),"",Table_sql2014a8.sandag.org_ws_FreewaySpeed[[#This Row],[speed_ea]])</f>
        <v>57</v>
      </c>
      <c r="D85">
        <f>IF(ISERROR(Table_sql2014a8.sandag.org_ws_FreewaySpeed[[#This Row],[speed_am]]),"",Table_sql2014a8.sandag.org_ws_FreewaySpeed[[#This Row],[speed_am]])</f>
        <v>33</v>
      </c>
      <c r="E85">
        <f>IF(ISERROR(Table_sql2014a8.sandag.org_ws_FreewaySpeed[[#This Row],[speed_md]]),"",Table_sql2014a8.sandag.org_ws_FreewaySpeed[[#This Row],[speed_md]])</f>
        <v>46</v>
      </c>
      <c r="F85">
        <f>IF(ISERROR(Table_sql2014a8.sandag.org_ws_FreewaySpeed[[#This Row],[speed_pm]]),"",Table_sql2014a8.sandag.org_ws_FreewaySpeed[[#This Row],[speed_pm]])</f>
        <v>55</v>
      </c>
      <c r="G85">
        <f>IF(ISERROR(Table_sql2014a8.sandag.org_ws_FreewaySpeed[[#This Row],[speed_ev]]),"",Table_sql2014a8.sandag.org_ws_FreewaySpeed[[#This Row],[speed_ev]])</f>
        <v>58</v>
      </c>
    </row>
    <row r="86" spans="1:7" x14ac:dyDescent="0.3">
      <c r="A86">
        <f>IF(ISERROR(Table_sql2014a8.sandag.org_ws_FreewaySpeed[[#This Row],[scenario_id]]),"",Table_sql2014a8.sandag.org_ws_FreewaySpeed[[#This Row],[scenario_id]])</f>
        <v>0</v>
      </c>
      <c r="B86">
        <f>IF(ISERROR(Table_sql2014a8.sandag.org_ws_FreewaySpeed[[#This Row],[LinkID]]),"",Table_sql2014a8.sandag.org_ws_FreewaySpeed[[#This Row],[LinkID]])</f>
        <v>8771</v>
      </c>
      <c r="C86">
        <f>IF(ISERROR(Table_sql2014a8.sandag.org_ws_FreewaySpeed[[#This Row],[speed_ea]]),"",Table_sql2014a8.sandag.org_ws_FreewaySpeed[[#This Row],[speed_ea]])</f>
        <v>57</v>
      </c>
      <c r="D86">
        <f>IF(ISERROR(Table_sql2014a8.sandag.org_ws_FreewaySpeed[[#This Row],[speed_am]]),"",Table_sql2014a8.sandag.org_ws_FreewaySpeed[[#This Row],[speed_am]])</f>
        <v>35</v>
      </c>
      <c r="E86">
        <f>IF(ISERROR(Table_sql2014a8.sandag.org_ws_FreewaySpeed[[#This Row],[speed_md]]),"",Table_sql2014a8.sandag.org_ws_FreewaySpeed[[#This Row],[speed_md]])</f>
        <v>47</v>
      </c>
      <c r="F86">
        <f>IF(ISERROR(Table_sql2014a8.sandag.org_ws_FreewaySpeed[[#This Row],[speed_pm]]),"",Table_sql2014a8.sandag.org_ws_FreewaySpeed[[#This Row],[speed_pm]])</f>
        <v>54</v>
      </c>
      <c r="G86">
        <f>IF(ISERROR(Table_sql2014a8.sandag.org_ws_FreewaySpeed[[#This Row],[speed_ev]]),"",Table_sql2014a8.sandag.org_ws_FreewaySpeed[[#This Row],[speed_ev]])</f>
        <v>58</v>
      </c>
    </row>
    <row r="87" spans="1:7" x14ac:dyDescent="0.3">
      <c r="A87">
        <f>IF(ISERROR(Table_sql2014a8.sandag.org_ws_FreewaySpeed[[#This Row],[scenario_id]]),"",Table_sql2014a8.sandag.org_ws_FreewaySpeed[[#This Row],[scenario_id]])</f>
        <v>0</v>
      </c>
      <c r="B87">
        <f>IF(ISERROR(Table_sql2014a8.sandag.org_ws_FreewaySpeed[[#This Row],[LinkID]]),"",Table_sql2014a8.sandag.org_ws_FreewaySpeed[[#This Row],[LinkID]])</f>
        <v>8772</v>
      </c>
      <c r="C87">
        <f>IF(ISERROR(Table_sql2014a8.sandag.org_ws_FreewaySpeed[[#This Row],[speed_ea]]),"",Table_sql2014a8.sandag.org_ws_FreewaySpeed[[#This Row],[speed_ea]])</f>
        <v>57</v>
      </c>
      <c r="D87">
        <f>IF(ISERROR(Table_sql2014a8.sandag.org_ws_FreewaySpeed[[#This Row],[speed_am]]),"",Table_sql2014a8.sandag.org_ws_FreewaySpeed[[#This Row],[speed_am]])</f>
        <v>33</v>
      </c>
      <c r="E87">
        <f>IF(ISERROR(Table_sql2014a8.sandag.org_ws_FreewaySpeed[[#This Row],[speed_md]]),"",Table_sql2014a8.sandag.org_ws_FreewaySpeed[[#This Row],[speed_md]])</f>
        <v>52</v>
      </c>
      <c r="F87">
        <f>IF(ISERROR(Table_sql2014a8.sandag.org_ws_FreewaySpeed[[#This Row],[speed_pm]]),"",Table_sql2014a8.sandag.org_ws_FreewaySpeed[[#This Row],[speed_pm]])</f>
        <v>54</v>
      </c>
      <c r="G87">
        <f>IF(ISERROR(Table_sql2014a8.sandag.org_ws_FreewaySpeed[[#This Row],[speed_ev]]),"",Table_sql2014a8.sandag.org_ws_FreewaySpeed[[#This Row],[speed_ev]])</f>
        <v>58</v>
      </c>
    </row>
    <row r="88" spans="1:7" x14ac:dyDescent="0.3">
      <c r="A88">
        <f>IF(ISERROR(Table_sql2014a8.sandag.org_ws_FreewaySpeed[[#This Row],[scenario_id]]),"",Table_sql2014a8.sandag.org_ws_FreewaySpeed[[#This Row],[scenario_id]])</f>
        <v>0</v>
      </c>
      <c r="B88">
        <f>IF(ISERROR(Table_sql2014a8.sandag.org_ws_FreewaySpeed[[#This Row],[LinkID]]),"",Table_sql2014a8.sandag.org_ws_FreewaySpeed[[#This Row],[LinkID]])</f>
        <v>8773</v>
      </c>
      <c r="C88">
        <f>IF(ISERROR(Table_sql2014a8.sandag.org_ws_FreewaySpeed[[#This Row],[speed_ea]]),"",Table_sql2014a8.sandag.org_ws_FreewaySpeed[[#This Row],[speed_ea]])</f>
        <v>57</v>
      </c>
      <c r="D88">
        <f>IF(ISERROR(Table_sql2014a8.sandag.org_ws_FreewaySpeed[[#This Row],[speed_am]]),"",Table_sql2014a8.sandag.org_ws_FreewaySpeed[[#This Row],[speed_am]])</f>
        <v>35</v>
      </c>
      <c r="E88">
        <f>IF(ISERROR(Table_sql2014a8.sandag.org_ws_FreewaySpeed[[#This Row],[speed_md]]),"",Table_sql2014a8.sandag.org_ws_FreewaySpeed[[#This Row],[speed_md]])</f>
        <v>54</v>
      </c>
      <c r="F88">
        <f>IF(ISERROR(Table_sql2014a8.sandag.org_ws_FreewaySpeed[[#This Row],[speed_pm]]),"",Table_sql2014a8.sandag.org_ws_FreewaySpeed[[#This Row],[speed_pm]])</f>
        <v>56</v>
      </c>
      <c r="G88">
        <f>IF(ISERROR(Table_sql2014a8.sandag.org_ws_FreewaySpeed[[#This Row],[speed_ev]]),"",Table_sql2014a8.sandag.org_ws_FreewaySpeed[[#This Row],[speed_ev]])</f>
        <v>58</v>
      </c>
    </row>
    <row r="89" spans="1:7" x14ac:dyDescent="0.3">
      <c r="A89">
        <f>IF(ISERROR(Table_sql2014a8.sandag.org_ws_FreewaySpeed[[#This Row],[scenario_id]]),"",Table_sql2014a8.sandag.org_ws_FreewaySpeed[[#This Row],[scenario_id]])</f>
        <v>0</v>
      </c>
      <c r="B89">
        <f>IF(ISERROR(Table_sql2014a8.sandag.org_ws_FreewaySpeed[[#This Row],[LinkID]]),"",Table_sql2014a8.sandag.org_ws_FreewaySpeed[[#This Row],[LinkID]])</f>
        <v>8777</v>
      </c>
      <c r="C89">
        <f>IF(ISERROR(Table_sql2014a8.sandag.org_ws_FreewaySpeed[[#This Row],[speed_ea]]),"",Table_sql2014a8.sandag.org_ws_FreewaySpeed[[#This Row],[speed_ea]])</f>
        <v>62</v>
      </c>
      <c r="D89">
        <f>IF(ISERROR(Table_sql2014a8.sandag.org_ws_FreewaySpeed[[#This Row],[speed_am]]),"",Table_sql2014a8.sandag.org_ws_FreewaySpeed[[#This Row],[speed_am]])</f>
        <v>54</v>
      </c>
      <c r="E89">
        <f>IF(ISERROR(Table_sql2014a8.sandag.org_ws_FreewaySpeed[[#This Row],[speed_md]]),"",Table_sql2014a8.sandag.org_ws_FreewaySpeed[[#This Row],[speed_md]])</f>
        <v>62</v>
      </c>
      <c r="F89">
        <f>IF(ISERROR(Table_sql2014a8.sandag.org_ws_FreewaySpeed[[#This Row],[speed_pm]]),"",Table_sql2014a8.sandag.org_ws_FreewaySpeed[[#This Row],[speed_pm]])</f>
        <v>47</v>
      </c>
      <c r="G89">
        <f>IF(ISERROR(Table_sql2014a8.sandag.org_ws_FreewaySpeed[[#This Row],[speed_ev]]),"",Table_sql2014a8.sandag.org_ws_FreewaySpeed[[#This Row],[speed_ev]])</f>
        <v>62</v>
      </c>
    </row>
    <row r="90" spans="1:7" x14ac:dyDescent="0.3">
      <c r="A90">
        <f>IF(ISERROR(Table_sql2014a8.sandag.org_ws_FreewaySpeed[[#This Row],[scenario_id]]),"",Table_sql2014a8.sandag.org_ws_FreewaySpeed[[#This Row],[scenario_id]])</f>
        <v>0</v>
      </c>
      <c r="B90">
        <f>IF(ISERROR(Table_sql2014a8.sandag.org_ws_FreewaySpeed[[#This Row],[LinkID]]),"",Table_sql2014a8.sandag.org_ws_FreewaySpeed[[#This Row],[LinkID]])</f>
        <v>8778</v>
      </c>
      <c r="C90">
        <f>IF(ISERROR(Table_sql2014a8.sandag.org_ws_FreewaySpeed[[#This Row],[speed_ea]]),"",Table_sql2014a8.sandag.org_ws_FreewaySpeed[[#This Row],[speed_ea]])</f>
        <v>62</v>
      </c>
      <c r="D90">
        <f>IF(ISERROR(Table_sql2014a8.sandag.org_ws_FreewaySpeed[[#This Row],[speed_am]]),"",Table_sql2014a8.sandag.org_ws_FreewaySpeed[[#This Row],[speed_am]])</f>
        <v>57</v>
      </c>
      <c r="E90">
        <f>IF(ISERROR(Table_sql2014a8.sandag.org_ws_FreewaySpeed[[#This Row],[speed_md]]),"",Table_sql2014a8.sandag.org_ws_FreewaySpeed[[#This Row],[speed_md]])</f>
        <v>61</v>
      </c>
      <c r="F90">
        <f>IF(ISERROR(Table_sql2014a8.sandag.org_ws_FreewaySpeed[[#This Row],[speed_pm]]),"",Table_sql2014a8.sandag.org_ws_FreewaySpeed[[#This Row],[speed_pm]])</f>
        <v>51</v>
      </c>
      <c r="G90">
        <f>IF(ISERROR(Table_sql2014a8.sandag.org_ws_FreewaySpeed[[#This Row],[speed_ev]]),"",Table_sql2014a8.sandag.org_ws_FreewaySpeed[[#This Row],[speed_ev]])</f>
        <v>62</v>
      </c>
    </row>
    <row r="91" spans="1:7" x14ac:dyDescent="0.3">
      <c r="A91">
        <f>IF(ISERROR(Table_sql2014a8.sandag.org_ws_FreewaySpeed[[#This Row],[scenario_id]]),"",Table_sql2014a8.sandag.org_ws_FreewaySpeed[[#This Row],[scenario_id]])</f>
        <v>0</v>
      </c>
      <c r="B91">
        <f>IF(ISERROR(Table_sql2014a8.sandag.org_ws_FreewaySpeed[[#This Row],[LinkID]]),"",Table_sql2014a8.sandag.org_ws_FreewaySpeed[[#This Row],[LinkID]])</f>
        <v>8785</v>
      </c>
      <c r="C91">
        <f>IF(ISERROR(Table_sql2014a8.sandag.org_ws_FreewaySpeed[[#This Row],[speed_ea]]),"",Table_sql2014a8.sandag.org_ws_FreewaySpeed[[#This Row],[speed_ea]])</f>
        <v>62</v>
      </c>
      <c r="D91">
        <f>IF(ISERROR(Table_sql2014a8.sandag.org_ws_FreewaySpeed[[#This Row],[speed_am]]),"",Table_sql2014a8.sandag.org_ws_FreewaySpeed[[#This Row],[speed_am]])</f>
        <v>43</v>
      </c>
      <c r="E91">
        <f>IF(ISERROR(Table_sql2014a8.sandag.org_ws_FreewaySpeed[[#This Row],[speed_md]]),"",Table_sql2014a8.sandag.org_ws_FreewaySpeed[[#This Row],[speed_md]])</f>
        <v>59</v>
      </c>
      <c r="F91">
        <f>IF(ISERROR(Table_sql2014a8.sandag.org_ws_FreewaySpeed[[#This Row],[speed_pm]]),"",Table_sql2014a8.sandag.org_ws_FreewaySpeed[[#This Row],[speed_pm]])</f>
        <v>52</v>
      </c>
      <c r="G91">
        <f>IF(ISERROR(Table_sql2014a8.sandag.org_ws_FreewaySpeed[[#This Row],[speed_ev]]),"",Table_sql2014a8.sandag.org_ws_FreewaySpeed[[#This Row],[speed_ev]])</f>
        <v>62</v>
      </c>
    </row>
    <row r="92" spans="1:7" x14ac:dyDescent="0.3">
      <c r="A92">
        <f>IF(ISERROR(Table_sql2014a8.sandag.org_ws_FreewaySpeed[[#This Row],[scenario_id]]),"",Table_sql2014a8.sandag.org_ws_FreewaySpeed[[#This Row],[scenario_id]])</f>
        <v>0</v>
      </c>
      <c r="B92">
        <f>IF(ISERROR(Table_sql2014a8.sandag.org_ws_FreewaySpeed[[#This Row],[LinkID]]),"",Table_sql2014a8.sandag.org_ws_FreewaySpeed[[#This Row],[LinkID]])</f>
        <v>8786</v>
      </c>
      <c r="C92">
        <f>IF(ISERROR(Table_sql2014a8.sandag.org_ws_FreewaySpeed[[#This Row],[speed_ea]]),"",Table_sql2014a8.sandag.org_ws_FreewaySpeed[[#This Row],[speed_ea]])</f>
        <v>62</v>
      </c>
      <c r="D92">
        <f>IF(ISERROR(Table_sql2014a8.sandag.org_ws_FreewaySpeed[[#This Row],[speed_am]]),"",Table_sql2014a8.sandag.org_ws_FreewaySpeed[[#This Row],[speed_am]])</f>
        <v>51</v>
      </c>
      <c r="E92">
        <f>IF(ISERROR(Table_sql2014a8.sandag.org_ws_FreewaySpeed[[#This Row],[speed_md]]),"",Table_sql2014a8.sandag.org_ws_FreewaySpeed[[#This Row],[speed_md]])</f>
        <v>60</v>
      </c>
      <c r="F92">
        <f>IF(ISERROR(Table_sql2014a8.sandag.org_ws_FreewaySpeed[[#This Row],[speed_pm]]),"",Table_sql2014a8.sandag.org_ws_FreewaySpeed[[#This Row],[speed_pm]])</f>
        <v>52</v>
      </c>
      <c r="G92">
        <f>IF(ISERROR(Table_sql2014a8.sandag.org_ws_FreewaySpeed[[#This Row],[speed_ev]]),"",Table_sql2014a8.sandag.org_ws_FreewaySpeed[[#This Row],[speed_ev]])</f>
        <v>62</v>
      </c>
    </row>
    <row r="93" spans="1:7" x14ac:dyDescent="0.3">
      <c r="A93">
        <f>IF(ISERROR(Table_sql2014a8.sandag.org_ws_FreewaySpeed[[#This Row],[scenario_id]]),"",Table_sql2014a8.sandag.org_ws_FreewaySpeed[[#This Row],[scenario_id]])</f>
        <v>0</v>
      </c>
      <c r="B93">
        <f>IF(ISERROR(Table_sql2014a8.sandag.org_ws_FreewaySpeed[[#This Row],[LinkID]]),"",Table_sql2014a8.sandag.org_ws_FreewaySpeed[[#This Row],[LinkID]])</f>
        <v>8787</v>
      </c>
      <c r="C93">
        <f>IF(ISERROR(Table_sql2014a8.sandag.org_ws_FreewaySpeed[[#This Row],[speed_ea]]),"",Table_sql2014a8.sandag.org_ws_FreewaySpeed[[#This Row],[speed_ea]])</f>
        <v>62</v>
      </c>
      <c r="D93">
        <f>IF(ISERROR(Table_sql2014a8.sandag.org_ws_FreewaySpeed[[#This Row],[speed_am]]),"",Table_sql2014a8.sandag.org_ws_FreewaySpeed[[#This Row],[speed_am]])</f>
        <v>48</v>
      </c>
      <c r="E93">
        <f>IF(ISERROR(Table_sql2014a8.sandag.org_ws_FreewaySpeed[[#This Row],[speed_md]]),"",Table_sql2014a8.sandag.org_ws_FreewaySpeed[[#This Row],[speed_md]])</f>
        <v>58</v>
      </c>
      <c r="F93">
        <f>IF(ISERROR(Table_sql2014a8.sandag.org_ws_FreewaySpeed[[#This Row],[speed_pm]]),"",Table_sql2014a8.sandag.org_ws_FreewaySpeed[[#This Row],[speed_pm]])</f>
        <v>48</v>
      </c>
      <c r="G93">
        <f>IF(ISERROR(Table_sql2014a8.sandag.org_ws_FreewaySpeed[[#This Row],[speed_ev]]),"",Table_sql2014a8.sandag.org_ws_FreewaySpeed[[#This Row],[speed_ev]])</f>
        <v>62</v>
      </c>
    </row>
    <row r="94" spans="1:7" x14ac:dyDescent="0.3">
      <c r="A94">
        <f>IF(ISERROR(Table_sql2014a8.sandag.org_ws_FreewaySpeed[[#This Row],[scenario_id]]),"",Table_sql2014a8.sandag.org_ws_FreewaySpeed[[#This Row],[scenario_id]])</f>
        <v>0</v>
      </c>
      <c r="B94">
        <f>IF(ISERROR(Table_sql2014a8.sandag.org_ws_FreewaySpeed[[#This Row],[LinkID]]),"",Table_sql2014a8.sandag.org_ws_FreewaySpeed[[#This Row],[LinkID]])</f>
        <v>8788</v>
      </c>
      <c r="C94">
        <f>IF(ISERROR(Table_sql2014a8.sandag.org_ws_FreewaySpeed[[#This Row],[speed_ea]]),"",Table_sql2014a8.sandag.org_ws_FreewaySpeed[[#This Row],[speed_ea]])</f>
        <v>62</v>
      </c>
      <c r="D94">
        <f>IF(ISERROR(Table_sql2014a8.sandag.org_ws_FreewaySpeed[[#This Row],[speed_am]]),"",Table_sql2014a8.sandag.org_ws_FreewaySpeed[[#This Row],[speed_am]])</f>
        <v>52</v>
      </c>
      <c r="E94">
        <f>IF(ISERROR(Table_sql2014a8.sandag.org_ws_FreewaySpeed[[#This Row],[speed_md]]),"",Table_sql2014a8.sandag.org_ws_FreewaySpeed[[#This Row],[speed_md]])</f>
        <v>60</v>
      </c>
      <c r="F94">
        <f>IF(ISERROR(Table_sql2014a8.sandag.org_ws_FreewaySpeed[[#This Row],[speed_pm]]),"",Table_sql2014a8.sandag.org_ws_FreewaySpeed[[#This Row],[speed_pm]])</f>
        <v>52</v>
      </c>
      <c r="G94">
        <f>IF(ISERROR(Table_sql2014a8.sandag.org_ws_FreewaySpeed[[#This Row],[speed_ev]]),"",Table_sql2014a8.sandag.org_ws_FreewaySpeed[[#This Row],[speed_ev]])</f>
        <v>62</v>
      </c>
    </row>
    <row r="95" spans="1:7" x14ac:dyDescent="0.3">
      <c r="A95">
        <f>IF(ISERROR(Table_sql2014a8.sandag.org_ws_FreewaySpeed[[#This Row],[scenario_id]]),"",Table_sql2014a8.sandag.org_ws_FreewaySpeed[[#This Row],[scenario_id]])</f>
        <v>0</v>
      </c>
      <c r="B95">
        <f>IF(ISERROR(Table_sql2014a8.sandag.org_ws_FreewaySpeed[[#This Row],[LinkID]]),"",Table_sql2014a8.sandag.org_ws_FreewaySpeed[[#This Row],[LinkID]])</f>
        <v>8789</v>
      </c>
      <c r="C95">
        <f>IF(ISERROR(Table_sql2014a8.sandag.org_ws_FreewaySpeed[[#This Row],[speed_ea]]),"",Table_sql2014a8.sandag.org_ws_FreewaySpeed[[#This Row],[speed_ea]])</f>
        <v>62</v>
      </c>
      <c r="D95">
        <f>IF(ISERROR(Table_sql2014a8.sandag.org_ws_FreewaySpeed[[#This Row],[speed_am]]),"",Table_sql2014a8.sandag.org_ws_FreewaySpeed[[#This Row],[speed_am]])</f>
        <v>49</v>
      </c>
      <c r="E95">
        <f>IF(ISERROR(Table_sql2014a8.sandag.org_ws_FreewaySpeed[[#This Row],[speed_md]]),"",Table_sql2014a8.sandag.org_ws_FreewaySpeed[[#This Row],[speed_md]])</f>
        <v>60</v>
      </c>
      <c r="F95">
        <f>IF(ISERROR(Table_sql2014a8.sandag.org_ws_FreewaySpeed[[#This Row],[speed_pm]]),"",Table_sql2014a8.sandag.org_ws_FreewaySpeed[[#This Row],[speed_pm]])</f>
        <v>50</v>
      </c>
      <c r="G95">
        <f>IF(ISERROR(Table_sql2014a8.sandag.org_ws_FreewaySpeed[[#This Row],[speed_ev]]),"",Table_sql2014a8.sandag.org_ws_FreewaySpeed[[#This Row],[speed_ev]])</f>
        <v>62</v>
      </c>
    </row>
    <row r="96" spans="1:7" x14ac:dyDescent="0.3">
      <c r="A96">
        <f>IF(ISERROR(Table_sql2014a8.sandag.org_ws_FreewaySpeed[[#This Row],[scenario_id]]),"",Table_sql2014a8.sandag.org_ws_FreewaySpeed[[#This Row],[scenario_id]])</f>
        <v>0</v>
      </c>
      <c r="B96">
        <f>IF(ISERROR(Table_sql2014a8.sandag.org_ws_FreewaySpeed[[#This Row],[LinkID]]),"",Table_sql2014a8.sandag.org_ws_FreewaySpeed[[#This Row],[LinkID]])</f>
        <v>8797</v>
      </c>
      <c r="C96">
        <f>IF(ISERROR(Table_sql2014a8.sandag.org_ws_FreewaySpeed[[#This Row],[speed_ea]]),"",Table_sql2014a8.sandag.org_ws_FreewaySpeed[[#This Row],[speed_ea]])</f>
        <v>62</v>
      </c>
      <c r="D96">
        <f>IF(ISERROR(Table_sql2014a8.sandag.org_ws_FreewaySpeed[[#This Row],[speed_am]]),"",Table_sql2014a8.sandag.org_ws_FreewaySpeed[[#This Row],[speed_am]])</f>
        <v>52</v>
      </c>
      <c r="E96">
        <f>IF(ISERROR(Table_sql2014a8.sandag.org_ws_FreewaySpeed[[#This Row],[speed_md]]),"",Table_sql2014a8.sandag.org_ws_FreewaySpeed[[#This Row],[speed_md]])</f>
        <v>59</v>
      </c>
      <c r="F96">
        <f>IF(ISERROR(Table_sql2014a8.sandag.org_ws_FreewaySpeed[[#This Row],[speed_pm]]),"",Table_sql2014a8.sandag.org_ws_FreewaySpeed[[#This Row],[speed_pm]])</f>
        <v>57</v>
      </c>
      <c r="G96">
        <f>IF(ISERROR(Table_sql2014a8.sandag.org_ws_FreewaySpeed[[#This Row],[speed_ev]]),"",Table_sql2014a8.sandag.org_ws_FreewaySpeed[[#This Row],[speed_ev]])</f>
        <v>62</v>
      </c>
    </row>
    <row r="97" spans="1:7" x14ac:dyDescent="0.3">
      <c r="A97">
        <f>IF(ISERROR(Table_sql2014a8.sandag.org_ws_FreewaySpeed[[#This Row],[scenario_id]]),"",Table_sql2014a8.sandag.org_ws_FreewaySpeed[[#This Row],[scenario_id]])</f>
        <v>0</v>
      </c>
      <c r="B97">
        <f>IF(ISERROR(Table_sql2014a8.sandag.org_ws_FreewaySpeed[[#This Row],[LinkID]]),"",Table_sql2014a8.sandag.org_ws_FreewaySpeed[[#This Row],[LinkID]])</f>
        <v>8802</v>
      </c>
      <c r="C97">
        <f>IF(ISERROR(Table_sql2014a8.sandag.org_ws_FreewaySpeed[[#This Row],[speed_ea]]),"",Table_sql2014a8.sandag.org_ws_FreewaySpeed[[#This Row],[speed_ea]])</f>
        <v>53</v>
      </c>
      <c r="D97">
        <f>IF(ISERROR(Table_sql2014a8.sandag.org_ws_FreewaySpeed[[#This Row],[speed_am]]),"",Table_sql2014a8.sandag.org_ws_FreewaySpeed[[#This Row],[speed_am]])</f>
        <v>44</v>
      </c>
      <c r="E97">
        <f>IF(ISERROR(Table_sql2014a8.sandag.org_ws_FreewaySpeed[[#This Row],[speed_md]]),"",Table_sql2014a8.sandag.org_ws_FreewaySpeed[[#This Row],[speed_md]])</f>
        <v>53</v>
      </c>
      <c r="F97">
        <f>IF(ISERROR(Table_sql2014a8.sandag.org_ws_FreewaySpeed[[#This Row],[speed_pm]]),"",Table_sql2014a8.sandag.org_ws_FreewaySpeed[[#This Row],[speed_pm]])</f>
        <v>50</v>
      </c>
      <c r="G97">
        <f>IF(ISERROR(Table_sql2014a8.sandag.org_ws_FreewaySpeed[[#This Row],[speed_ev]]),"",Table_sql2014a8.sandag.org_ws_FreewaySpeed[[#This Row],[speed_ev]])</f>
        <v>53</v>
      </c>
    </row>
    <row r="98" spans="1:7" x14ac:dyDescent="0.3">
      <c r="A98">
        <f>IF(ISERROR(Table_sql2014a8.sandag.org_ws_FreewaySpeed[[#This Row],[scenario_id]]),"",Table_sql2014a8.sandag.org_ws_FreewaySpeed[[#This Row],[scenario_id]])</f>
        <v>0</v>
      </c>
      <c r="B98">
        <f>IF(ISERROR(Table_sql2014a8.sandag.org_ws_FreewaySpeed[[#This Row],[LinkID]]),"",Table_sql2014a8.sandag.org_ws_FreewaySpeed[[#This Row],[LinkID]])</f>
        <v>8807</v>
      </c>
      <c r="C98">
        <f>IF(ISERROR(Table_sql2014a8.sandag.org_ws_FreewaySpeed[[#This Row],[speed_ea]]),"",Table_sql2014a8.sandag.org_ws_FreewaySpeed[[#This Row],[speed_ea]])</f>
        <v>58</v>
      </c>
      <c r="D98">
        <f>IF(ISERROR(Table_sql2014a8.sandag.org_ws_FreewaySpeed[[#This Row],[speed_am]]),"",Table_sql2014a8.sandag.org_ws_FreewaySpeed[[#This Row],[speed_am]])</f>
        <v>53</v>
      </c>
      <c r="E98">
        <f>IF(ISERROR(Table_sql2014a8.sandag.org_ws_FreewaySpeed[[#This Row],[speed_md]]),"",Table_sql2014a8.sandag.org_ws_FreewaySpeed[[#This Row],[speed_md]])</f>
        <v>53</v>
      </c>
      <c r="F98">
        <f>IF(ISERROR(Table_sql2014a8.sandag.org_ws_FreewaySpeed[[#This Row],[speed_pm]]),"",Table_sql2014a8.sandag.org_ws_FreewaySpeed[[#This Row],[speed_pm]])</f>
        <v>37</v>
      </c>
      <c r="G98">
        <f>IF(ISERROR(Table_sql2014a8.sandag.org_ws_FreewaySpeed[[#This Row],[speed_ev]]),"",Table_sql2014a8.sandag.org_ws_FreewaySpeed[[#This Row],[speed_ev]])</f>
        <v>58</v>
      </c>
    </row>
    <row r="99" spans="1:7" x14ac:dyDescent="0.3">
      <c r="A99">
        <f>IF(ISERROR(Table_sql2014a8.sandag.org_ws_FreewaySpeed[[#This Row],[scenario_id]]),"",Table_sql2014a8.sandag.org_ws_FreewaySpeed[[#This Row],[scenario_id]])</f>
        <v>0</v>
      </c>
      <c r="B99">
        <f>IF(ISERROR(Table_sql2014a8.sandag.org_ws_FreewaySpeed[[#This Row],[LinkID]]),"",Table_sql2014a8.sandag.org_ws_FreewaySpeed[[#This Row],[LinkID]])</f>
        <v>8808</v>
      </c>
      <c r="C99">
        <f>IF(ISERROR(Table_sql2014a8.sandag.org_ws_FreewaySpeed[[#This Row],[speed_ea]]),"",Table_sql2014a8.sandag.org_ws_FreewaySpeed[[#This Row],[speed_ea]])</f>
        <v>57</v>
      </c>
      <c r="D99">
        <f>IF(ISERROR(Table_sql2014a8.sandag.org_ws_FreewaySpeed[[#This Row],[speed_am]]),"",Table_sql2014a8.sandag.org_ws_FreewaySpeed[[#This Row],[speed_am]])</f>
        <v>39</v>
      </c>
      <c r="E99">
        <f>IF(ISERROR(Table_sql2014a8.sandag.org_ws_FreewaySpeed[[#This Row],[speed_md]]),"",Table_sql2014a8.sandag.org_ws_FreewaySpeed[[#This Row],[speed_md]])</f>
        <v>54</v>
      </c>
      <c r="F99">
        <f>IF(ISERROR(Table_sql2014a8.sandag.org_ws_FreewaySpeed[[#This Row],[speed_pm]]),"",Table_sql2014a8.sandag.org_ws_FreewaySpeed[[#This Row],[speed_pm]])</f>
        <v>55</v>
      </c>
      <c r="G99">
        <f>IF(ISERROR(Table_sql2014a8.sandag.org_ws_FreewaySpeed[[#This Row],[speed_ev]]),"",Table_sql2014a8.sandag.org_ws_FreewaySpeed[[#This Row],[speed_ev]])</f>
        <v>58</v>
      </c>
    </row>
    <row r="100" spans="1:7" x14ac:dyDescent="0.3">
      <c r="A100">
        <f>IF(ISERROR(Table_sql2014a8.sandag.org_ws_FreewaySpeed[[#This Row],[scenario_id]]),"",Table_sql2014a8.sandag.org_ws_FreewaySpeed[[#This Row],[scenario_id]])</f>
        <v>0</v>
      </c>
      <c r="B100">
        <f>IF(ISERROR(Table_sql2014a8.sandag.org_ws_FreewaySpeed[[#This Row],[LinkID]]),"",Table_sql2014a8.sandag.org_ws_FreewaySpeed[[#This Row],[LinkID]])</f>
        <v>8809</v>
      </c>
      <c r="C100">
        <f>IF(ISERROR(Table_sql2014a8.sandag.org_ws_FreewaySpeed[[#This Row],[speed_ea]]),"",Table_sql2014a8.sandag.org_ws_FreewaySpeed[[#This Row],[speed_ea]])</f>
        <v>58</v>
      </c>
      <c r="D100">
        <f>IF(ISERROR(Table_sql2014a8.sandag.org_ws_FreewaySpeed[[#This Row],[speed_am]]),"",Table_sql2014a8.sandag.org_ws_FreewaySpeed[[#This Row],[speed_am]])</f>
        <v>56</v>
      </c>
      <c r="E100">
        <f>IF(ISERROR(Table_sql2014a8.sandag.org_ws_FreewaySpeed[[#This Row],[speed_md]]),"",Table_sql2014a8.sandag.org_ws_FreewaySpeed[[#This Row],[speed_md]])</f>
        <v>57</v>
      </c>
      <c r="F100">
        <f>IF(ISERROR(Table_sql2014a8.sandag.org_ws_FreewaySpeed[[#This Row],[speed_pm]]),"",Table_sql2014a8.sandag.org_ws_FreewaySpeed[[#This Row],[speed_pm]])</f>
        <v>43</v>
      </c>
      <c r="G100">
        <f>IF(ISERROR(Table_sql2014a8.sandag.org_ws_FreewaySpeed[[#This Row],[speed_ev]]),"",Table_sql2014a8.sandag.org_ws_FreewaySpeed[[#This Row],[speed_ev]])</f>
        <v>58</v>
      </c>
    </row>
    <row r="101" spans="1:7" x14ac:dyDescent="0.3">
      <c r="A101">
        <f>IF(ISERROR(Table_sql2014a8.sandag.org_ws_FreewaySpeed[[#This Row],[scenario_id]]),"",Table_sql2014a8.sandag.org_ws_FreewaySpeed[[#This Row],[scenario_id]])</f>
        <v>0</v>
      </c>
      <c r="B101">
        <f>IF(ISERROR(Table_sql2014a8.sandag.org_ws_FreewaySpeed[[#This Row],[LinkID]]),"",Table_sql2014a8.sandag.org_ws_FreewaySpeed[[#This Row],[LinkID]])</f>
        <v>8811</v>
      </c>
      <c r="C101">
        <f>IF(ISERROR(Table_sql2014a8.sandag.org_ws_FreewaySpeed[[#This Row],[speed_ea]]),"",Table_sql2014a8.sandag.org_ws_FreewaySpeed[[#This Row],[speed_ea]])</f>
        <v>58</v>
      </c>
      <c r="D101">
        <f>IF(ISERROR(Table_sql2014a8.sandag.org_ws_FreewaySpeed[[#This Row],[speed_am]]),"",Table_sql2014a8.sandag.org_ws_FreewaySpeed[[#This Row],[speed_am]])</f>
        <v>47</v>
      </c>
      <c r="E101">
        <f>IF(ISERROR(Table_sql2014a8.sandag.org_ws_FreewaySpeed[[#This Row],[speed_md]]),"",Table_sql2014a8.sandag.org_ws_FreewaySpeed[[#This Row],[speed_md]])</f>
        <v>57</v>
      </c>
      <c r="F101">
        <f>IF(ISERROR(Table_sql2014a8.sandag.org_ws_FreewaySpeed[[#This Row],[speed_pm]]),"",Table_sql2014a8.sandag.org_ws_FreewaySpeed[[#This Row],[speed_pm]])</f>
        <v>57</v>
      </c>
      <c r="G101">
        <f>IF(ISERROR(Table_sql2014a8.sandag.org_ws_FreewaySpeed[[#This Row],[speed_ev]]),"",Table_sql2014a8.sandag.org_ws_FreewaySpeed[[#This Row],[speed_ev]])</f>
        <v>58</v>
      </c>
    </row>
    <row r="102" spans="1:7" x14ac:dyDescent="0.3">
      <c r="A102">
        <f>IF(ISERROR(Table_sql2014a8.sandag.org_ws_FreewaySpeed[[#This Row],[scenario_id]]),"",Table_sql2014a8.sandag.org_ws_FreewaySpeed[[#This Row],[scenario_id]])</f>
        <v>0</v>
      </c>
      <c r="B102">
        <f>IF(ISERROR(Table_sql2014a8.sandag.org_ws_FreewaySpeed[[#This Row],[LinkID]]),"",Table_sql2014a8.sandag.org_ws_FreewaySpeed[[#This Row],[LinkID]])</f>
        <v>8812</v>
      </c>
      <c r="C102">
        <f>IF(ISERROR(Table_sql2014a8.sandag.org_ws_FreewaySpeed[[#This Row],[speed_ea]]),"",Table_sql2014a8.sandag.org_ws_FreewaySpeed[[#This Row],[speed_ea]])</f>
        <v>58</v>
      </c>
      <c r="D102">
        <f>IF(ISERROR(Table_sql2014a8.sandag.org_ws_FreewaySpeed[[#This Row],[speed_am]]),"",Table_sql2014a8.sandag.org_ws_FreewaySpeed[[#This Row],[speed_am]])</f>
        <v>57</v>
      </c>
      <c r="E102">
        <f>IF(ISERROR(Table_sql2014a8.sandag.org_ws_FreewaySpeed[[#This Row],[speed_md]]),"",Table_sql2014a8.sandag.org_ws_FreewaySpeed[[#This Row],[speed_md]])</f>
        <v>57</v>
      </c>
      <c r="F102">
        <f>IF(ISERROR(Table_sql2014a8.sandag.org_ws_FreewaySpeed[[#This Row],[speed_pm]]),"",Table_sql2014a8.sandag.org_ws_FreewaySpeed[[#This Row],[speed_pm]])</f>
        <v>45</v>
      </c>
      <c r="G102">
        <f>IF(ISERROR(Table_sql2014a8.sandag.org_ws_FreewaySpeed[[#This Row],[speed_ev]]),"",Table_sql2014a8.sandag.org_ws_FreewaySpeed[[#This Row],[speed_ev]])</f>
        <v>58</v>
      </c>
    </row>
    <row r="103" spans="1:7" x14ac:dyDescent="0.3">
      <c r="A103">
        <f>IF(ISERROR(Table_sql2014a8.sandag.org_ws_FreewaySpeed[[#This Row],[scenario_id]]),"",Table_sql2014a8.sandag.org_ws_FreewaySpeed[[#This Row],[scenario_id]])</f>
        <v>0</v>
      </c>
      <c r="B103">
        <f>IF(ISERROR(Table_sql2014a8.sandag.org_ws_FreewaySpeed[[#This Row],[LinkID]]),"",Table_sql2014a8.sandag.org_ws_FreewaySpeed[[#This Row],[LinkID]])</f>
        <v>8813</v>
      </c>
      <c r="C103">
        <f>IF(ISERROR(Table_sql2014a8.sandag.org_ws_FreewaySpeed[[#This Row],[speed_ea]]),"",Table_sql2014a8.sandag.org_ws_FreewaySpeed[[#This Row],[speed_ea]])</f>
        <v>58</v>
      </c>
      <c r="D103">
        <f>IF(ISERROR(Table_sql2014a8.sandag.org_ws_FreewaySpeed[[#This Row],[speed_am]]),"",Table_sql2014a8.sandag.org_ws_FreewaySpeed[[#This Row],[speed_am]])</f>
        <v>56</v>
      </c>
      <c r="E103">
        <f>IF(ISERROR(Table_sql2014a8.sandag.org_ws_FreewaySpeed[[#This Row],[speed_md]]),"",Table_sql2014a8.sandag.org_ws_FreewaySpeed[[#This Row],[speed_md]])</f>
        <v>55</v>
      </c>
      <c r="F103">
        <f>IF(ISERROR(Table_sql2014a8.sandag.org_ws_FreewaySpeed[[#This Row],[speed_pm]]),"",Table_sql2014a8.sandag.org_ws_FreewaySpeed[[#This Row],[speed_pm]])</f>
        <v>41</v>
      </c>
      <c r="G103">
        <f>IF(ISERROR(Table_sql2014a8.sandag.org_ws_FreewaySpeed[[#This Row],[speed_ev]]),"",Table_sql2014a8.sandag.org_ws_FreewaySpeed[[#This Row],[speed_ev]])</f>
        <v>58</v>
      </c>
    </row>
    <row r="104" spans="1:7" x14ac:dyDescent="0.3">
      <c r="A104">
        <f>IF(ISERROR(Table_sql2014a8.sandag.org_ws_FreewaySpeed[[#This Row],[scenario_id]]),"",Table_sql2014a8.sandag.org_ws_FreewaySpeed[[#This Row],[scenario_id]])</f>
        <v>0</v>
      </c>
      <c r="B104">
        <f>IF(ISERROR(Table_sql2014a8.sandag.org_ws_FreewaySpeed[[#This Row],[LinkID]]),"",Table_sql2014a8.sandag.org_ws_FreewaySpeed[[#This Row],[LinkID]])</f>
        <v>8817</v>
      </c>
      <c r="C104">
        <f>IF(ISERROR(Table_sql2014a8.sandag.org_ws_FreewaySpeed[[#This Row],[speed_ea]]),"",Table_sql2014a8.sandag.org_ws_FreewaySpeed[[#This Row],[speed_ea]])</f>
        <v>58</v>
      </c>
      <c r="D104">
        <f>IF(ISERROR(Table_sql2014a8.sandag.org_ws_FreewaySpeed[[#This Row],[speed_am]]),"",Table_sql2014a8.sandag.org_ws_FreewaySpeed[[#This Row],[speed_am]])</f>
        <v>49</v>
      </c>
      <c r="E104">
        <f>IF(ISERROR(Table_sql2014a8.sandag.org_ws_FreewaySpeed[[#This Row],[speed_md]]),"",Table_sql2014a8.sandag.org_ws_FreewaySpeed[[#This Row],[speed_md]])</f>
        <v>56</v>
      </c>
      <c r="F104">
        <f>IF(ISERROR(Table_sql2014a8.sandag.org_ws_FreewaySpeed[[#This Row],[speed_pm]]),"",Table_sql2014a8.sandag.org_ws_FreewaySpeed[[#This Row],[speed_pm]])</f>
        <v>52</v>
      </c>
      <c r="G104">
        <f>IF(ISERROR(Table_sql2014a8.sandag.org_ws_FreewaySpeed[[#This Row],[speed_ev]]),"",Table_sql2014a8.sandag.org_ws_FreewaySpeed[[#This Row],[speed_ev]])</f>
        <v>58</v>
      </c>
    </row>
    <row r="105" spans="1:7" x14ac:dyDescent="0.3">
      <c r="A105">
        <f>IF(ISERROR(Table_sql2014a8.sandag.org_ws_FreewaySpeed[[#This Row],[scenario_id]]),"",Table_sql2014a8.sandag.org_ws_FreewaySpeed[[#This Row],[scenario_id]])</f>
        <v>0</v>
      </c>
      <c r="B105">
        <f>IF(ISERROR(Table_sql2014a8.sandag.org_ws_FreewaySpeed[[#This Row],[LinkID]]),"",Table_sql2014a8.sandag.org_ws_FreewaySpeed[[#This Row],[LinkID]])</f>
        <v>8821</v>
      </c>
      <c r="C105">
        <f>IF(ISERROR(Table_sql2014a8.sandag.org_ws_FreewaySpeed[[#This Row],[speed_ea]]),"",Table_sql2014a8.sandag.org_ws_FreewaySpeed[[#This Row],[speed_ea]])</f>
        <v>57</v>
      </c>
      <c r="D105">
        <f>IF(ISERROR(Table_sql2014a8.sandag.org_ws_FreewaySpeed[[#This Row],[speed_am]]),"",Table_sql2014a8.sandag.org_ws_FreewaySpeed[[#This Row],[speed_am]])</f>
        <v>54</v>
      </c>
      <c r="E105">
        <f>IF(ISERROR(Table_sql2014a8.sandag.org_ws_FreewaySpeed[[#This Row],[speed_md]]),"",Table_sql2014a8.sandag.org_ws_FreewaySpeed[[#This Row],[speed_md]])</f>
        <v>57</v>
      </c>
      <c r="F105">
        <f>IF(ISERROR(Table_sql2014a8.sandag.org_ws_FreewaySpeed[[#This Row],[speed_pm]]),"",Table_sql2014a8.sandag.org_ws_FreewaySpeed[[#This Row],[speed_pm]])</f>
        <v>52</v>
      </c>
      <c r="G105">
        <f>IF(ISERROR(Table_sql2014a8.sandag.org_ws_FreewaySpeed[[#This Row],[speed_ev]]),"",Table_sql2014a8.sandag.org_ws_FreewaySpeed[[#This Row],[speed_ev]])</f>
        <v>57</v>
      </c>
    </row>
    <row r="106" spans="1:7" x14ac:dyDescent="0.3">
      <c r="A106">
        <f>IF(ISERROR(Table_sql2014a8.sandag.org_ws_FreewaySpeed[[#This Row],[scenario_id]]),"",Table_sql2014a8.sandag.org_ws_FreewaySpeed[[#This Row],[scenario_id]])</f>
        <v>0</v>
      </c>
      <c r="B106">
        <f>IF(ISERROR(Table_sql2014a8.sandag.org_ws_FreewaySpeed[[#This Row],[LinkID]]),"",Table_sql2014a8.sandag.org_ws_FreewaySpeed[[#This Row],[LinkID]])</f>
        <v>8823</v>
      </c>
      <c r="C106">
        <f>IF(ISERROR(Table_sql2014a8.sandag.org_ws_FreewaySpeed[[#This Row],[speed_ea]]),"",Table_sql2014a8.sandag.org_ws_FreewaySpeed[[#This Row],[speed_ea]])</f>
        <v>62</v>
      </c>
      <c r="D106">
        <f>IF(ISERROR(Table_sql2014a8.sandag.org_ws_FreewaySpeed[[#This Row],[speed_am]]),"",Table_sql2014a8.sandag.org_ws_FreewaySpeed[[#This Row],[speed_am]])</f>
        <v>58</v>
      </c>
      <c r="E106">
        <f>IF(ISERROR(Table_sql2014a8.sandag.org_ws_FreewaySpeed[[#This Row],[speed_md]]),"",Table_sql2014a8.sandag.org_ws_FreewaySpeed[[#This Row],[speed_md]])</f>
        <v>62</v>
      </c>
      <c r="F106">
        <f>IF(ISERROR(Table_sql2014a8.sandag.org_ws_FreewaySpeed[[#This Row],[speed_pm]]),"",Table_sql2014a8.sandag.org_ws_FreewaySpeed[[#This Row],[speed_pm]])</f>
        <v>62</v>
      </c>
      <c r="G106">
        <f>IF(ISERROR(Table_sql2014a8.sandag.org_ws_FreewaySpeed[[#This Row],[speed_ev]]),"",Table_sql2014a8.sandag.org_ws_FreewaySpeed[[#This Row],[speed_ev]])</f>
        <v>62</v>
      </c>
    </row>
    <row r="107" spans="1:7" x14ac:dyDescent="0.3">
      <c r="A107">
        <f>IF(ISERROR(Table_sql2014a8.sandag.org_ws_FreewaySpeed[[#This Row],[scenario_id]]),"",Table_sql2014a8.sandag.org_ws_FreewaySpeed[[#This Row],[scenario_id]])</f>
        <v>0</v>
      </c>
      <c r="B107">
        <f>IF(ISERROR(Table_sql2014a8.sandag.org_ws_FreewaySpeed[[#This Row],[LinkID]]),"",Table_sql2014a8.sandag.org_ws_FreewaySpeed[[#This Row],[LinkID]])</f>
        <v>8826</v>
      </c>
      <c r="C107">
        <f>IF(ISERROR(Table_sql2014a8.sandag.org_ws_FreewaySpeed[[#This Row],[speed_ea]]),"",Table_sql2014a8.sandag.org_ws_FreewaySpeed[[#This Row],[speed_ea]])</f>
        <v>57</v>
      </c>
      <c r="D107">
        <f>IF(ISERROR(Table_sql2014a8.sandag.org_ws_FreewaySpeed[[#This Row],[speed_am]]),"",Table_sql2014a8.sandag.org_ws_FreewaySpeed[[#This Row],[speed_am]])</f>
        <v>51</v>
      </c>
      <c r="E107">
        <f>IF(ISERROR(Table_sql2014a8.sandag.org_ws_FreewaySpeed[[#This Row],[speed_md]]),"",Table_sql2014a8.sandag.org_ws_FreewaySpeed[[#This Row],[speed_md]])</f>
        <v>57</v>
      </c>
      <c r="F107">
        <f>IF(ISERROR(Table_sql2014a8.sandag.org_ws_FreewaySpeed[[#This Row],[speed_pm]]),"",Table_sql2014a8.sandag.org_ws_FreewaySpeed[[#This Row],[speed_pm]])</f>
        <v>55</v>
      </c>
      <c r="G107">
        <f>IF(ISERROR(Table_sql2014a8.sandag.org_ws_FreewaySpeed[[#This Row],[speed_ev]]),"",Table_sql2014a8.sandag.org_ws_FreewaySpeed[[#This Row],[speed_ev]])</f>
        <v>57</v>
      </c>
    </row>
    <row r="108" spans="1:7" x14ac:dyDescent="0.3">
      <c r="A108">
        <f>IF(ISERROR(Table_sql2014a8.sandag.org_ws_FreewaySpeed[[#This Row],[scenario_id]]),"",Table_sql2014a8.sandag.org_ws_FreewaySpeed[[#This Row],[scenario_id]])</f>
        <v>0</v>
      </c>
      <c r="B108">
        <f>IF(ISERROR(Table_sql2014a8.sandag.org_ws_FreewaySpeed[[#This Row],[LinkID]]),"",Table_sql2014a8.sandag.org_ws_FreewaySpeed[[#This Row],[LinkID]])</f>
        <v>8829</v>
      </c>
      <c r="C108">
        <f>IF(ISERROR(Table_sql2014a8.sandag.org_ws_FreewaySpeed[[#This Row],[speed_ea]]),"",Table_sql2014a8.sandag.org_ws_FreewaySpeed[[#This Row],[speed_ea]])</f>
        <v>58</v>
      </c>
      <c r="D108">
        <f>IF(ISERROR(Table_sql2014a8.sandag.org_ws_FreewaySpeed[[#This Row],[speed_am]]),"",Table_sql2014a8.sandag.org_ws_FreewaySpeed[[#This Row],[speed_am]])</f>
        <v>52</v>
      </c>
      <c r="E108">
        <f>IF(ISERROR(Table_sql2014a8.sandag.org_ws_FreewaySpeed[[#This Row],[speed_md]]),"",Table_sql2014a8.sandag.org_ws_FreewaySpeed[[#This Row],[speed_md]])</f>
        <v>53</v>
      </c>
      <c r="F108">
        <f>IF(ISERROR(Table_sql2014a8.sandag.org_ws_FreewaySpeed[[#This Row],[speed_pm]]),"",Table_sql2014a8.sandag.org_ws_FreewaySpeed[[#This Row],[speed_pm]])</f>
        <v>47</v>
      </c>
      <c r="G108">
        <f>IF(ISERROR(Table_sql2014a8.sandag.org_ws_FreewaySpeed[[#This Row],[speed_ev]]),"",Table_sql2014a8.sandag.org_ws_FreewaySpeed[[#This Row],[speed_ev]])</f>
        <v>58</v>
      </c>
    </row>
    <row r="109" spans="1:7" x14ac:dyDescent="0.3">
      <c r="A109">
        <f>IF(ISERROR(Table_sql2014a8.sandag.org_ws_FreewaySpeed[[#This Row],[scenario_id]]),"",Table_sql2014a8.sandag.org_ws_FreewaySpeed[[#This Row],[scenario_id]])</f>
        <v>0</v>
      </c>
      <c r="B109">
        <f>IF(ISERROR(Table_sql2014a8.sandag.org_ws_FreewaySpeed[[#This Row],[LinkID]]),"",Table_sql2014a8.sandag.org_ws_FreewaySpeed[[#This Row],[LinkID]])</f>
        <v>8832</v>
      </c>
      <c r="C109">
        <f>IF(ISERROR(Table_sql2014a8.sandag.org_ws_FreewaySpeed[[#This Row],[speed_ea]]),"",Table_sql2014a8.sandag.org_ws_FreewaySpeed[[#This Row],[speed_ea]])</f>
        <v>58</v>
      </c>
      <c r="D109">
        <f>IF(ISERROR(Table_sql2014a8.sandag.org_ws_FreewaySpeed[[#This Row],[speed_am]]),"",Table_sql2014a8.sandag.org_ws_FreewaySpeed[[#This Row],[speed_am]])</f>
        <v>53</v>
      </c>
      <c r="E109">
        <f>IF(ISERROR(Table_sql2014a8.sandag.org_ws_FreewaySpeed[[#This Row],[speed_md]]),"",Table_sql2014a8.sandag.org_ws_FreewaySpeed[[#This Row],[speed_md]])</f>
        <v>55</v>
      </c>
      <c r="F109">
        <f>IF(ISERROR(Table_sql2014a8.sandag.org_ws_FreewaySpeed[[#This Row],[speed_pm]]),"",Table_sql2014a8.sandag.org_ws_FreewaySpeed[[#This Row],[speed_pm]])</f>
        <v>51</v>
      </c>
      <c r="G109">
        <f>IF(ISERROR(Table_sql2014a8.sandag.org_ws_FreewaySpeed[[#This Row],[speed_ev]]),"",Table_sql2014a8.sandag.org_ws_FreewaySpeed[[#This Row],[speed_ev]])</f>
        <v>58</v>
      </c>
    </row>
    <row r="110" spans="1:7" x14ac:dyDescent="0.3">
      <c r="A110">
        <f>IF(ISERROR(Table_sql2014a8.sandag.org_ws_FreewaySpeed[[#This Row],[scenario_id]]),"",Table_sql2014a8.sandag.org_ws_FreewaySpeed[[#This Row],[scenario_id]])</f>
        <v>0</v>
      </c>
      <c r="B110">
        <f>IF(ISERROR(Table_sql2014a8.sandag.org_ws_FreewaySpeed[[#This Row],[LinkID]]),"",Table_sql2014a8.sandag.org_ws_FreewaySpeed[[#This Row],[LinkID]])</f>
        <v>8835</v>
      </c>
      <c r="C110">
        <f>IF(ISERROR(Table_sql2014a8.sandag.org_ws_FreewaySpeed[[#This Row],[speed_ea]]),"",Table_sql2014a8.sandag.org_ws_FreewaySpeed[[#This Row],[speed_ea]])</f>
        <v>58</v>
      </c>
      <c r="D110">
        <f>IF(ISERROR(Table_sql2014a8.sandag.org_ws_FreewaySpeed[[#This Row],[speed_am]]),"",Table_sql2014a8.sandag.org_ws_FreewaySpeed[[#This Row],[speed_am]])</f>
        <v>49</v>
      </c>
      <c r="E110">
        <f>IF(ISERROR(Table_sql2014a8.sandag.org_ws_FreewaySpeed[[#This Row],[speed_md]]),"",Table_sql2014a8.sandag.org_ws_FreewaySpeed[[#This Row],[speed_md]])</f>
        <v>48</v>
      </c>
      <c r="F110">
        <f>IF(ISERROR(Table_sql2014a8.sandag.org_ws_FreewaySpeed[[#This Row],[speed_pm]]),"",Table_sql2014a8.sandag.org_ws_FreewaySpeed[[#This Row],[speed_pm]])</f>
        <v>44</v>
      </c>
      <c r="G110">
        <f>IF(ISERROR(Table_sql2014a8.sandag.org_ws_FreewaySpeed[[#This Row],[speed_ev]]),"",Table_sql2014a8.sandag.org_ws_FreewaySpeed[[#This Row],[speed_ev]])</f>
        <v>58</v>
      </c>
    </row>
    <row r="111" spans="1:7" x14ac:dyDescent="0.3">
      <c r="A111">
        <f>IF(ISERROR(Table_sql2014a8.sandag.org_ws_FreewaySpeed[[#This Row],[scenario_id]]),"",Table_sql2014a8.sandag.org_ws_FreewaySpeed[[#This Row],[scenario_id]])</f>
        <v>0</v>
      </c>
      <c r="B111">
        <f>IF(ISERROR(Table_sql2014a8.sandag.org_ws_FreewaySpeed[[#This Row],[LinkID]]),"",Table_sql2014a8.sandag.org_ws_FreewaySpeed[[#This Row],[LinkID]])</f>
        <v>8836</v>
      </c>
      <c r="C111">
        <f>IF(ISERROR(Table_sql2014a8.sandag.org_ws_FreewaySpeed[[#This Row],[speed_ea]]),"",Table_sql2014a8.sandag.org_ws_FreewaySpeed[[#This Row],[speed_ea]])</f>
        <v>58</v>
      </c>
      <c r="D111">
        <f>IF(ISERROR(Table_sql2014a8.sandag.org_ws_FreewaySpeed[[#This Row],[speed_am]]),"",Table_sql2014a8.sandag.org_ws_FreewaySpeed[[#This Row],[speed_am]])</f>
        <v>42</v>
      </c>
      <c r="E111">
        <f>IF(ISERROR(Table_sql2014a8.sandag.org_ws_FreewaySpeed[[#This Row],[speed_md]]),"",Table_sql2014a8.sandag.org_ws_FreewaySpeed[[#This Row],[speed_md]])</f>
        <v>47</v>
      </c>
      <c r="F111">
        <f>IF(ISERROR(Table_sql2014a8.sandag.org_ws_FreewaySpeed[[#This Row],[speed_pm]]),"",Table_sql2014a8.sandag.org_ws_FreewaySpeed[[#This Row],[speed_pm]])</f>
        <v>53</v>
      </c>
      <c r="G111">
        <f>IF(ISERROR(Table_sql2014a8.sandag.org_ws_FreewaySpeed[[#This Row],[speed_ev]]),"",Table_sql2014a8.sandag.org_ws_FreewaySpeed[[#This Row],[speed_ev]])</f>
        <v>58</v>
      </c>
    </row>
    <row r="112" spans="1:7" x14ac:dyDescent="0.3">
      <c r="A112">
        <f>IF(ISERROR(Table_sql2014a8.sandag.org_ws_FreewaySpeed[[#This Row],[scenario_id]]),"",Table_sql2014a8.sandag.org_ws_FreewaySpeed[[#This Row],[scenario_id]])</f>
        <v>0</v>
      </c>
      <c r="B112">
        <f>IF(ISERROR(Table_sql2014a8.sandag.org_ws_FreewaySpeed[[#This Row],[LinkID]]),"",Table_sql2014a8.sandag.org_ws_FreewaySpeed[[#This Row],[LinkID]])</f>
        <v>8838</v>
      </c>
      <c r="C112">
        <f>IF(ISERROR(Table_sql2014a8.sandag.org_ws_FreewaySpeed[[#This Row],[speed_ea]]),"",Table_sql2014a8.sandag.org_ws_FreewaySpeed[[#This Row],[speed_ea]])</f>
        <v>58</v>
      </c>
      <c r="D112">
        <f>IF(ISERROR(Table_sql2014a8.sandag.org_ws_FreewaySpeed[[#This Row],[speed_am]]),"",Table_sql2014a8.sandag.org_ws_FreewaySpeed[[#This Row],[speed_am]])</f>
        <v>38</v>
      </c>
      <c r="E112">
        <f>IF(ISERROR(Table_sql2014a8.sandag.org_ws_FreewaySpeed[[#This Row],[speed_md]]),"",Table_sql2014a8.sandag.org_ws_FreewaySpeed[[#This Row],[speed_md]])</f>
        <v>48</v>
      </c>
      <c r="F112">
        <f>IF(ISERROR(Table_sql2014a8.sandag.org_ws_FreewaySpeed[[#This Row],[speed_pm]]),"",Table_sql2014a8.sandag.org_ws_FreewaySpeed[[#This Row],[speed_pm]])</f>
        <v>53</v>
      </c>
      <c r="G112">
        <f>IF(ISERROR(Table_sql2014a8.sandag.org_ws_FreewaySpeed[[#This Row],[speed_ev]]),"",Table_sql2014a8.sandag.org_ws_FreewaySpeed[[#This Row],[speed_ev]])</f>
        <v>58</v>
      </c>
    </row>
    <row r="113" spans="1:7" x14ac:dyDescent="0.3">
      <c r="A113">
        <f>IF(ISERROR(Table_sql2014a8.sandag.org_ws_FreewaySpeed[[#This Row],[scenario_id]]),"",Table_sql2014a8.sandag.org_ws_FreewaySpeed[[#This Row],[scenario_id]])</f>
        <v>0</v>
      </c>
      <c r="B113">
        <f>IF(ISERROR(Table_sql2014a8.sandag.org_ws_FreewaySpeed[[#This Row],[LinkID]]),"",Table_sql2014a8.sandag.org_ws_FreewaySpeed[[#This Row],[LinkID]])</f>
        <v>8840</v>
      </c>
      <c r="C113">
        <f>IF(ISERROR(Table_sql2014a8.sandag.org_ws_FreewaySpeed[[#This Row],[speed_ea]]),"",Table_sql2014a8.sandag.org_ws_FreewaySpeed[[#This Row],[speed_ea]])</f>
        <v>58</v>
      </c>
      <c r="D113">
        <f>IF(ISERROR(Table_sql2014a8.sandag.org_ws_FreewaySpeed[[#This Row],[speed_am]]),"",Table_sql2014a8.sandag.org_ws_FreewaySpeed[[#This Row],[speed_am]])</f>
        <v>43</v>
      </c>
      <c r="E113">
        <f>IF(ISERROR(Table_sql2014a8.sandag.org_ws_FreewaySpeed[[#This Row],[speed_md]]),"",Table_sql2014a8.sandag.org_ws_FreewaySpeed[[#This Row],[speed_md]])</f>
        <v>54</v>
      </c>
      <c r="F113">
        <f>IF(ISERROR(Table_sql2014a8.sandag.org_ws_FreewaySpeed[[#This Row],[speed_pm]]),"",Table_sql2014a8.sandag.org_ws_FreewaySpeed[[#This Row],[speed_pm]])</f>
        <v>55</v>
      </c>
      <c r="G113">
        <f>IF(ISERROR(Table_sql2014a8.sandag.org_ws_FreewaySpeed[[#This Row],[speed_ev]]),"",Table_sql2014a8.sandag.org_ws_FreewaySpeed[[#This Row],[speed_ev]])</f>
        <v>58</v>
      </c>
    </row>
    <row r="114" spans="1:7" x14ac:dyDescent="0.3">
      <c r="A114">
        <f>IF(ISERROR(Table_sql2014a8.sandag.org_ws_FreewaySpeed[[#This Row],[scenario_id]]),"",Table_sql2014a8.sandag.org_ws_FreewaySpeed[[#This Row],[scenario_id]])</f>
        <v>0</v>
      </c>
      <c r="B114">
        <f>IF(ISERROR(Table_sql2014a8.sandag.org_ws_FreewaySpeed[[#This Row],[LinkID]]),"",Table_sql2014a8.sandag.org_ws_FreewaySpeed[[#This Row],[LinkID]])</f>
        <v>8841</v>
      </c>
      <c r="C114">
        <f>IF(ISERROR(Table_sql2014a8.sandag.org_ws_FreewaySpeed[[#This Row],[speed_ea]]),"",Table_sql2014a8.sandag.org_ws_FreewaySpeed[[#This Row],[speed_ea]])</f>
        <v>58</v>
      </c>
      <c r="D114">
        <f>IF(ISERROR(Table_sql2014a8.sandag.org_ws_FreewaySpeed[[#This Row],[speed_am]]),"",Table_sql2014a8.sandag.org_ws_FreewaySpeed[[#This Row],[speed_am]])</f>
        <v>36</v>
      </c>
      <c r="E114">
        <f>IF(ISERROR(Table_sql2014a8.sandag.org_ws_FreewaySpeed[[#This Row],[speed_md]]),"",Table_sql2014a8.sandag.org_ws_FreewaySpeed[[#This Row],[speed_md]])</f>
        <v>42</v>
      </c>
      <c r="F114">
        <f>IF(ISERROR(Table_sql2014a8.sandag.org_ws_FreewaySpeed[[#This Row],[speed_pm]]),"",Table_sql2014a8.sandag.org_ws_FreewaySpeed[[#This Row],[speed_pm]])</f>
        <v>48</v>
      </c>
      <c r="G114">
        <f>IF(ISERROR(Table_sql2014a8.sandag.org_ws_FreewaySpeed[[#This Row],[speed_ev]]),"",Table_sql2014a8.sandag.org_ws_FreewaySpeed[[#This Row],[speed_ev]])</f>
        <v>58</v>
      </c>
    </row>
    <row r="115" spans="1:7" x14ac:dyDescent="0.3">
      <c r="A115">
        <f>IF(ISERROR(Table_sql2014a8.sandag.org_ws_FreewaySpeed[[#This Row],[scenario_id]]),"",Table_sql2014a8.sandag.org_ws_FreewaySpeed[[#This Row],[scenario_id]])</f>
        <v>0</v>
      </c>
      <c r="B115">
        <f>IF(ISERROR(Table_sql2014a8.sandag.org_ws_FreewaySpeed[[#This Row],[LinkID]]),"",Table_sql2014a8.sandag.org_ws_FreewaySpeed[[#This Row],[LinkID]])</f>
        <v>8842</v>
      </c>
      <c r="C115">
        <f>IF(ISERROR(Table_sql2014a8.sandag.org_ws_FreewaySpeed[[#This Row],[speed_ea]]),"",Table_sql2014a8.sandag.org_ws_FreewaySpeed[[#This Row],[speed_ea]])</f>
        <v>58</v>
      </c>
      <c r="D115">
        <f>IF(ISERROR(Table_sql2014a8.sandag.org_ws_FreewaySpeed[[#This Row],[speed_am]]),"",Table_sql2014a8.sandag.org_ws_FreewaySpeed[[#This Row],[speed_am]])</f>
        <v>37</v>
      </c>
      <c r="E115">
        <f>IF(ISERROR(Table_sql2014a8.sandag.org_ws_FreewaySpeed[[#This Row],[speed_md]]),"",Table_sql2014a8.sandag.org_ws_FreewaySpeed[[#This Row],[speed_md]])</f>
        <v>47</v>
      </c>
      <c r="F115">
        <f>IF(ISERROR(Table_sql2014a8.sandag.org_ws_FreewaySpeed[[#This Row],[speed_pm]]),"",Table_sql2014a8.sandag.org_ws_FreewaySpeed[[#This Row],[speed_pm]])</f>
        <v>43</v>
      </c>
      <c r="G115">
        <f>IF(ISERROR(Table_sql2014a8.sandag.org_ws_FreewaySpeed[[#This Row],[speed_ev]]),"",Table_sql2014a8.sandag.org_ws_FreewaySpeed[[#This Row],[speed_ev]])</f>
        <v>58</v>
      </c>
    </row>
    <row r="116" spans="1:7" x14ac:dyDescent="0.3">
      <c r="A116">
        <f>IF(ISERROR(Table_sql2014a8.sandag.org_ws_FreewaySpeed[[#This Row],[scenario_id]]),"",Table_sql2014a8.sandag.org_ws_FreewaySpeed[[#This Row],[scenario_id]])</f>
        <v>0</v>
      </c>
      <c r="B116">
        <f>IF(ISERROR(Table_sql2014a8.sandag.org_ws_FreewaySpeed[[#This Row],[LinkID]]),"",Table_sql2014a8.sandag.org_ws_FreewaySpeed[[#This Row],[LinkID]])</f>
        <v>8879</v>
      </c>
      <c r="C116">
        <f>IF(ISERROR(Table_sql2014a8.sandag.org_ws_FreewaySpeed[[#This Row],[speed_ea]]),"",Table_sql2014a8.sandag.org_ws_FreewaySpeed[[#This Row],[speed_ea]])</f>
        <v>53</v>
      </c>
      <c r="D116">
        <f>IF(ISERROR(Table_sql2014a8.sandag.org_ws_FreewaySpeed[[#This Row],[speed_am]]),"",Table_sql2014a8.sandag.org_ws_FreewaySpeed[[#This Row],[speed_am]])</f>
        <v>44</v>
      </c>
      <c r="E116">
        <f>IF(ISERROR(Table_sql2014a8.sandag.org_ws_FreewaySpeed[[#This Row],[speed_md]]),"",Table_sql2014a8.sandag.org_ws_FreewaySpeed[[#This Row],[speed_md]])</f>
        <v>51</v>
      </c>
      <c r="F116">
        <f>IF(ISERROR(Table_sql2014a8.sandag.org_ws_FreewaySpeed[[#This Row],[speed_pm]]),"",Table_sql2014a8.sandag.org_ws_FreewaySpeed[[#This Row],[speed_pm]])</f>
        <v>48</v>
      </c>
      <c r="G116">
        <f>IF(ISERROR(Table_sql2014a8.sandag.org_ws_FreewaySpeed[[#This Row],[speed_ev]]),"",Table_sql2014a8.sandag.org_ws_FreewaySpeed[[#This Row],[speed_ev]])</f>
        <v>53</v>
      </c>
    </row>
    <row r="117" spans="1:7" x14ac:dyDescent="0.3">
      <c r="A117">
        <f>IF(ISERROR(Table_sql2014a8.sandag.org_ws_FreewaySpeed[[#This Row],[scenario_id]]),"",Table_sql2014a8.sandag.org_ws_FreewaySpeed[[#This Row],[scenario_id]])</f>
        <v>0</v>
      </c>
      <c r="B117">
        <f>IF(ISERROR(Table_sql2014a8.sandag.org_ws_FreewaySpeed[[#This Row],[LinkID]]),"",Table_sql2014a8.sandag.org_ws_FreewaySpeed[[#This Row],[LinkID]])</f>
        <v>8887</v>
      </c>
      <c r="C117">
        <f>IF(ISERROR(Table_sql2014a8.sandag.org_ws_FreewaySpeed[[#This Row],[speed_ea]]),"",Table_sql2014a8.sandag.org_ws_FreewaySpeed[[#This Row],[speed_ea]])</f>
        <v>52</v>
      </c>
      <c r="D117">
        <f>IF(ISERROR(Table_sql2014a8.sandag.org_ws_FreewaySpeed[[#This Row],[speed_am]]),"",Table_sql2014a8.sandag.org_ws_FreewaySpeed[[#This Row],[speed_am]])</f>
        <v>45</v>
      </c>
      <c r="E117">
        <f>IF(ISERROR(Table_sql2014a8.sandag.org_ws_FreewaySpeed[[#This Row],[speed_md]]),"",Table_sql2014a8.sandag.org_ws_FreewaySpeed[[#This Row],[speed_md]])</f>
        <v>48</v>
      </c>
      <c r="F117">
        <f>IF(ISERROR(Table_sql2014a8.sandag.org_ws_FreewaySpeed[[#This Row],[speed_pm]]),"",Table_sql2014a8.sandag.org_ws_FreewaySpeed[[#This Row],[speed_pm]])</f>
        <v>46</v>
      </c>
      <c r="G117">
        <f>IF(ISERROR(Table_sql2014a8.sandag.org_ws_FreewaySpeed[[#This Row],[speed_ev]]),"",Table_sql2014a8.sandag.org_ws_FreewaySpeed[[#This Row],[speed_ev]])</f>
        <v>52</v>
      </c>
    </row>
    <row r="118" spans="1:7" x14ac:dyDescent="0.3">
      <c r="A118">
        <f>IF(ISERROR(Table_sql2014a8.sandag.org_ws_FreewaySpeed[[#This Row],[scenario_id]]),"",Table_sql2014a8.sandag.org_ws_FreewaySpeed[[#This Row],[scenario_id]])</f>
        <v>0</v>
      </c>
      <c r="B118">
        <f>IF(ISERROR(Table_sql2014a8.sandag.org_ws_FreewaySpeed[[#This Row],[LinkID]]),"",Table_sql2014a8.sandag.org_ws_FreewaySpeed[[#This Row],[LinkID]])</f>
        <v>8921</v>
      </c>
      <c r="C118">
        <f>IF(ISERROR(Table_sql2014a8.sandag.org_ws_FreewaySpeed[[#This Row],[speed_ea]]),"",Table_sql2014a8.sandag.org_ws_FreewaySpeed[[#This Row],[speed_ea]])</f>
        <v>57</v>
      </c>
      <c r="D118">
        <f>IF(ISERROR(Table_sql2014a8.sandag.org_ws_FreewaySpeed[[#This Row],[speed_am]]),"",Table_sql2014a8.sandag.org_ws_FreewaySpeed[[#This Row],[speed_am]])</f>
        <v>40</v>
      </c>
      <c r="E118">
        <f>IF(ISERROR(Table_sql2014a8.sandag.org_ws_FreewaySpeed[[#This Row],[speed_md]]),"",Table_sql2014a8.sandag.org_ws_FreewaySpeed[[#This Row],[speed_md]])</f>
        <v>52</v>
      </c>
      <c r="F118">
        <f>IF(ISERROR(Table_sql2014a8.sandag.org_ws_FreewaySpeed[[#This Row],[speed_pm]]),"",Table_sql2014a8.sandag.org_ws_FreewaySpeed[[#This Row],[speed_pm]])</f>
        <v>46</v>
      </c>
      <c r="G118">
        <f>IF(ISERROR(Table_sql2014a8.sandag.org_ws_FreewaySpeed[[#This Row],[speed_ev]]),"",Table_sql2014a8.sandag.org_ws_FreewaySpeed[[#This Row],[speed_ev]])</f>
        <v>57</v>
      </c>
    </row>
    <row r="119" spans="1:7" x14ac:dyDescent="0.3">
      <c r="A119">
        <f>IF(ISERROR(Table_sql2014a8.sandag.org_ws_FreewaySpeed[[#This Row],[scenario_id]]),"",Table_sql2014a8.sandag.org_ws_FreewaySpeed[[#This Row],[scenario_id]])</f>
        <v>0</v>
      </c>
      <c r="B119">
        <f>IF(ISERROR(Table_sql2014a8.sandag.org_ws_FreewaySpeed[[#This Row],[LinkID]]),"",Table_sql2014a8.sandag.org_ws_FreewaySpeed[[#This Row],[LinkID]])</f>
        <v>8933</v>
      </c>
      <c r="C119">
        <f>IF(ISERROR(Table_sql2014a8.sandag.org_ws_FreewaySpeed[[#This Row],[speed_ea]]),"",Table_sql2014a8.sandag.org_ws_FreewaySpeed[[#This Row],[speed_ea]])</f>
        <v>56</v>
      </c>
      <c r="D119">
        <f>IF(ISERROR(Table_sql2014a8.sandag.org_ws_FreewaySpeed[[#This Row],[speed_am]]),"",Table_sql2014a8.sandag.org_ws_FreewaySpeed[[#This Row],[speed_am]])</f>
        <v>55</v>
      </c>
      <c r="E119">
        <f>IF(ISERROR(Table_sql2014a8.sandag.org_ws_FreewaySpeed[[#This Row],[speed_md]]),"",Table_sql2014a8.sandag.org_ws_FreewaySpeed[[#This Row],[speed_md]])</f>
        <v>55</v>
      </c>
      <c r="F119">
        <f>IF(ISERROR(Table_sql2014a8.sandag.org_ws_FreewaySpeed[[#This Row],[speed_pm]]),"",Table_sql2014a8.sandag.org_ws_FreewaySpeed[[#This Row],[speed_pm]])</f>
        <v>49</v>
      </c>
      <c r="G119">
        <f>IF(ISERROR(Table_sql2014a8.sandag.org_ws_FreewaySpeed[[#This Row],[speed_ev]]),"",Table_sql2014a8.sandag.org_ws_FreewaySpeed[[#This Row],[speed_ev]])</f>
        <v>56</v>
      </c>
    </row>
    <row r="120" spans="1:7" x14ac:dyDescent="0.3">
      <c r="A120">
        <f>IF(ISERROR(Table_sql2014a8.sandag.org_ws_FreewaySpeed[[#This Row],[scenario_id]]),"",Table_sql2014a8.sandag.org_ws_FreewaySpeed[[#This Row],[scenario_id]])</f>
        <v>0</v>
      </c>
      <c r="B120">
        <f>IF(ISERROR(Table_sql2014a8.sandag.org_ws_FreewaySpeed[[#This Row],[LinkID]]),"",Table_sql2014a8.sandag.org_ws_FreewaySpeed[[#This Row],[LinkID]])</f>
        <v>8938</v>
      </c>
      <c r="C120">
        <f>IF(ISERROR(Table_sql2014a8.sandag.org_ws_FreewaySpeed[[#This Row],[speed_ea]]),"",Table_sql2014a8.sandag.org_ws_FreewaySpeed[[#This Row],[speed_ea]])</f>
        <v>58</v>
      </c>
      <c r="D120">
        <f>IF(ISERROR(Table_sql2014a8.sandag.org_ws_FreewaySpeed[[#This Row],[speed_am]]),"",Table_sql2014a8.sandag.org_ws_FreewaySpeed[[#This Row],[speed_am]])</f>
        <v>57</v>
      </c>
      <c r="E120">
        <f>IF(ISERROR(Table_sql2014a8.sandag.org_ws_FreewaySpeed[[#This Row],[speed_md]]),"",Table_sql2014a8.sandag.org_ws_FreewaySpeed[[#This Row],[speed_md]])</f>
        <v>57</v>
      </c>
      <c r="F120">
        <f>IF(ISERROR(Table_sql2014a8.sandag.org_ws_FreewaySpeed[[#This Row],[speed_pm]]),"",Table_sql2014a8.sandag.org_ws_FreewaySpeed[[#This Row],[speed_pm]])</f>
        <v>56</v>
      </c>
      <c r="G120">
        <f>IF(ISERROR(Table_sql2014a8.sandag.org_ws_FreewaySpeed[[#This Row],[speed_ev]]),"",Table_sql2014a8.sandag.org_ws_FreewaySpeed[[#This Row],[speed_ev]])</f>
        <v>58</v>
      </c>
    </row>
    <row r="121" spans="1:7" x14ac:dyDescent="0.3">
      <c r="A121">
        <f>IF(ISERROR(Table_sql2014a8.sandag.org_ws_FreewaySpeed[[#This Row],[scenario_id]]),"",Table_sql2014a8.sandag.org_ws_FreewaySpeed[[#This Row],[scenario_id]])</f>
        <v>0</v>
      </c>
      <c r="B121">
        <f>IF(ISERROR(Table_sql2014a8.sandag.org_ws_FreewaySpeed[[#This Row],[LinkID]]),"",Table_sql2014a8.sandag.org_ws_FreewaySpeed[[#This Row],[LinkID]])</f>
        <v>8955</v>
      </c>
      <c r="C121">
        <f>IF(ISERROR(Table_sql2014a8.sandag.org_ws_FreewaySpeed[[#This Row],[speed_ea]]),"",Table_sql2014a8.sandag.org_ws_FreewaySpeed[[#This Row],[speed_ea]])</f>
        <v>58</v>
      </c>
      <c r="D121">
        <f>IF(ISERROR(Table_sql2014a8.sandag.org_ws_FreewaySpeed[[#This Row],[speed_am]]),"",Table_sql2014a8.sandag.org_ws_FreewaySpeed[[#This Row],[speed_am]])</f>
        <v>54</v>
      </c>
      <c r="E121">
        <f>IF(ISERROR(Table_sql2014a8.sandag.org_ws_FreewaySpeed[[#This Row],[speed_md]]),"",Table_sql2014a8.sandag.org_ws_FreewaySpeed[[#This Row],[speed_md]])</f>
        <v>56</v>
      </c>
      <c r="F121">
        <f>IF(ISERROR(Table_sql2014a8.sandag.org_ws_FreewaySpeed[[#This Row],[speed_pm]]),"",Table_sql2014a8.sandag.org_ws_FreewaySpeed[[#This Row],[speed_pm]])</f>
        <v>52</v>
      </c>
      <c r="G121">
        <f>IF(ISERROR(Table_sql2014a8.sandag.org_ws_FreewaySpeed[[#This Row],[speed_ev]]),"",Table_sql2014a8.sandag.org_ws_FreewaySpeed[[#This Row],[speed_ev]])</f>
        <v>58</v>
      </c>
    </row>
    <row r="122" spans="1:7" x14ac:dyDescent="0.3">
      <c r="A122">
        <f>IF(ISERROR(Table_sql2014a8.sandag.org_ws_FreewaySpeed[[#This Row],[scenario_id]]),"",Table_sql2014a8.sandag.org_ws_FreewaySpeed[[#This Row],[scenario_id]])</f>
        <v>0</v>
      </c>
      <c r="B122">
        <f>IF(ISERROR(Table_sql2014a8.sandag.org_ws_FreewaySpeed[[#This Row],[LinkID]]),"",Table_sql2014a8.sandag.org_ws_FreewaySpeed[[#This Row],[LinkID]])</f>
        <v>9025</v>
      </c>
      <c r="C122">
        <f>IF(ISERROR(Table_sql2014a8.sandag.org_ws_FreewaySpeed[[#This Row],[speed_ea]]),"",Table_sql2014a8.sandag.org_ws_FreewaySpeed[[#This Row],[speed_ea]])</f>
        <v>57</v>
      </c>
      <c r="D122">
        <f>IF(ISERROR(Table_sql2014a8.sandag.org_ws_FreewaySpeed[[#This Row],[speed_am]]),"",Table_sql2014a8.sandag.org_ws_FreewaySpeed[[#This Row],[speed_am]])</f>
        <v>44</v>
      </c>
      <c r="E122">
        <f>IF(ISERROR(Table_sql2014a8.sandag.org_ws_FreewaySpeed[[#This Row],[speed_md]]),"",Table_sql2014a8.sandag.org_ws_FreewaySpeed[[#This Row],[speed_md]])</f>
        <v>53</v>
      </c>
      <c r="F122">
        <f>IF(ISERROR(Table_sql2014a8.sandag.org_ws_FreewaySpeed[[#This Row],[speed_pm]]),"",Table_sql2014a8.sandag.org_ws_FreewaySpeed[[#This Row],[speed_pm]])</f>
        <v>56</v>
      </c>
      <c r="G122">
        <f>IF(ISERROR(Table_sql2014a8.sandag.org_ws_FreewaySpeed[[#This Row],[speed_ev]]),"",Table_sql2014a8.sandag.org_ws_FreewaySpeed[[#This Row],[speed_ev]])</f>
        <v>57</v>
      </c>
    </row>
    <row r="123" spans="1:7" x14ac:dyDescent="0.3">
      <c r="A123">
        <f>IF(ISERROR(Table_sql2014a8.sandag.org_ws_FreewaySpeed[[#This Row],[scenario_id]]),"",Table_sql2014a8.sandag.org_ws_FreewaySpeed[[#This Row],[scenario_id]])</f>
        <v>0</v>
      </c>
      <c r="B123">
        <f>IF(ISERROR(Table_sql2014a8.sandag.org_ws_FreewaySpeed[[#This Row],[LinkID]]),"",Table_sql2014a8.sandag.org_ws_FreewaySpeed[[#This Row],[LinkID]])</f>
        <v>9027</v>
      </c>
      <c r="C123">
        <f>IF(ISERROR(Table_sql2014a8.sandag.org_ws_FreewaySpeed[[#This Row],[speed_ea]]),"",Table_sql2014a8.sandag.org_ws_FreewaySpeed[[#This Row],[speed_ea]])</f>
        <v>57</v>
      </c>
      <c r="D123">
        <f>IF(ISERROR(Table_sql2014a8.sandag.org_ws_FreewaySpeed[[#This Row],[speed_am]]),"",Table_sql2014a8.sandag.org_ws_FreewaySpeed[[#This Row],[speed_am]])</f>
        <v>43</v>
      </c>
      <c r="E123">
        <f>IF(ISERROR(Table_sql2014a8.sandag.org_ws_FreewaySpeed[[#This Row],[speed_md]]),"",Table_sql2014a8.sandag.org_ws_FreewaySpeed[[#This Row],[speed_md]])</f>
        <v>56</v>
      </c>
      <c r="F123">
        <f>IF(ISERROR(Table_sql2014a8.sandag.org_ws_FreewaySpeed[[#This Row],[speed_pm]]),"",Table_sql2014a8.sandag.org_ws_FreewaySpeed[[#This Row],[speed_pm]])</f>
        <v>51</v>
      </c>
      <c r="G123">
        <f>IF(ISERROR(Table_sql2014a8.sandag.org_ws_FreewaySpeed[[#This Row],[speed_ev]]),"",Table_sql2014a8.sandag.org_ws_FreewaySpeed[[#This Row],[speed_ev]])</f>
        <v>57</v>
      </c>
    </row>
    <row r="124" spans="1:7" x14ac:dyDescent="0.3">
      <c r="A124">
        <f>IF(ISERROR(Table_sql2014a8.sandag.org_ws_FreewaySpeed[[#This Row],[scenario_id]]),"",Table_sql2014a8.sandag.org_ws_FreewaySpeed[[#This Row],[scenario_id]])</f>
        <v>0</v>
      </c>
      <c r="B124">
        <f>IF(ISERROR(Table_sql2014a8.sandag.org_ws_FreewaySpeed[[#This Row],[LinkID]]),"",Table_sql2014a8.sandag.org_ws_FreewaySpeed[[#This Row],[LinkID]])</f>
        <v>9033</v>
      </c>
      <c r="C124">
        <f>IF(ISERROR(Table_sql2014a8.sandag.org_ws_FreewaySpeed[[#This Row],[speed_ea]]),"",Table_sql2014a8.sandag.org_ws_FreewaySpeed[[#This Row],[speed_ea]])</f>
        <v>58</v>
      </c>
      <c r="D124">
        <f>IF(ISERROR(Table_sql2014a8.sandag.org_ws_FreewaySpeed[[#This Row],[speed_am]]),"",Table_sql2014a8.sandag.org_ws_FreewaySpeed[[#This Row],[speed_am]])</f>
        <v>51</v>
      </c>
      <c r="E124">
        <f>IF(ISERROR(Table_sql2014a8.sandag.org_ws_FreewaySpeed[[#This Row],[speed_md]]),"",Table_sql2014a8.sandag.org_ws_FreewaySpeed[[#This Row],[speed_md]])</f>
        <v>57</v>
      </c>
      <c r="F124">
        <f>IF(ISERROR(Table_sql2014a8.sandag.org_ws_FreewaySpeed[[#This Row],[speed_pm]]),"",Table_sql2014a8.sandag.org_ws_FreewaySpeed[[#This Row],[speed_pm]])</f>
        <v>57</v>
      </c>
      <c r="G124">
        <f>IF(ISERROR(Table_sql2014a8.sandag.org_ws_FreewaySpeed[[#This Row],[speed_ev]]),"",Table_sql2014a8.sandag.org_ws_FreewaySpeed[[#This Row],[speed_ev]])</f>
        <v>58</v>
      </c>
    </row>
    <row r="125" spans="1:7" x14ac:dyDescent="0.3">
      <c r="A125">
        <f>IF(ISERROR(Table_sql2014a8.sandag.org_ws_FreewaySpeed[[#This Row],[scenario_id]]),"",Table_sql2014a8.sandag.org_ws_FreewaySpeed[[#This Row],[scenario_id]])</f>
        <v>0</v>
      </c>
      <c r="B125">
        <f>IF(ISERROR(Table_sql2014a8.sandag.org_ws_FreewaySpeed[[#This Row],[LinkID]]),"",Table_sql2014a8.sandag.org_ws_FreewaySpeed[[#This Row],[LinkID]])</f>
        <v>9034</v>
      </c>
      <c r="C125">
        <f>IF(ISERROR(Table_sql2014a8.sandag.org_ws_FreewaySpeed[[#This Row],[speed_ea]]),"",Table_sql2014a8.sandag.org_ws_FreewaySpeed[[#This Row],[speed_ea]])</f>
        <v>58</v>
      </c>
      <c r="D125">
        <f>IF(ISERROR(Table_sql2014a8.sandag.org_ws_FreewaySpeed[[#This Row],[speed_am]]),"",Table_sql2014a8.sandag.org_ws_FreewaySpeed[[#This Row],[speed_am]])</f>
        <v>57</v>
      </c>
      <c r="E125">
        <f>IF(ISERROR(Table_sql2014a8.sandag.org_ws_FreewaySpeed[[#This Row],[speed_md]]),"",Table_sql2014a8.sandag.org_ws_FreewaySpeed[[#This Row],[speed_md]])</f>
        <v>58</v>
      </c>
      <c r="F125">
        <f>IF(ISERROR(Table_sql2014a8.sandag.org_ws_FreewaySpeed[[#This Row],[speed_pm]]),"",Table_sql2014a8.sandag.org_ws_FreewaySpeed[[#This Row],[speed_pm]])</f>
        <v>58</v>
      </c>
      <c r="G125">
        <f>IF(ISERROR(Table_sql2014a8.sandag.org_ws_FreewaySpeed[[#This Row],[speed_ev]]),"",Table_sql2014a8.sandag.org_ws_FreewaySpeed[[#This Row],[speed_ev]])</f>
        <v>58</v>
      </c>
    </row>
    <row r="126" spans="1:7" x14ac:dyDescent="0.3">
      <c r="A126">
        <f>IF(ISERROR(Table_sql2014a8.sandag.org_ws_FreewaySpeed[[#This Row],[scenario_id]]),"",Table_sql2014a8.sandag.org_ws_FreewaySpeed[[#This Row],[scenario_id]])</f>
        <v>0</v>
      </c>
      <c r="B126">
        <f>IF(ISERROR(Table_sql2014a8.sandag.org_ws_FreewaySpeed[[#This Row],[LinkID]]),"",Table_sql2014a8.sandag.org_ws_FreewaySpeed[[#This Row],[LinkID]])</f>
        <v>9037</v>
      </c>
      <c r="C126">
        <f>IF(ISERROR(Table_sql2014a8.sandag.org_ws_FreewaySpeed[[#This Row],[speed_ea]]),"",Table_sql2014a8.sandag.org_ws_FreewaySpeed[[#This Row],[speed_ea]])</f>
        <v>58</v>
      </c>
      <c r="D126">
        <f>IF(ISERROR(Table_sql2014a8.sandag.org_ws_FreewaySpeed[[#This Row],[speed_am]]),"",Table_sql2014a8.sandag.org_ws_FreewaySpeed[[#This Row],[speed_am]])</f>
        <v>56</v>
      </c>
      <c r="E126">
        <f>IF(ISERROR(Table_sql2014a8.sandag.org_ws_FreewaySpeed[[#This Row],[speed_md]]),"",Table_sql2014a8.sandag.org_ws_FreewaySpeed[[#This Row],[speed_md]])</f>
        <v>56</v>
      </c>
      <c r="F126">
        <f>IF(ISERROR(Table_sql2014a8.sandag.org_ws_FreewaySpeed[[#This Row],[speed_pm]]),"",Table_sql2014a8.sandag.org_ws_FreewaySpeed[[#This Row],[speed_pm]])</f>
        <v>47</v>
      </c>
      <c r="G126">
        <f>IF(ISERROR(Table_sql2014a8.sandag.org_ws_FreewaySpeed[[#This Row],[speed_ev]]),"",Table_sql2014a8.sandag.org_ws_FreewaySpeed[[#This Row],[speed_ev]])</f>
        <v>58</v>
      </c>
    </row>
    <row r="127" spans="1:7" x14ac:dyDescent="0.3">
      <c r="A127">
        <f>IF(ISERROR(Table_sql2014a8.sandag.org_ws_FreewaySpeed[[#This Row],[scenario_id]]),"",Table_sql2014a8.sandag.org_ws_FreewaySpeed[[#This Row],[scenario_id]])</f>
        <v>0</v>
      </c>
      <c r="B127">
        <f>IF(ISERROR(Table_sql2014a8.sandag.org_ws_FreewaySpeed[[#This Row],[LinkID]]),"",Table_sql2014a8.sandag.org_ws_FreewaySpeed[[#This Row],[LinkID]])</f>
        <v>9039</v>
      </c>
      <c r="C127">
        <f>IF(ISERROR(Table_sql2014a8.sandag.org_ws_FreewaySpeed[[#This Row],[speed_ea]]),"",Table_sql2014a8.sandag.org_ws_FreewaySpeed[[#This Row],[speed_ea]])</f>
        <v>58</v>
      </c>
      <c r="D127">
        <f>IF(ISERROR(Table_sql2014a8.sandag.org_ws_FreewaySpeed[[#This Row],[speed_am]]),"",Table_sql2014a8.sandag.org_ws_FreewaySpeed[[#This Row],[speed_am]])</f>
        <v>41</v>
      </c>
      <c r="E127">
        <f>IF(ISERROR(Table_sql2014a8.sandag.org_ws_FreewaySpeed[[#This Row],[speed_md]]),"",Table_sql2014a8.sandag.org_ws_FreewaySpeed[[#This Row],[speed_md]])</f>
        <v>46</v>
      </c>
      <c r="F127">
        <f>IF(ISERROR(Table_sql2014a8.sandag.org_ws_FreewaySpeed[[#This Row],[speed_pm]]),"",Table_sql2014a8.sandag.org_ws_FreewaySpeed[[#This Row],[speed_pm]])</f>
        <v>49</v>
      </c>
      <c r="G127">
        <f>IF(ISERROR(Table_sql2014a8.sandag.org_ws_FreewaySpeed[[#This Row],[speed_ev]]),"",Table_sql2014a8.sandag.org_ws_FreewaySpeed[[#This Row],[speed_ev]])</f>
        <v>58</v>
      </c>
    </row>
    <row r="128" spans="1:7" x14ac:dyDescent="0.3">
      <c r="A128">
        <f>IF(ISERROR(Table_sql2014a8.sandag.org_ws_FreewaySpeed[[#This Row],[scenario_id]]),"",Table_sql2014a8.sandag.org_ws_FreewaySpeed[[#This Row],[scenario_id]])</f>
        <v>0</v>
      </c>
      <c r="B128">
        <f>IF(ISERROR(Table_sql2014a8.sandag.org_ws_FreewaySpeed[[#This Row],[LinkID]]),"",Table_sql2014a8.sandag.org_ws_FreewaySpeed[[#This Row],[LinkID]])</f>
        <v>9043</v>
      </c>
      <c r="C128">
        <f>IF(ISERROR(Table_sql2014a8.sandag.org_ws_FreewaySpeed[[#This Row],[speed_ea]]),"",Table_sql2014a8.sandag.org_ws_FreewaySpeed[[#This Row],[speed_ea]])</f>
        <v>62</v>
      </c>
      <c r="D128">
        <f>IF(ISERROR(Table_sql2014a8.sandag.org_ws_FreewaySpeed[[#This Row],[speed_am]]),"",Table_sql2014a8.sandag.org_ws_FreewaySpeed[[#This Row],[speed_am]])</f>
        <v>49</v>
      </c>
      <c r="E128">
        <f>IF(ISERROR(Table_sql2014a8.sandag.org_ws_FreewaySpeed[[#This Row],[speed_md]]),"",Table_sql2014a8.sandag.org_ws_FreewaySpeed[[#This Row],[speed_md]])</f>
        <v>58</v>
      </c>
      <c r="F128">
        <f>IF(ISERROR(Table_sql2014a8.sandag.org_ws_FreewaySpeed[[#This Row],[speed_pm]]),"",Table_sql2014a8.sandag.org_ws_FreewaySpeed[[#This Row],[speed_pm]])</f>
        <v>50</v>
      </c>
      <c r="G128">
        <f>IF(ISERROR(Table_sql2014a8.sandag.org_ws_FreewaySpeed[[#This Row],[speed_ev]]),"",Table_sql2014a8.sandag.org_ws_FreewaySpeed[[#This Row],[speed_ev]])</f>
        <v>62</v>
      </c>
    </row>
    <row r="129" spans="1:7" x14ac:dyDescent="0.3">
      <c r="A129">
        <f>IF(ISERROR(Table_sql2014a8.sandag.org_ws_FreewaySpeed[[#This Row],[scenario_id]]),"",Table_sql2014a8.sandag.org_ws_FreewaySpeed[[#This Row],[scenario_id]])</f>
        <v>0</v>
      </c>
      <c r="B129">
        <f>IF(ISERROR(Table_sql2014a8.sandag.org_ws_FreewaySpeed[[#This Row],[LinkID]]),"",Table_sql2014a8.sandag.org_ws_FreewaySpeed[[#This Row],[LinkID]])</f>
        <v>9054</v>
      </c>
      <c r="C129">
        <f>IF(ISERROR(Table_sql2014a8.sandag.org_ws_FreewaySpeed[[#This Row],[speed_ea]]),"",Table_sql2014a8.sandag.org_ws_FreewaySpeed[[#This Row],[speed_ea]])</f>
        <v>58</v>
      </c>
      <c r="D129">
        <f>IF(ISERROR(Table_sql2014a8.sandag.org_ws_FreewaySpeed[[#This Row],[speed_am]]),"",Table_sql2014a8.sandag.org_ws_FreewaySpeed[[#This Row],[speed_am]])</f>
        <v>41</v>
      </c>
      <c r="E129">
        <f>IF(ISERROR(Table_sql2014a8.sandag.org_ws_FreewaySpeed[[#This Row],[speed_md]]),"",Table_sql2014a8.sandag.org_ws_FreewaySpeed[[#This Row],[speed_md]])</f>
        <v>46</v>
      </c>
      <c r="F129">
        <f>IF(ISERROR(Table_sql2014a8.sandag.org_ws_FreewaySpeed[[#This Row],[speed_pm]]),"",Table_sql2014a8.sandag.org_ws_FreewaySpeed[[#This Row],[speed_pm]])</f>
        <v>49</v>
      </c>
      <c r="G129">
        <f>IF(ISERROR(Table_sql2014a8.sandag.org_ws_FreewaySpeed[[#This Row],[speed_ev]]),"",Table_sql2014a8.sandag.org_ws_FreewaySpeed[[#This Row],[speed_ev]])</f>
        <v>58</v>
      </c>
    </row>
    <row r="130" spans="1:7" x14ac:dyDescent="0.3">
      <c r="A130">
        <f>IF(ISERROR(Table_sql2014a8.sandag.org_ws_FreewaySpeed[[#This Row],[scenario_id]]),"",Table_sql2014a8.sandag.org_ws_FreewaySpeed[[#This Row],[scenario_id]])</f>
        <v>0</v>
      </c>
      <c r="B130">
        <f>IF(ISERROR(Table_sql2014a8.sandag.org_ws_FreewaySpeed[[#This Row],[LinkID]]),"",Table_sql2014a8.sandag.org_ws_FreewaySpeed[[#This Row],[LinkID]])</f>
        <v>9250</v>
      </c>
      <c r="C130">
        <f>IF(ISERROR(Table_sql2014a8.sandag.org_ws_FreewaySpeed[[#This Row],[speed_ea]]),"",Table_sql2014a8.sandag.org_ws_FreewaySpeed[[#This Row],[speed_ea]])</f>
        <v>62</v>
      </c>
      <c r="D130">
        <f>IF(ISERROR(Table_sql2014a8.sandag.org_ws_FreewaySpeed[[#This Row],[speed_am]]),"",Table_sql2014a8.sandag.org_ws_FreewaySpeed[[#This Row],[speed_am]])</f>
        <v>55</v>
      </c>
      <c r="E130">
        <f>IF(ISERROR(Table_sql2014a8.sandag.org_ws_FreewaySpeed[[#This Row],[speed_md]]),"",Table_sql2014a8.sandag.org_ws_FreewaySpeed[[#This Row],[speed_md]])</f>
        <v>61</v>
      </c>
      <c r="F130">
        <f>IF(ISERROR(Table_sql2014a8.sandag.org_ws_FreewaySpeed[[#This Row],[speed_pm]]),"",Table_sql2014a8.sandag.org_ws_FreewaySpeed[[#This Row],[speed_pm]])</f>
        <v>59</v>
      </c>
      <c r="G130">
        <f>IF(ISERROR(Table_sql2014a8.sandag.org_ws_FreewaySpeed[[#This Row],[speed_ev]]),"",Table_sql2014a8.sandag.org_ws_FreewaySpeed[[#This Row],[speed_ev]])</f>
        <v>62</v>
      </c>
    </row>
    <row r="131" spans="1:7" x14ac:dyDescent="0.3">
      <c r="A131">
        <f>IF(ISERROR(Table_sql2014a8.sandag.org_ws_FreewaySpeed[[#This Row],[scenario_id]]),"",Table_sql2014a8.sandag.org_ws_FreewaySpeed[[#This Row],[scenario_id]])</f>
        <v>0</v>
      </c>
      <c r="B131">
        <f>IF(ISERROR(Table_sql2014a8.sandag.org_ws_FreewaySpeed[[#This Row],[LinkID]]),"",Table_sql2014a8.sandag.org_ws_FreewaySpeed[[#This Row],[LinkID]])</f>
        <v>9251</v>
      </c>
      <c r="C131">
        <f>IF(ISERROR(Table_sql2014a8.sandag.org_ws_FreewaySpeed[[#This Row],[speed_ea]]),"",Table_sql2014a8.sandag.org_ws_FreewaySpeed[[#This Row],[speed_ea]])</f>
        <v>58</v>
      </c>
      <c r="D131">
        <f>IF(ISERROR(Table_sql2014a8.sandag.org_ws_FreewaySpeed[[#This Row],[speed_am]]),"",Table_sql2014a8.sandag.org_ws_FreewaySpeed[[#This Row],[speed_am]])</f>
        <v>50</v>
      </c>
      <c r="E131">
        <f>IF(ISERROR(Table_sql2014a8.sandag.org_ws_FreewaySpeed[[#This Row],[speed_md]]),"",Table_sql2014a8.sandag.org_ws_FreewaySpeed[[#This Row],[speed_md]])</f>
        <v>57</v>
      </c>
      <c r="F131">
        <f>IF(ISERROR(Table_sql2014a8.sandag.org_ws_FreewaySpeed[[#This Row],[speed_pm]]),"",Table_sql2014a8.sandag.org_ws_FreewaySpeed[[#This Row],[speed_pm]])</f>
        <v>50</v>
      </c>
      <c r="G131">
        <f>IF(ISERROR(Table_sql2014a8.sandag.org_ws_FreewaySpeed[[#This Row],[speed_ev]]),"",Table_sql2014a8.sandag.org_ws_FreewaySpeed[[#This Row],[speed_ev]])</f>
        <v>58</v>
      </c>
    </row>
    <row r="132" spans="1:7" x14ac:dyDescent="0.3">
      <c r="A132">
        <f>IF(ISERROR(Table_sql2014a8.sandag.org_ws_FreewaySpeed[[#This Row],[scenario_id]]),"",Table_sql2014a8.sandag.org_ws_FreewaySpeed[[#This Row],[scenario_id]])</f>
        <v>0</v>
      </c>
      <c r="B132">
        <f>IF(ISERROR(Table_sql2014a8.sandag.org_ws_FreewaySpeed[[#This Row],[LinkID]]),"",Table_sql2014a8.sandag.org_ws_FreewaySpeed[[#This Row],[LinkID]])</f>
        <v>9252</v>
      </c>
      <c r="C132">
        <f>IF(ISERROR(Table_sql2014a8.sandag.org_ws_FreewaySpeed[[#This Row],[speed_ea]]),"",Table_sql2014a8.sandag.org_ws_FreewaySpeed[[#This Row],[speed_ea]])</f>
        <v>58</v>
      </c>
      <c r="D132">
        <f>IF(ISERROR(Table_sql2014a8.sandag.org_ws_FreewaySpeed[[#This Row],[speed_am]]),"",Table_sql2014a8.sandag.org_ws_FreewaySpeed[[#This Row],[speed_am]])</f>
        <v>56</v>
      </c>
      <c r="E132">
        <f>IF(ISERROR(Table_sql2014a8.sandag.org_ws_FreewaySpeed[[#This Row],[speed_md]]),"",Table_sql2014a8.sandag.org_ws_FreewaySpeed[[#This Row],[speed_md]])</f>
        <v>58</v>
      </c>
      <c r="F132">
        <f>IF(ISERROR(Table_sql2014a8.sandag.org_ws_FreewaySpeed[[#This Row],[speed_pm]]),"",Table_sql2014a8.sandag.org_ws_FreewaySpeed[[#This Row],[speed_pm]])</f>
        <v>55</v>
      </c>
      <c r="G132">
        <f>IF(ISERROR(Table_sql2014a8.sandag.org_ws_FreewaySpeed[[#This Row],[speed_ev]]),"",Table_sql2014a8.sandag.org_ws_FreewaySpeed[[#This Row],[speed_ev]])</f>
        <v>58</v>
      </c>
    </row>
    <row r="133" spans="1:7" x14ac:dyDescent="0.3">
      <c r="A133">
        <f>IF(ISERROR(Table_sql2014a8.sandag.org_ws_FreewaySpeed[[#This Row],[scenario_id]]),"",Table_sql2014a8.sandag.org_ws_FreewaySpeed[[#This Row],[scenario_id]])</f>
        <v>0</v>
      </c>
      <c r="B133">
        <f>IF(ISERROR(Table_sql2014a8.sandag.org_ws_FreewaySpeed[[#This Row],[LinkID]]),"",Table_sql2014a8.sandag.org_ws_FreewaySpeed[[#This Row],[LinkID]])</f>
        <v>9300</v>
      </c>
      <c r="C133">
        <f>IF(ISERROR(Table_sql2014a8.sandag.org_ws_FreewaySpeed[[#This Row],[speed_ea]]),"",Table_sql2014a8.sandag.org_ws_FreewaySpeed[[#This Row],[speed_ea]])</f>
        <v>58</v>
      </c>
      <c r="D133">
        <f>IF(ISERROR(Table_sql2014a8.sandag.org_ws_FreewaySpeed[[#This Row],[speed_am]]),"",Table_sql2014a8.sandag.org_ws_FreewaySpeed[[#This Row],[speed_am]])</f>
        <v>39</v>
      </c>
      <c r="E133">
        <f>IF(ISERROR(Table_sql2014a8.sandag.org_ws_FreewaySpeed[[#This Row],[speed_md]]),"",Table_sql2014a8.sandag.org_ws_FreewaySpeed[[#This Row],[speed_md]])</f>
        <v>57</v>
      </c>
      <c r="F133">
        <f>IF(ISERROR(Table_sql2014a8.sandag.org_ws_FreewaySpeed[[#This Row],[speed_pm]]),"",Table_sql2014a8.sandag.org_ws_FreewaySpeed[[#This Row],[speed_pm]])</f>
        <v>57</v>
      </c>
      <c r="G133">
        <f>IF(ISERROR(Table_sql2014a8.sandag.org_ws_FreewaySpeed[[#This Row],[speed_ev]]),"",Table_sql2014a8.sandag.org_ws_FreewaySpeed[[#This Row],[speed_ev]])</f>
        <v>58</v>
      </c>
    </row>
    <row r="134" spans="1:7" x14ac:dyDescent="0.3">
      <c r="A134">
        <f>IF(ISERROR(Table_sql2014a8.sandag.org_ws_FreewaySpeed[[#This Row],[scenario_id]]),"",Table_sql2014a8.sandag.org_ws_FreewaySpeed[[#This Row],[scenario_id]])</f>
        <v>0</v>
      </c>
      <c r="B134">
        <f>IF(ISERROR(Table_sql2014a8.sandag.org_ws_FreewaySpeed[[#This Row],[LinkID]]),"",Table_sql2014a8.sandag.org_ws_FreewaySpeed[[#This Row],[LinkID]])</f>
        <v>9330</v>
      </c>
      <c r="C134">
        <f>IF(ISERROR(Table_sql2014a8.sandag.org_ws_FreewaySpeed[[#This Row],[speed_ea]]),"",Table_sql2014a8.sandag.org_ws_FreewaySpeed[[#This Row],[speed_ea]])</f>
        <v>58</v>
      </c>
      <c r="D134">
        <f>IF(ISERROR(Table_sql2014a8.sandag.org_ws_FreewaySpeed[[#This Row],[speed_am]]),"",Table_sql2014a8.sandag.org_ws_FreewaySpeed[[#This Row],[speed_am]])</f>
        <v>52</v>
      </c>
      <c r="E134">
        <f>IF(ISERROR(Table_sql2014a8.sandag.org_ws_FreewaySpeed[[#This Row],[speed_md]]),"",Table_sql2014a8.sandag.org_ws_FreewaySpeed[[#This Row],[speed_md]])</f>
        <v>55</v>
      </c>
      <c r="F134">
        <f>IF(ISERROR(Table_sql2014a8.sandag.org_ws_FreewaySpeed[[#This Row],[speed_pm]]),"",Table_sql2014a8.sandag.org_ws_FreewaySpeed[[#This Row],[speed_pm]])</f>
        <v>46</v>
      </c>
      <c r="G134">
        <f>IF(ISERROR(Table_sql2014a8.sandag.org_ws_FreewaySpeed[[#This Row],[speed_ev]]),"",Table_sql2014a8.sandag.org_ws_FreewaySpeed[[#This Row],[speed_ev]])</f>
        <v>58</v>
      </c>
    </row>
    <row r="135" spans="1:7" x14ac:dyDescent="0.3">
      <c r="A135">
        <f>IF(ISERROR(Table_sql2014a8.sandag.org_ws_FreewaySpeed[[#This Row],[scenario_id]]),"",Table_sql2014a8.sandag.org_ws_FreewaySpeed[[#This Row],[scenario_id]])</f>
        <v>0</v>
      </c>
      <c r="B135">
        <f>IF(ISERROR(Table_sql2014a8.sandag.org_ws_FreewaySpeed[[#This Row],[LinkID]]),"",Table_sql2014a8.sandag.org_ws_FreewaySpeed[[#This Row],[LinkID]])</f>
        <v>9335</v>
      </c>
      <c r="C135">
        <f>IF(ISERROR(Table_sql2014a8.sandag.org_ws_FreewaySpeed[[#This Row],[speed_ea]]),"",Table_sql2014a8.sandag.org_ws_FreewaySpeed[[#This Row],[speed_ea]])</f>
        <v>58</v>
      </c>
      <c r="D135">
        <f>IF(ISERROR(Table_sql2014a8.sandag.org_ws_FreewaySpeed[[#This Row],[speed_am]]),"",Table_sql2014a8.sandag.org_ws_FreewaySpeed[[#This Row],[speed_am]])</f>
        <v>47</v>
      </c>
      <c r="E135">
        <f>IF(ISERROR(Table_sql2014a8.sandag.org_ws_FreewaySpeed[[#This Row],[speed_md]]),"",Table_sql2014a8.sandag.org_ws_FreewaySpeed[[#This Row],[speed_md]])</f>
        <v>53</v>
      </c>
      <c r="F135">
        <f>IF(ISERROR(Table_sql2014a8.sandag.org_ws_FreewaySpeed[[#This Row],[speed_pm]]),"",Table_sql2014a8.sandag.org_ws_FreewaySpeed[[#This Row],[speed_pm]])</f>
        <v>41</v>
      </c>
      <c r="G135">
        <f>IF(ISERROR(Table_sql2014a8.sandag.org_ws_FreewaySpeed[[#This Row],[speed_ev]]),"",Table_sql2014a8.sandag.org_ws_FreewaySpeed[[#This Row],[speed_ev]])</f>
        <v>58</v>
      </c>
    </row>
    <row r="136" spans="1:7" x14ac:dyDescent="0.3">
      <c r="A136">
        <f>IF(ISERROR(Table_sql2014a8.sandag.org_ws_FreewaySpeed[[#This Row],[scenario_id]]),"",Table_sql2014a8.sandag.org_ws_FreewaySpeed[[#This Row],[scenario_id]])</f>
        <v>0</v>
      </c>
      <c r="B136">
        <f>IF(ISERROR(Table_sql2014a8.sandag.org_ws_FreewaySpeed[[#This Row],[LinkID]]),"",Table_sql2014a8.sandag.org_ws_FreewaySpeed[[#This Row],[LinkID]])</f>
        <v>9336</v>
      </c>
      <c r="C136">
        <f>IF(ISERROR(Table_sql2014a8.sandag.org_ws_FreewaySpeed[[#This Row],[speed_ea]]),"",Table_sql2014a8.sandag.org_ws_FreewaySpeed[[#This Row],[speed_ea]])</f>
        <v>58</v>
      </c>
      <c r="D136">
        <f>IF(ISERROR(Table_sql2014a8.sandag.org_ws_FreewaySpeed[[#This Row],[speed_am]]),"",Table_sql2014a8.sandag.org_ws_FreewaySpeed[[#This Row],[speed_am]])</f>
        <v>41</v>
      </c>
      <c r="E136">
        <f>IF(ISERROR(Table_sql2014a8.sandag.org_ws_FreewaySpeed[[#This Row],[speed_md]]),"",Table_sql2014a8.sandag.org_ws_FreewaySpeed[[#This Row],[speed_md]])</f>
        <v>55</v>
      </c>
      <c r="F136">
        <f>IF(ISERROR(Table_sql2014a8.sandag.org_ws_FreewaySpeed[[#This Row],[speed_pm]]),"",Table_sql2014a8.sandag.org_ws_FreewaySpeed[[#This Row],[speed_pm]])</f>
        <v>54</v>
      </c>
      <c r="G136">
        <f>IF(ISERROR(Table_sql2014a8.sandag.org_ws_FreewaySpeed[[#This Row],[speed_ev]]),"",Table_sql2014a8.sandag.org_ws_FreewaySpeed[[#This Row],[speed_ev]])</f>
        <v>58</v>
      </c>
    </row>
    <row r="137" spans="1:7" x14ac:dyDescent="0.3">
      <c r="A137">
        <f>IF(ISERROR(Table_sql2014a8.sandag.org_ws_FreewaySpeed[[#This Row],[scenario_id]]),"",Table_sql2014a8.sandag.org_ws_FreewaySpeed[[#This Row],[scenario_id]])</f>
        <v>0</v>
      </c>
      <c r="B137">
        <f>IF(ISERROR(Table_sql2014a8.sandag.org_ws_FreewaySpeed[[#This Row],[LinkID]]),"",Table_sql2014a8.sandag.org_ws_FreewaySpeed[[#This Row],[LinkID]])</f>
        <v>9337</v>
      </c>
      <c r="C137">
        <f>IF(ISERROR(Table_sql2014a8.sandag.org_ws_FreewaySpeed[[#This Row],[speed_ea]]),"",Table_sql2014a8.sandag.org_ws_FreewaySpeed[[#This Row],[speed_ea]])</f>
        <v>58</v>
      </c>
      <c r="D137">
        <f>IF(ISERROR(Table_sql2014a8.sandag.org_ws_FreewaySpeed[[#This Row],[speed_am]]),"",Table_sql2014a8.sandag.org_ws_FreewaySpeed[[#This Row],[speed_am]])</f>
        <v>50</v>
      </c>
      <c r="E137">
        <f>IF(ISERROR(Table_sql2014a8.sandag.org_ws_FreewaySpeed[[#This Row],[speed_md]]),"",Table_sql2014a8.sandag.org_ws_FreewaySpeed[[#This Row],[speed_md]])</f>
        <v>57</v>
      </c>
      <c r="F137">
        <f>IF(ISERROR(Table_sql2014a8.sandag.org_ws_FreewaySpeed[[#This Row],[speed_pm]]),"",Table_sql2014a8.sandag.org_ws_FreewaySpeed[[#This Row],[speed_pm]])</f>
        <v>55</v>
      </c>
      <c r="G137">
        <f>IF(ISERROR(Table_sql2014a8.sandag.org_ws_FreewaySpeed[[#This Row],[speed_ev]]),"",Table_sql2014a8.sandag.org_ws_FreewaySpeed[[#This Row],[speed_ev]])</f>
        <v>58</v>
      </c>
    </row>
    <row r="138" spans="1:7" x14ac:dyDescent="0.3">
      <c r="A138">
        <f>IF(ISERROR(Table_sql2014a8.sandag.org_ws_FreewaySpeed[[#This Row],[scenario_id]]),"",Table_sql2014a8.sandag.org_ws_FreewaySpeed[[#This Row],[scenario_id]])</f>
        <v>0</v>
      </c>
      <c r="B138">
        <f>IF(ISERROR(Table_sql2014a8.sandag.org_ws_FreewaySpeed[[#This Row],[LinkID]]),"",Table_sql2014a8.sandag.org_ws_FreewaySpeed[[#This Row],[LinkID]])</f>
        <v>9343</v>
      </c>
      <c r="C138">
        <f>IF(ISERROR(Table_sql2014a8.sandag.org_ws_FreewaySpeed[[#This Row],[speed_ea]]),"",Table_sql2014a8.sandag.org_ws_FreewaySpeed[[#This Row],[speed_ea]])</f>
        <v>57</v>
      </c>
      <c r="D138">
        <f>IF(ISERROR(Table_sql2014a8.sandag.org_ws_FreewaySpeed[[#This Row],[speed_am]]),"",Table_sql2014a8.sandag.org_ws_FreewaySpeed[[#This Row],[speed_am]])</f>
        <v>48</v>
      </c>
      <c r="E138">
        <f>IF(ISERROR(Table_sql2014a8.sandag.org_ws_FreewaySpeed[[#This Row],[speed_md]]),"",Table_sql2014a8.sandag.org_ws_FreewaySpeed[[#This Row],[speed_md]])</f>
        <v>55</v>
      </c>
      <c r="F138">
        <f>IF(ISERROR(Table_sql2014a8.sandag.org_ws_FreewaySpeed[[#This Row],[speed_pm]]),"",Table_sql2014a8.sandag.org_ws_FreewaySpeed[[#This Row],[speed_pm]])</f>
        <v>47</v>
      </c>
      <c r="G138">
        <f>IF(ISERROR(Table_sql2014a8.sandag.org_ws_FreewaySpeed[[#This Row],[speed_ev]]),"",Table_sql2014a8.sandag.org_ws_FreewaySpeed[[#This Row],[speed_ev]])</f>
        <v>57</v>
      </c>
    </row>
    <row r="139" spans="1:7" x14ac:dyDescent="0.3">
      <c r="A139">
        <f>IF(ISERROR(Table_sql2014a8.sandag.org_ws_FreewaySpeed[[#This Row],[scenario_id]]),"",Table_sql2014a8.sandag.org_ws_FreewaySpeed[[#This Row],[scenario_id]])</f>
        <v>0</v>
      </c>
      <c r="B139">
        <f>IF(ISERROR(Table_sql2014a8.sandag.org_ws_FreewaySpeed[[#This Row],[LinkID]]),"",Table_sql2014a8.sandag.org_ws_FreewaySpeed[[#This Row],[LinkID]])</f>
        <v>9517</v>
      </c>
      <c r="C139">
        <f>IF(ISERROR(Table_sql2014a8.sandag.org_ws_FreewaySpeed[[#This Row],[speed_ea]]),"",Table_sql2014a8.sandag.org_ws_FreewaySpeed[[#This Row],[speed_ea]])</f>
        <v>58</v>
      </c>
      <c r="D139">
        <f>IF(ISERROR(Table_sql2014a8.sandag.org_ws_FreewaySpeed[[#This Row],[speed_am]]),"",Table_sql2014a8.sandag.org_ws_FreewaySpeed[[#This Row],[speed_am]])</f>
        <v>47</v>
      </c>
      <c r="E139">
        <f>IF(ISERROR(Table_sql2014a8.sandag.org_ws_FreewaySpeed[[#This Row],[speed_md]]),"",Table_sql2014a8.sandag.org_ws_FreewaySpeed[[#This Row],[speed_md]])</f>
        <v>50</v>
      </c>
      <c r="F139">
        <f>IF(ISERROR(Table_sql2014a8.sandag.org_ws_FreewaySpeed[[#This Row],[speed_pm]]),"",Table_sql2014a8.sandag.org_ws_FreewaySpeed[[#This Row],[speed_pm]])</f>
        <v>44</v>
      </c>
      <c r="G139">
        <f>IF(ISERROR(Table_sql2014a8.sandag.org_ws_FreewaySpeed[[#This Row],[speed_ev]]),"",Table_sql2014a8.sandag.org_ws_FreewaySpeed[[#This Row],[speed_ev]])</f>
        <v>58</v>
      </c>
    </row>
    <row r="140" spans="1:7" x14ac:dyDescent="0.3">
      <c r="A140">
        <f>IF(ISERROR(Table_sql2014a8.sandag.org_ws_FreewaySpeed[[#This Row],[scenario_id]]),"",Table_sql2014a8.sandag.org_ws_FreewaySpeed[[#This Row],[scenario_id]])</f>
        <v>0</v>
      </c>
      <c r="B140">
        <f>IF(ISERROR(Table_sql2014a8.sandag.org_ws_FreewaySpeed[[#This Row],[LinkID]]),"",Table_sql2014a8.sandag.org_ws_FreewaySpeed[[#This Row],[LinkID]])</f>
        <v>9873</v>
      </c>
      <c r="C140">
        <f>IF(ISERROR(Table_sql2014a8.sandag.org_ws_FreewaySpeed[[#This Row],[speed_ea]]),"",Table_sql2014a8.sandag.org_ws_FreewaySpeed[[#This Row],[speed_ea]])</f>
        <v>57</v>
      </c>
      <c r="D140">
        <f>IF(ISERROR(Table_sql2014a8.sandag.org_ws_FreewaySpeed[[#This Row],[speed_am]]),"",Table_sql2014a8.sandag.org_ws_FreewaySpeed[[#This Row],[speed_am]])</f>
        <v>29</v>
      </c>
      <c r="E140">
        <f>IF(ISERROR(Table_sql2014a8.sandag.org_ws_FreewaySpeed[[#This Row],[speed_md]]),"",Table_sql2014a8.sandag.org_ws_FreewaySpeed[[#This Row],[speed_md]])</f>
        <v>52</v>
      </c>
      <c r="F140">
        <f>IF(ISERROR(Table_sql2014a8.sandag.org_ws_FreewaySpeed[[#This Row],[speed_pm]]),"",Table_sql2014a8.sandag.org_ws_FreewaySpeed[[#This Row],[speed_pm]])</f>
        <v>54</v>
      </c>
      <c r="G140">
        <f>IF(ISERROR(Table_sql2014a8.sandag.org_ws_FreewaySpeed[[#This Row],[speed_ev]]),"",Table_sql2014a8.sandag.org_ws_FreewaySpeed[[#This Row],[speed_ev]])</f>
        <v>58</v>
      </c>
    </row>
    <row r="141" spans="1:7" x14ac:dyDescent="0.3">
      <c r="A141">
        <f>IF(ISERROR(Table_sql2014a8.sandag.org_ws_FreewaySpeed[[#This Row],[scenario_id]]),"",Table_sql2014a8.sandag.org_ws_FreewaySpeed[[#This Row],[scenario_id]])</f>
        <v>0</v>
      </c>
      <c r="B141">
        <f>IF(ISERROR(Table_sql2014a8.sandag.org_ws_FreewaySpeed[[#This Row],[LinkID]]),"",Table_sql2014a8.sandag.org_ws_FreewaySpeed[[#This Row],[LinkID]])</f>
        <v>10158</v>
      </c>
      <c r="C141">
        <f>IF(ISERROR(Table_sql2014a8.sandag.org_ws_FreewaySpeed[[#This Row],[speed_ea]]),"",Table_sql2014a8.sandag.org_ws_FreewaySpeed[[#This Row],[speed_ea]])</f>
        <v>57</v>
      </c>
      <c r="D141">
        <f>IF(ISERROR(Table_sql2014a8.sandag.org_ws_FreewaySpeed[[#This Row],[speed_am]]),"",Table_sql2014a8.sandag.org_ws_FreewaySpeed[[#This Row],[speed_am]])</f>
        <v>45</v>
      </c>
      <c r="E141">
        <f>IF(ISERROR(Table_sql2014a8.sandag.org_ws_FreewaySpeed[[#This Row],[speed_md]]),"",Table_sql2014a8.sandag.org_ws_FreewaySpeed[[#This Row],[speed_md]])</f>
        <v>51</v>
      </c>
      <c r="F141">
        <f>IF(ISERROR(Table_sql2014a8.sandag.org_ws_FreewaySpeed[[#This Row],[speed_pm]]),"",Table_sql2014a8.sandag.org_ws_FreewaySpeed[[#This Row],[speed_pm]])</f>
        <v>46</v>
      </c>
      <c r="G141">
        <f>IF(ISERROR(Table_sql2014a8.sandag.org_ws_FreewaySpeed[[#This Row],[speed_ev]]),"",Table_sql2014a8.sandag.org_ws_FreewaySpeed[[#This Row],[speed_ev]])</f>
        <v>57</v>
      </c>
    </row>
    <row r="142" spans="1:7" x14ac:dyDescent="0.3">
      <c r="A142">
        <f>IF(ISERROR(Table_sql2014a8.sandag.org_ws_FreewaySpeed[[#This Row],[scenario_id]]),"",Table_sql2014a8.sandag.org_ws_FreewaySpeed[[#This Row],[scenario_id]])</f>
        <v>0</v>
      </c>
      <c r="B142">
        <f>IF(ISERROR(Table_sql2014a8.sandag.org_ws_FreewaySpeed[[#This Row],[LinkID]]),"",Table_sql2014a8.sandag.org_ws_FreewaySpeed[[#This Row],[LinkID]])</f>
        <v>10486</v>
      </c>
      <c r="C142">
        <f>IF(ISERROR(Table_sql2014a8.sandag.org_ws_FreewaySpeed[[#This Row],[speed_ea]]),"",Table_sql2014a8.sandag.org_ws_FreewaySpeed[[#This Row],[speed_ea]])</f>
        <v>58</v>
      </c>
      <c r="D142">
        <f>IF(ISERROR(Table_sql2014a8.sandag.org_ws_FreewaySpeed[[#This Row],[speed_am]]),"",Table_sql2014a8.sandag.org_ws_FreewaySpeed[[#This Row],[speed_am]])</f>
        <v>57</v>
      </c>
      <c r="E142">
        <f>IF(ISERROR(Table_sql2014a8.sandag.org_ws_FreewaySpeed[[#This Row],[speed_md]]),"",Table_sql2014a8.sandag.org_ws_FreewaySpeed[[#This Row],[speed_md]])</f>
        <v>57</v>
      </c>
      <c r="F142">
        <f>IF(ISERROR(Table_sql2014a8.sandag.org_ws_FreewaySpeed[[#This Row],[speed_pm]]),"",Table_sql2014a8.sandag.org_ws_FreewaySpeed[[#This Row],[speed_pm]])</f>
        <v>55</v>
      </c>
      <c r="G142">
        <f>IF(ISERROR(Table_sql2014a8.sandag.org_ws_FreewaySpeed[[#This Row],[speed_ev]]),"",Table_sql2014a8.sandag.org_ws_FreewaySpeed[[#This Row],[speed_ev]])</f>
        <v>58</v>
      </c>
    </row>
    <row r="143" spans="1:7" x14ac:dyDescent="0.3">
      <c r="A143">
        <f>IF(ISERROR(Table_sql2014a8.sandag.org_ws_FreewaySpeed[[#This Row],[scenario_id]]),"",Table_sql2014a8.sandag.org_ws_FreewaySpeed[[#This Row],[scenario_id]])</f>
        <v>0</v>
      </c>
      <c r="B143">
        <f>IF(ISERROR(Table_sql2014a8.sandag.org_ws_FreewaySpeed[[#This Row],[LinkID]]),"",Table_sql2014a8.sandag.org_ws_FreewaySpeed[[#This Row],[LinkID]])</f>
        <v>10572</v>
      </c>
      <c r="C143">
        <f>IF(ISERROR(Table_sql2014a8.sandag.org_ws_FreewaySpeed[[#This Row],[speed_ea]]),"",Table_sql2014a8.sandag.org_ws_FreewaySpeed[[#This Row],[speed_ea]])</f>
        <v>58</v>
      </c>
      <c r="D143">
        <f>IF(ISERROR(Table_sql2014a8.sandag.org_ws_FreewaySpeed[[#This Row],[speed_am]]),"",Table_sql2014a8.sandag.org_ws_FreewaySpeed[[#This Row],[speed_am]])</f>
        <v>57</v>
      </c>
      <c r="E143">
        <f>IF(ISERROR(Table_sql2014a8.sandag.org_ws_FreewaySpeed[[#This Row],[speed_md]]),"",Table_sql2014a8.sandag.org_ws_FreewaySpeed[[#This Row],[speed_md]])</f>
        <v>58</v>
      </c>
      <c r="F143">
        <f>IF(ISERROR(Table_sql2014a8.sandag.org_ws_FreewaySpeed[[#This Row],[speed_pm]]),"",Table_sql2014a8.sandag.org_ws_FreewaySpeed[[#This Row],[speed_pm]])</f>
        <v>57</v>
      </c>
      <c r="G143">
        <f>IF(ISERROR(Table_sql2014a8.sandag.org_ws_FreewaySpeed[[#This Row],[speed_ev]]),"",Table_sql2014a8.sandag.org_ws_FreewaySpeed[[#This Row],[speed_ev]])</f>
        <v>58</v>
      </c>
    </row>
    <row r="144" spans="1:7" x14ac:dyDescent="0.3">
      <c r="A144">
        <f>IF(ISERROR(Table_sql2014a8.sandag.org_ws_FreewaySpeed[[#This Row],[scenario_id]]),"",Table_sql2014a8.sandag.org_ws_FreewaySpeed[[#This Row],[scenario_id]])</f>
        <v>0</v>
      </c>
      <c r="B144">
        <f>IF(ISERROR(Table_sql2014a8.sandag.org_ws_FreewaySpeed[[#This Row],[LinkID]]),"",Table_sql2014a8.sandag.org_ws_FreewaySpeed[[#This Row],[LinkID]])</f>
        <v>10790</v>
      </c>
      <c r="C144">
        <f>IF(ISERROR(Table_sql2014a8.sandag.org_ws_FreewaySpeed[[#This Row],[speed_ea]]),"",Table_sql2014a8.sandag.org_ws_FreewaySpeed[[#This Row],[speed_ea]])</f>
        <v>57</v>
      </c>
      <c r="D144">
        <f>IF(ISERROR(Table_sql2014a8.sandag.org_ws_FreewaySpeed[[#This Row],[speed_am]]),"",Table_sql2014a8.sandag.org_ws_FreewaySpeed[[#This Row],[speed_am]])</f>
        <v>55</v>
      </c>
      <c r="E144">
        <f>IF(ISERROR(Table_sql2014a8.sandag.org_ws_FreewaySpeed[[#This Row],[speed_md]]),"",Table_sql2014a8.sandag.org_ws_FreewaySpeed[[#This Row],[speed_md]])</f>
        <v>56</v>
      </c>
      <c r="F144">
        <f>IF(ISERROR(Table_sql2014a8.sandag.org_ws_FreewaySpeed[[#This Row],[speed_pm]]),"",Table_sql2014a8.sandag.org_ws_FreewaySpeed[[#This Row],[speed_pm]])</f>
        <v>48</v>
      </c>
      <c r="G144">
        <f>IF(ISERROR(Table_sql2014a8.sandag.org_ws_FreewaySpeed[[#This Row],[speed_ev]]),"",Table_sql2014a8.sandag.org_ws_FreewaySpeed[[#This Row],[speed_ev]])</f>
        <v>57</v>
      </c>
    </row>
    <row r="145" spans="1:7" x14ac:dyDescent="0.3">
      <c r="A145">
        <f>IF(ISERROR(Table_sql2014a8.sandag.org_ws_FreewaySpeed[[#This Row],[scenario_id]]),"",Table_sql2014a8.sandag.org_ws_FreewaySpeed[[#This Row],[scenario_id]])</f>
        <v>0</v>
      </c>
      <c r="B145">
        <f>IF(ISERROR(Table_sql2014a8.sandag.org_ws_FreewaySpeed[[#This Row],[LinkID]]),"",Table_sql2014a8.sandag.org_ws_FreewaySpeed[[#This Row],[LinkID]])</f>
        <v>10859</v>
      </c>
      <c r="C145">
        <f>IF(ISERROR(Table_sql2014a8.sandag.org_ws_FreewaySpeed[[#This Row],[speed_ea]]),"",Table_sql2014a8.sandag.org_ws_FreewaySpeed[[#This Row],[speed_ea]])</f>
        <v>58</v>
      </c>
      <c r="D145">
        <f>IF(ISERROR(Table_sql2014a8.sandag.org_ws_FreewaySpeed[[#This Row],[speed_am]]),"",Table_sql2014a8.sandag.org_ws_FreewaySpeed[[#This Row],[speed_am]])</f>
        <v>57</v>
      </c>
      <c r="E145">
        <f>IF(ISERROR(Table_sql2014a8.sandag.org_ws_FreewaySpeed[[#This Row],[speed_md]]),"",Table_sql2014a8.sandag.org_ws_FreewaySpeed[[#This Row],[speed_md]])</f>
        <v>57</v>
      </c>
      <c r="F145">
        <f>IF(ISERROR(Table_sql2014a8.sandag.org_ws_FreewaySpeed[[#This Row],[speed_pm]]),"",Table_sql2014a8.sandag.org_ws_FreewaySpeed[[#This Row],[speed_pm]])</f>
        <v>45</v>
      </c>
      <c r="G145">
        <f>IF(ISERROR(Table_sql2014a8.sandag.org_ws_FreewaySpeed[[#This Row],[speed_ev]]),"",Table_sql2014a8.sandag.org_ws_FreewaySpeed[[#This Row],[speed_ev]])</f>
        <v>58</v>
      </c>
    </row>
    <row r="146" spans="1:7" x14ac:dyDescent="0.3">
      <c r="A146">
        <f>IF(ISERROR(Table_sql2014a8.sandag.org_ws_FreewaySpeed[[#This Row],[scenario_id]]),"",Table_sql2014a8.sandag.org_ws_FreewaySpeed[[#This Row],[scenario_id]])</f>
        <v>0</v>
      </c>
      <c r="B146">
        <f>IF(ISERROR(Table_sql2014a8.sandag.org_ws_FreewaySpeed[[#This Row],[LinkID]]),"",Table_sql2014a8.sandag.org_ws_FreewaySpeed[[#This Row],[LinkID]])</f>
        <v>10913</v>
      </c>
      <c r="C146">
        <f>IF(ISERROR(Table_sql2014a8.sandag.org_ws_FreewaySpeed[[#This Row],[speed_ea]]),"",Table_sql2014a8.sandag.org_ws_FreewaySpeed[[#This Row],[speed_ea]])</f>
        <v>53</v>
      </c>
      <c r="D146">
        <f>IF(ISERROR(Table_sql2014a8.sandag.org_ws_FreewaySpeed[[#This Row],[speed_am]]),"",Table_sql2014a8.sandag.org_ws_FreewaySpeed[[#This Row],[speed_am]])</f>
        <v>48</v>
      </c>
      <c r="E146">
        <f>IF(ISERROR(Table_sql2014a8.sandag.org_ws_FreewaySpeed[[#This Row],[speed_md]]),"",Table_sql2014a8.sandag.org_ws_FreewaySpeed[[#This Row],[speed_md]])</f>
        <v>52</v>
      </c>
      <c r="F146">
        <f>IF(ISERROR(Table_sql2014a8.sandag.org_ws_FreewaySpeed[[#This Row],[speed_pm]]),"",Table_sql2014a8.sandag.org_ws_FreewaySpeed[[#This Row],[speed_pm]])</f>
        <v>46</v>
      </c>
      <c r="G146">
        <f>IF(ISERROR(Table_sql2014a8.sandag.org_ws_FreewaySpeed[[#This Row],[speed_ev]]),"",Table_sql2014a8.sandag.org_ws_FreewaySpeed[[#This Row],[speed_ev]])</f>
        <v>53</v>
      </c>
    </row>
    <row r="147" spans="1:7" x14ac:dyDescent="0.3">
      <c r="A147">
        <f>IF(ISERROR(Table_sql2014a8.sandag.org_ws_FreewaySpeed[[#This Row],[scenario_id]]),"",Table_sql2014a8.sandag.org_ws_FreewaySpeed[[#This Row],[scenario_id]])</f>
        <v>0</v>
      </c>
      <c r="B147">
        <f>IF(ISERROR(Table_sql2014a8.sandag.org_ws_FreewaySpeed[[#This Row],[LinkID]]),"",Table_sql2014a8.sandag.org_ws_FreewaySpeed[[#This Row],[LinkID]])</f>
        <v>10963</v>
      </c>
      <c r="C147">
        <f>IF(ISERROR(Table_sql2014a8.sandag.org_ws_FreewaySpeed[[#This Row],[speed_ea]]),"",Table_sql2014a8.sandag.org_ws_FreewaySpeed[[#This Row],[speed_ea]])</f>
        <v>62</v>
      </c>
      <c r="D147">
        <f>IF(ISERROR(Table_sql2014a8.sandag.org_ws_FreewaySpeed[[#This Row],[speed_am]]),"",Table_sql2014a8.sandag.org_ws_FreewaySpeed[[#This Row],[speed_am]])</f>
        <v>60</v>
      </c>
      <c r="E147">
        <f>IF(ISERROR(Table_sql2014a8.sandag.org_ws_FreewaySpeed[[#This Row],[speed_md]]),"",Table_sql2014a8.sandag.org_ws_FreewaySpeed[[#This Row],[speed_md]])</f>
        <v>61</v>
      </c>
      <c r="F147">
        <f>IF(ISERROR(Table_sql2014a8.sandag.org_ws_FreewaySpeed[[#This Row],[speed_pm]]),"",Table_sql2014a8.sandag.org_ws_FreewaySpeed[[#This Row],[speed_pm]])</f>
        <v>53</v>
      </c>
      <c r="G147">
        <f>IF(ISERROR(Table_sql2014a8.sandag.org_ws_FreewaySpeed[[#This Row],[speed_ev]]),"",Table_sql2014a8.sandag.org_ws_FreewaySpeed[[#This Row],[speed_ev]])</f>
        <v>62</v>
      </c>
    </row>
    <row r="148" spans="1:7" x14ac:dyDescent="0.3">
      <c r="A148">
        <f>IF(ISERROR(Table_sql2014a8.sandag.org_ws_FreewaySpeed[[#This Row],[scenario_id]]),"",Table_sql2014a8.sandag.org_ws_FreewaySpeed[[#This Row],[scenario_id]])</f>
        <v>0</v>
      </c>
      <c r="B148">
        <f>IF(ISERROR(Table_sql2014a8.sandag.org_ws_FreewaySpeed[[#This Row],[LinkID]]),"",Table_sql2014a8.sandag.org_ws_FreewaySpeed[[#This Row],[LinkID]])</f>
        <v>10968</v>
      </c>
      <c r="C148">
        <f>IF(ISERROR(Table_sql2014a8.sandag.org_ws_FreewaySpeed[[#This Row],[speed_ea]]),"",Table_sql2014a8.sandag.org_ws_FreewaySpeed[[#This Row],[speed_ea]])</f>
        <v>57</v>
      </c>
      <c r="D148">
        <f>IF(ISERROR(Table_sql2014a8.sandag.org_ws_FreewaySpeed[[#This Row],[speed_am]]),"",Table_sql2014a8.sandag.org_ws_FreewaySpeed[[#This Row],[speed_am]])</f>
        <v>51</v>
      </c>
      <c r="E148">
        <f>IF(ISERROR(Table_sql2014a8.sandag.org_ws_FreewaySpeed[[#This Row],[speed_md]]),"",Table_sql2014a8.sandag.org_ws_FreewaySpeed[[#This Row],[speed_md]])</f>
        <v>56</v>
      </c>
      <c r="F148">
        <f>IF(ISERROR(Table_sql2014a8.sandag.org_ws_FreewaySpeed[[#This Row],[speed_pm]]),"",Table_sql2014a8.sandag.org_ws_FreewaySpeed[[#This Row],[speed_pm]])</f>
        <v>52</v>
      </c>
      <c r="G148">
        <f>IF(ISERROR(Table_sql2014a8.sandag.org_ws_FreewaySpeed[[#This Row],[speed_ev]]),"",Table_sql2014a8.sandag.org_ws_FreewaySpeed[[#This Row],[speed_ev]])</f>
        <v>57</v>
      </c>
    </row>
    <row r="149" spans="1:7" x14ac:dyDescent="0.3">
      <c r="A149">
        <f>IF(ISERROR(Table_sql2014a8.sandag.org_ws_FreewaySpeed[[#This Row],[scenario_id]]),"",Table_sql2014a8.sandag.org_ws_FreewaySpeed[[#This Row],[scenario_id]])</f>
        <v>0</v>
      </c>
      <c r="B149">
        <f>IF(ISERROR(Table_sql2014a8.sandag.org_ws_FreewaySpeed[[#This Row],[LinkID]]),"",Table_sql2014a8.sandag.org_ws_FreewaySpeed[[#This Row],[LinkID]])</f>
        <v>10969</v>
      </c>
      <c r="C149">
        <f>IF(ISERROR(Table_sql2014a8.sandag.org_ws_FreewaySpeed[[#This Row],[speed_ea]]),"",Table_sql2014a8.sandag.org_ws_FreewaySpeed[[#This Row],[speed_ea]])</f>
        <v>62</v>
      </c>
      <c r="D149">
        <f>IF(ISERROR(Table_sql2014a8.sandag.org_ws_FreewaySpeed[[#This Row],[speed_am]]),"",Table_sql2014a8.sandag.org_ws_FreewaySpeed[[#This Row],[speed_am]])</f>
        <v>50</v>
      </c>
      <c r="E149">
        <f>IF(ISERROR(Table_sql2014a8.sandag.org_ws_FreewaySpeed[[#This Row],[speed_md]]),"",Table_sql2014a8.sandag.org_ws_FreewaySpeed[[#This Row],[speed_md]])</f>
        <v>61</v>
      </c>
      <c r="F149">
        <f>IF(ISERROR(Table_sql2014a8.sandag.org_ws_FreewaySpeed[[#This Row],[speed_pm]]),"",Table_sql2014a8.sandag.org_ws_FreewaySpeed[[#This Row],[speed_pm]])</f>
        <v>57</v>
      </c>
      <c r="G149">
        <f>IF(ISERROR(Table_sql2014a8.sandag.org_ws_FreewaySpeed[[#This Row],[speed_ev]]),"",Table_sql2014a8.sandag.org_ws_FreewaySpeed[[#This Row],[speed_ev]])</f>
        <v>62</v>
      </c>
    </row>
    <row r="150" spans="1:7" x14ac:dyDescent="0.3">
      <c r="A150">
        <f>IF(ISERROR(Table_sql2014a8.sandag.org_ws_FreewaySpeed[[#This Row],[scenario_id]]),"",Table_sql2014a8.sandag.org_ws_FreewaySpeed[[#This Row],[scenario_id]])</f>
        <v>0</v>
      </c>
      <c r="B150">
        <f>IF(ISERROR(Table_sql2014a8.sandag.org_ws_FreewaySpeed[[#This Row],[LinkID]]),"",Table_sql2014a8.sandag.org_ws_FreewaySpeed[[#This Row],[LinkID]])</f>
        <v>11050</v>
      </c>
      <c r="C150">
        <f>IF(ISERROR(Table_sql2014a8.sandag.org_ws_FreewaySpeed[[#This Row],[speed_ea]]),"",Table_sql2014a8.sandag.org_ws_FreewaySpeed[[#This Row],[speed_ea]])</f>
        <v>56</v>
      </c>
      <c r="D150">
        <f>IF(ISERROR(Table_sql2014a8.sandag.org_ws_FreewaySpeed[[#This Row],[speed_am]]),"",Table_sql2014a8.sandag.org_ws_FreewaySpeed[[#This Row],[speed_am]])</f>
        <v>56</v>
      </c>
      <c r="E150">
        <f>IF(ISERROR(Table_sql2014a8.sandag.org_ws_FreewaySpeed[[#This Row],[speed_md]]),"",Table_sql2014a8.sandag.org_ws_FreewaySpeed[[#This Row],[speed_md]])</f>
        <v>56</v>
      </c>
      <c r="F150">
        <f>IF(ISERROR(Table_sql2014a8.sandag.org_ws_FreewaySpeed[[#This Row],[speed_pm]]),"",Table_sql2014a8.sandag.org_ws_FreewaySpeed[[#This Row],[speed_pm]])</f>
        <v>56</v>
      </c>
      <c r="G150">
        <f>IF(ISERROR(Table_sql2014a8.sandag.org_ws_FreewaySpeed[[#This Row],[speed_ev]]),"",Table_sql2014a8.sandag.org_ws_FreewaySpeed[[#This Row],[speed_ev]])</f>
        <v>56</v>
      </c>
    </row>
    <row r="151" spans="1:7" x14ac:dyDescent="0.3">
      <c r="A151">
        <f>IF(ISERROR(Table_sql2014a8.sandag.org_ws_FreewaySpeed[[#This Row],[scenario_id]]),"",Table_sql2014a8.sandag.org_ws_FreewaySpeed[[#This Row],[scenario_id]])</f>
        <v>0</v>
      </c>
      <c r="B151">
        <f>IF(ISERROR(Table_sql2014a8.sandag.org_ws_FreewaySpeed[[#This Row],[LinkID]]),"",Table_sql2014a8.sandag.org_ws_FreewaySpeed[[#This Row],[LinkID]])</f>
        <v>11058</v>
      </c>
      <c r="C151">
        <f>IF(ISERROR(Table_sql2014a8.sandag.org_ws_FreewaySpeed[[#This Row],[speed_ea]]),"",Table_sql2014a8.sandag.org_ws_FreewaySpeed[[#This Row],[speed_ea]])</f>
        <v>58</v>
      </c>
      <c r="D151">
        <f>IF(ISERROR(Table_sql2014a8.sandag.org_ws_FreewaySpeed[[#This Row],[speed_am]]),"",Table_sql2014a8.sandag.org_ws_FreewaySpeed[[#This Row],[speed_am]])</f>
        <v>57</v>
      </c>
      <c r="E151">
        <f>IF(ISERROR(Table_sql2014a8.sandag.org_ws_FreewaySpeed[[#This Row],[speed_md]]),"",Table_sql2014a8.sandag.org_ws_FreewaySpeed[[#This Row],[speed_md]])</f>
        <v>57</v>
      </c>
      <c r="F151">
        <f>IF(ISERROR(Table_sql2014a8.sandag.org_ws_FreewaySpeed[[#This Row],[speed_pm]]),"",Table_sql2014a8.sandag.org_ws_FreewaySpeed[[#This Row],[speed_pm]])</f>
        <v>53</v>
      </c>
      <c r="G151">
        <f>IF(ISERROR(Table_sql2014a8.sandag.org_ws_FreewaySpeed[[#This Row],[speed_ev]]),"",Table_sql2014a8.sandag.org_ws_FreewaySpeed[[#This Row],[speed_ev]])</f>
        <v>58</v>
      </c>
    </row>
    <row r="152" spans="1:7" x14ac:dyDescent="0.3">
      <c r="A152">
        <f>IF(ISERROR(Table_sql2014a8.sandag.org_ws_FreewaySpeed[[#This Row],[scenario_id]]),"",Table_sql2014a8.sandag.org_ws_FreewaySpeed[[#This Row],[scenario_id]])</f>
        <v>0</v>
      </c>
      <c r="B152">
        <f>IF(ISERROR(Table_sql2014a8.sandag.org_ws_FreewaySpeed[[#This Row],[LinkID]]),"",Table_sql2014a8.sandag.org_ws_FreewaySpeed[[#This Row],[LinkID]])</f>
        <v>11095</v>
      </c>
      <c r="C152">
        <f>IF(ISERROR(Table_sql2014a8.sandag.org_ws_FreewaySpeed[[#This Row],[speed_ea]]),"",Table_sql2014a8.sandag.org_ws_FreewaySpeed[[#This Row],[speed_ea]])</f>
        <v>62</v>
      </c>
      <c r="D152">
        <f>IF(ISERROR(Table_sql2014a8.sandag.org_ws_FreewaySpeed[[#This Row],[speed_am]]),"",Table_sql2014a8.sandag.org_ws_FreewaySpeed[[#This Row],[speed_am]])</f>
        <v>38</v>
      </c>
      <c r="E152">
        <f>IF(ISERROR(Table_sql2014a8.sandag.org_ws_FreewaySpeed[[#This Row],[speed_md]]),"",Table_sql2014a8.sandag.org_ws_FreewaySpeed[[#This Row],[speed_md]])</f>
        <v>52</v>
      </c>
      <c r="F152">
        <f>IF(ISERROR(Table_sql2014a8.sandag.org_ws_FreewaySpeed[[#This Row],[speed_pm]]),"",Table_sql2014a8.sandag.org_ws_FreewaySpeed[[#This Row],[speed_pm]])</f>
        <v>43</v>
      </c>
      <c r="G152">
        <f>IF(ISERROR(Table_sql2014a8.sandag.org_ws_FreewaySpeed[[#This Row],[speed_ev]]),"",Table_sql2014a8.sandag.org_ws_FreewaySpeed[[#This Row],[speed_ev]])</f>
        <v>62</v>
      </c>
    </row>
    <row r="153" spans="1:7" x14ac:dyDescent="0.3">
      <c r="A153">
        <f>IF(ISERROR(Table_sql2014a8.sandag.org_ws_FreewaySpeed[[#This Row],[scenario_id]]),"",Table_sql2014a8.sandag.org_ws_FreewaySpeed[[#This Row],[scenario_id]])</f>
        <v>0</v>
      </c>
      <c r="B153">
        <f>IF(ISERROR(Table_sql2014a8.sandag.org_ws_FreewaySpeed[[#This Row],[LinkID]]),"",Table_sql2014a8.sandag.org_ws_FreewaySpeed[[#This Row],[LinkID]])</f>
        <v>11100</v>
      </c>
      <c r="C153">
        <f>IF(ISERROR(Table_sql2014a8.sandag.org_ws_FreewaySpeed[[#This Row],[speed_ea]]),"",Table_sql2014a8.sandag.org_ws_FreewaySpeed[[#This Row],[speed_ea]])</f>
        <v>62</v>
      </c>
      <c r="D153">
        <f>IF(ISERROR(Table_sql2014a8.sandag.org_ws_FreewaySpeed[[#This Row],[speed_am]]),"",Table_sql2014a8.sandag.org_ws_FreewaySpeed[[#This Row],[speed_am]])</f>
        <v>58</v>
      </c>
      <c r="E153">
        <f>IF(ISERROR(Table_sql2014a8.sandag.org_ws_FreewaySpeed[[#This Row],[speed_md]]),"",Table_sql2014a8.sandag.org_ws_FreewaySpeed[[#This Row],[speed_md]])</f>
        <v>62</v>
      </c>
      <c r="F153">
        <f>IF(ISERROR(Table_sql2014a8.sandag.org_ws_FreewaySpeed[[#This Row],[speed_pm]]),"",Table_sql2014a8.sandag.org_ws_FreewaySpeed[[#This Row],[speed_pm]])</f>
        <v>62</v>
      </c>
      <c r="G153">
        <f>IF(ISERROR(Table_sql2014a8.sandag.org_ws_FreewaySpeed[[#This Row],[speed_ev]]),"",Table_sql2014a8.sandag.org_ws_FreewaySpeed[[#This Row],[speed_ev]])</f>
        <v>62</v>
      </c>
    </row>
    <row r="154" spans="1:7" x14ac:dyDescent="0.3">
      <c r="A154">
        <f>IF(ISERROR(Table_sql2014a8.sandag.org_ws_FreewaySpeed[[#This Row],[scenario_id]]),"",Table_sql2014a8.sandag.org_ws_FreewaySpeed[[#This Row],[scenario_id]])</f>
        <v>0</v>
      </c>
      <c r="B154">
        <f>IF(ISERROR(Table_sql2014a8.sandag.org_ws_FreewaySpeed[[#This Row],[LinkID]]),"",Table_sql2014a8.sandag.org_ws_FreewaySpeed[[#This Row],[LinkID]])</f>
        <v>11103</v>
      </c>
      <c r="C154">
        <f>IF(ISERROR(Table_sql2014a8.sandag.org_ws_FreewaySpeed[[#This Row],[speed_ea]]),"",Table_sql2014a8.sandag.org_ws_FreewaySpeed[[#This Row],[speed_ea]])</f>
        <v>62</v>
      </c>
      <c r="D154">
        <f>IF(ISERROR(Table_sql2014a8.sandag.org_ws_FreewaySpeed[[#This Row],[speed_am]]),"",Table_sql2014a8.sandag.org_ws_FreewaySpeed[[#This Row],[speed_am]])</f>
        <v>55</v>
      </c>
      <c r="E154">
        <f>IF(ISERROR(Table_sql2014a8.sandag.org_ws_FreewaySpeed[[#This Row],[speed_md]]),"",Table_sql2014a8.sandag.org_ws_FreewaySpeed[[#This Row],[speed_md]])</f>
        <v>58</v>
      </c>
      <c r="F154">
        <f>IF(ISERROR(Table_sql2014a8.sandag.org_ws_FreewaySpeed[[#This Row],[speed_pm]]),"",Table_sql2014a8.sandag.org_ws_FreewaySpeed[[#This Row],[speed_pm]])</f>
        <v>54</v>
      </c>
      <c r="G154">
        <f>IF(ISERROR(Table_sql2014a8.sandag.org_ws_FreewaySpeed[[#This Row],[speed_ev]]),"",Table_sql2014a8.sandag.org_ws_FreewaySpeed[[#This Row],[speed_ev]])</f>
        <v>62</v>
      </c>
    </row>
    <row r="155" spans="1:7" x14ac:dyDescent="0.3">
      <c r="A155">
        <f>IF(ISERROR(Table_sql2014a8.sandag.org_ws_FreewaySpeed[[#This Row],[scenario_id]]),"",Table_sql2014a8.sandag.org_ws_FreewaySpeed[[#This Row],[scenario_id]])</f>
        <v>0</v>
      </c>
      <c r="B155">
        <f>IF(ISERROR(Table_sql2014a8.sandag.org_ws_FreewaySpeed[[#This Row],[LinkID]]),"",Table_sql2014a8.sandag.org_ws_FreewaySpeed[[#This Row],[LinkID]])</f>
        <v>11109</v>
      </c>
      <c r="C155">
        <f>IF(ISERROR(Table_sql2014a8.sandag.org_ws_FreewaySpeed[[#This Row],[speed_ea]]),"",Table_sql2014a8.sandag.org_ws_FreewaySpeed[[#This Row],[speed_ea]])</f>
        <v>61</v>
      </c>
      <c r="D155">
        <f>IF(ISERROR(Table_sql2014a8.sandag.org_ws_FreewaySpeed[[#This Row],[speed_am]]),"",Table_sql2014a8.sandag.org_ws_FreewaySpeed[[#This Row],[speed_am]])</f>
        <v>46</v>
      </c>
      <c r="E155">
        <f>IF(ISERROR(Table_sql2014a8.sandag.org_ws_FreewaySpeed[[#This Row],[speed_md]]),"",Table_sql2014a8.sandag.org_ws_FreewaySpeed[[#This Row],[speed_md]])</f>
        <v>60</v>
      </c>
      <c r="F155">
        <f>IF(ISERROR(Table_sql2014a8.sandag.org_ws_FreewaySpeed[[#This Row],[speed_pm]]),"",Table_sql2014a8.sandag.org_ws_FreewaySpeed[[#This Row],[speed_pm]])</f>
        <v>60</v>
      </c>
      <c r="G155">
        <f>IF(ISERROR(Table_sql2014a8.sandag.org_ws_FreewaySpeed[[#This Row],[speed_ev]]),"",Table_sql2014a8.sandag.org_ws_FreewaySpeed[[#This Row],[speed_ev]])</f>
        <v>61</v>
      </c>
    </row>
    <row r="156" spans="1:7" x14ac:dyDescent="0.3">
      <c r="A156">
        <f>IF(ISERROR(Table_sql2014a8.sandag.org_ws_FreewaySpeed[[#This Row],[scenario_id]]),"",Table_sql2014a8.sandag.org_ws_FreewaySpeed[[#This Row],[scenario_id]])</f>
        <v>0</v>
      </c>
      <c r="B156">
        <f>IF(ISERROR(Table_sql2014a8.sandag.org_ws_FreewaySpeed[[#This Row],[LinkID]]),"",Table_sql2014a8.sandag.org_ws_FreewaySpeed[[#This Row],[LinkID]])</f>
        <v>11112</v>
      </c>
      <c r="C156">
        <f>IF(ISERROR(Table_sql2014a8.sandag.org_ws_FreewaySpeed[[#This Row],[speed_ea]]),"",Table_sql2014a8.sandag.org_ws_FreewaySpeed[[#This Row],[speed_ea]])</f>
        <v>61</v>
      </c>
      <c r="D156">
        <f>IF(ISERROR(Table_sql2014a8.sandag.org_ws_FreewaySpeed[[#This Row],[speed_am]]),"",Table_sql2014a8.sandag.org_ws_FreewaySpeed[[#This Row],[speed_am]])</f>
        <v>61</v>
      </c>
      <c r="E156">
        <f>IF(ISERROR(Table_sql2014a8.sandag.org_ws_FreewaySpeed[[#This Row],[speed_md]]),"",Table_sql2014a8.sandag.org_ws_FreewaySpeed[[#This Row],[speed_md]])</f>
        <v>61</v>
      </c>
      <c r="F156">
        <f>IF(ISERROR(Table_sql2014a8.sandag.org_ws_FreewaySpeed[[#This Row],[speed_pm]]),"",Table_sql2014a8.sandag.org_ws_FreewaySpeed[[#This Row],[speed_pm]])</f>
        <v>53</v>
      </c>
      <c r="G156">
        <f>IF(ISERROR(Table_sql2014a8.sandag.org_ws_FreewaySpeed[[#This Row],[speed_ev]]),"",Table_sql2014a8.sandag.org_ws_FreewaySpeed[[#This Row],[speed_ev]])</f>
        <v>61</v>
      </c>
    </row>
    <row r="157" spans="1:7" x14ac:dyDescent="0.3">
      <c r="A157">
        <f>IF(ISERROR(Table_sql2014a8.sandag.org_ws_FreewaySpeed[[#This Row],[scenario_id]]),"",Table_sql2014a8.sandag.org_ws_FreewaySpeed[[#This Row],[scenario_id]])</f>
        <v>0</v>
      </c>
      <c r="B157">
        <f>IF(ISERROR(Table_sql2014a8.sandag.org_ws_FreewaySpeed[[#This Row],[LinkID]]),"",Table_sql2014a8.sandag.org_ws_FreewaySpeed[[#This Row],[LinkID]])</f>
        <v>11113</v>
      </c>
      <c r="C157">
        <f>IF(ISERROR(Table_sql2014a8.sandag.org_ws_FreewaySpeed[[#This Row],[speed_ea]]),"",Table_sql2014a8.sandag.org_ws_FreewaySpeed[[#This Row],[speed_ea]])</f>
        <v>57</v>
      </c>
      <c r="D157">
        <f>IF(ISERROR(Table_sql2014a8.sandag.org_ws_FreewaySpeed[[#This Row],[speed_am]]),"",Table_sql2014a8.sandag.org_ws_FreewaySpeed[[#This Row],[speed_am]])</f>
        <v>56</v>
      </c>
      <c r="E157">
        <f>IF(ISERROR(Table_sql2014a8.sandag.org_ws_FreewaySpeed[[#This Row],[speed_md]]),"",Table_sql2014a8.sandag.org_ws_FreewaySpeed[[#This Row],[speed_md]])</f>
        <v>56</v>
      </c>
      <c r="F157">
        <f>IF(ISERROR(Table_sql2014a8.sandag.org_ws_FreewaySpeed[[#This Row],[speed_pm]]),"",Table_sql2014a8.sandag.org_ws_FreewaySpeed[[#This Row],[speed_pm]])</f>
        <v>43</v>
      </c>
      <c r="G157">
        <f>IF(ISERROR(Table_sql2014a8.sandag.org_ws_FreewaySpeed[[#This Row],[speed_ev]]),"",Table_sql2014a8.sandag.org_ws_FreewaySpeed[[#This Row],[speed_ev]])</f>
        <v>57</v>
      </c>
    </row>
    <row r="158" spans="1:7" x14ac:dyDescent="0.3">
      <c r="A158">
        <f>IF(ISERROR(Table_sql2014a8.sandag.org_ws_FreewaySpeed[[#This Row],[scenario_id]]),"",Table_sql2014a8.sandag.org_ws_FreewaySpeed[[#This Row],[scenario_id]])</f>
        <v>0</v>
      </c>
      <c r="B158">
        <f>IF(ISERROR(Table_sql2014a8.sandag.org_ws_FreewaySpeed[[#This Row],[LinkID]]),"",Table_sql2014a8.sandag.org_ws_FreewaySpeed[[#This Row],[LinkID]])</f>
        <v>11275</v>
      </c>
      <c r="C158">
        <f>IF(ISERROR(Table_sql2014a8.sandag.org_ws_FreewaySpeed[[#This Row],[speed_ea]]),"",Table_sql2014a8.sandag.org_ws_FreewaySpeed[[#This Row],[speed_ea]])</f>
        <v>57</v>
      </c>
      <c r="D158">
        <f>IF(ISERROR(Table_sql2014a8.sandag.org_ws_FreewaySpeed[[#This Row],[speed_am]]),"",Table_sql2014a8.sandag.org_ws_FreewaySpeed[[#This Row],[speed_am]])</f>
        <v>56</v>
      </c>
      <c r="E158">
        <f>IF(ISERROR(Table_sql2014a8.sandag.org_ws_FreewaySpeed[[#This Row],[speed_md]]),"",Table_sql2014a8.sandag.org_ws_FreewaySpeed[[#This Row],[speed_md]])</f>
        <v>57</v>
      </c>
      <c r="F158">
        <f>IF(ISERROR(Table_sql2014a8.sandag.org_ws_FreewaySpeed[[#This Row],[speed_pm]]),"",Table_sql2014a8.sandag.org_ws_FreewaySpeed[[#This Row],[speed_pm]])</f>
        <v>57</v>
      </c>
      <c r="G158">
        <f>IF(ISERROR(Table_sql2014a8.sandag.org_ws_FreewaySpeed[[#This Row],[speed_ev]]),"",Table_sql2014a8.sandag.org_ws_FreewaySpeed[[#This Row],[speed_ev]])</f>
        <v>57</v>
      </c>
    </row>
    <row r="159" spans="1:7" x14ac:dyDescent="0.3">
      <c r="A159">
        <f>IF(ISERROR(Table_sql2014a8.sandag.org_ws_FreewaySpeed[[#This Row],[scenario_id]]),"",Table_sql2014a8.sandag.org_ws_FreewaySpeed[[#This Row],[scenario_id]])</f>
        <v>0</v>
      </c>
      <c r="B159">
        <f>IF(ISERROR(Table_sql2014a8.sandag.org_ws_FreewaySpeed[[#This Row],[LinkID]]),"",Table_sql2014a8.sandag.org_ws_FreewaySpeed[[#This Row],[LinkID]])</f>
        <v>11284</v>
      </c>
      <c r="C159">
        <f>IF(ISERROR(Table_sql2014a8.sandag.org_ws_FreewaySpeed[[#This Row],[speed_ea]]),"",Table_sql2014a8.sandag.org_ws_FreewaySpeed[[#This Row],[speed_ea]])</f>
        <v>62</v>
      </c>
      <c r="D159">
        <f>IF(ISERROR(Table_sql2014a8.sandag.org_ws_FreewaySpeed[[#This Row],[speed_am]]),"",Table_sql2014a8.sandag.org_ws_FreewaySpeed[[#This Row],[speed_am]])</f>
        <v>61</v>
      </c>
      <c r="E159">
        <f>IF(ISERROR(Table_sql2014a8.sandag.org_ws_FreewaySpeed[[#This Row],[speed_md]]),"",Table_sql2014a8.sandag.org_ws_FreewaySpeed[[#This Row],[speed_md]])</f>
        <v>62</v>
      </c>
      <c r="F159">
        <f>IF(ISERROR(Table_sql2014a8.sandag.org_ws_FreewaySpeed[[#This Row],[speed_pm]]),"",Table_sql2014a8.sandag.org_ws_FreewaySpeed[[#This Row],[speed_pm]])</f>
        <v>60</v>
      </c>
      <c r="G159">
        <f>IF(ISERROR(Table_sql2014a8.sandag.org_ws_FreewaySpeed[[#This Row],[speed_ev]]),"",Table_sql2014a8.sandag.org_ws_FreewaySpeed[[#This Row],[speed_ev]])</f>
        <v>62</v>
      </c>
    </row>
    <row r="160" spans="1:7" x14ac:dyDescent="0.3">
      <c r="A160">
        <f>IF(ISERROR(Table_sql2014a8.sandag.org_ws_FreewaySpeed[[#This Row],[scenario_id]]),"",Table_sql2014a8.sandag.org_ws_FreewaySpeed[[#This Row],[scenario_id]])</f>
        <v>0</v>
      </c>
      <c r="B160">
        <f>IF(ISERROR(Table_sql2014a8.sandag.org_ws_FreewaySpeed[[#This Row],[LinkID]]),"",Table_sql2014a8.sandag.org_ws_FreewaySpeed[[#This Row],[LinkID]])</f>
        <v>11296</v>
      </c>
      <c r="C160">
        <f>IF(ISERROR(Table_sql2014a8.sandag.org_ws_FreewaySpeed[[#This Row],[speed_ea]]),"",Table_sql2014a8.sandag.org_ws_FreewaySpeed[[#This Row],[speed_ea]])</f>
        <v>57</v>
      </c>
      <c r="D160">
        <f>IF(ISERROR(Table_sql2014a8.sandag.org_ws_FreewaySpeed[[#This Row],[speed_am]]),"",Table_sql2014a8.sandag.org_ws_FreewaySpeed[[#This Row],[speed_am]])</f>
        <v>18</v>
      </c>
      <c r="E160">
        <f>IF(ISERROR(Table_sql2014a8.sandag.org_ws_FreewaySpeed[[#This Row],[speed_md]]),"",Table_sql2014a8.sandag.org_ws_FreewaySpeed[[#This Row],[speed_md]])</f>
        <v>35</v>
      </c>
      <c r="F160">
        <f>IF(ISERROR(Table_sql2014a8.sandag.org_ws_FreewaySpeed[[#This Row],[speed_pm]]),"",Table_sql2014a8.sandag.org_ws_FreewaySpeed[[#This Row],[speed_pm]])</f>
        <v>29</v>
      </c>
      <c r="G160">
        <f>IF(ISERROR(Table_sql2014a8.sandag.org_ws_FreewaySpeed[[#This Row],[speed_ev]]),"",Table_sql2014a8.sandag.org_ws_FreewaySpeed[[#This Row],[speed_ev]])</f>
        <v>57</v>
      </c>
    </row>
    <row r="161" spans="1:7" x14ac:dyDescent="0.3">
      <c r="A161">
        <f>IF(ISERROR(Table_sql2014a8.sandag.org_ws_FreewaySpeed[[#This Row],[scenario_id]]),"",Table_sql2014a8.sandag.org_ws_FreewaySpeed[[#This Row],[scenario_id]])</f>
        <v>0</v>
      </c>
      <c r="B161">
        <f>IF(ISERROR(Table_sql2014a8.sandag.org_ws_FreewaySpeed[[#This Row],[LinkID]]),"",Table_sql2014a8.sandag.org_ws_FreewaySpeed[[#This Row],[LinkID]])</f>
        <v>11297</v>
      </c>
      <c r="C161">
        <f>IF(ISERROR(Table_sql2014a8.sandag.org_ws_FreewaySpeed[[#This Row],[speed_ea]]),"",Table_sql2014a8.sandag.org_ws_FreewaySpeed[[#This Row],[speed_ea]])</f>
        <v>62</v>
      </c>
      <c r="D161">
        <f>IF(ISERROR(Table_sql2014a8.sandag.org_ws_FreewaySpeed[[#This Row],[speed_am]]),"",Table_sql2014a8.sandag.org_ws_FreewaySpeed[[#This Row],[speed_am]])</f>
        <v>32</v>
      </c>
      <c r="E161">
        <f>IF(ISERROR(Table_sql2014a8.sandag.org_ws_FreewaySpeed[[#This Row],[speed_md]]),"",Table_sql2014a8.sandag.org_ws_FreewaySpeed[[#This Row],[speed_md]])</f>
        <v>44</v>
      </c>
      <c r="F161">
        <f>IF(ISERROR(Table_sql2014a8.sandag.org_ws_FreewaySpeed[[#This Row],[speed_pm]]),"",Table_sql2014a8.sandag.org_ws_FreewaySpeed[[#This Row],[speed_pm]])</f>
        <v>31</v>
      </c>
      <c r="G161">
        <f>IF(ISERROR(Table_sql2014a8.sandag.org_ws_FreewaySpeed[[#This Row],[speed_ev]]),"",Table_sql2014a8.sandag.org_ws_FreewaySpeed[[#This Row],[speed_ev]])</f>
        <v>62</v>
      </c>
    </row>
    <row r="162" spans="1:7" x14ac:dyDescent="0.3">
      <c r="A162">
        <f>IF(ISERROR(Table_sql2014a8.sandag.org_ws_FreewaySpeed[[#This Row],[scenario_id]]),"",Table_sql2014a8.sandag.org_ws_FreewaySpeed[[#This Row],[scenario_id]])</f>
        <v>0</v>
      </c>
      <c r="B162">
        <f>IF(ISERROR(Table_sql2014a8.sandag.org_ws_FreewaySpeed[[#This Row],[LinkID]]),"",Table_sql2014a8.sandag.org_ws_FreewaySpeed[[#This Row],[LinkID]])</f>
        <v>11326</v>
      </c>
      <c r="C162">
        <f>IF(ISERROR(Table_sql2014a8.sandag.org_ws_FreewaySpeed[[#This Row],[speed_ea]]),"",Table_sql2014a8.sandag.org_ws_FreewaySpeed[[#This Row],[speed_ea]])</f>
        <v>53</v>
      </c>
      <c r="D162">
        <f>IF(ISERROR(Table_sql2014a8.sandag.org_ws_FreewaySpeed[[#This Row],[speed_am]]),"",Table_sql2014a8.sandag.org_ws_FreewaySpeed[[#This Row],[speed_am]])</f>
        <v>34</v>
      </c>
      <c r="E162">
        <f>IF(ISERROR(Table_sql2014a8.sandag.org_ws_FreewaySpeed[[#This Row],[speed_md]]),"",Table_sql2014a8.sandag.org_ws_FreewaySpeed[[#This Row],[speed_md]])</f>
        <v>50</v>
      </c>
      <c r="F162">
        <f>IF(ISERROR(Table_sql2014a8.sandag.org_ws_FreewaySpeed[[#This Row],[speed_pm]]),"",Table_sql2014a8.sandag.org_ws_FreewaySpeed[[#This Row],[speed_pm]])</f>
        <v>38</v>
      </c>
      <c r="G162">
        <f>IF(ISERROR(Table_sql2014a8.sandag.org_ws_FreewaySpeed[[#This Row],[speed_ev]]),"",Table_sql2014a8.sandag.org_ws_FreewaySpeed[[#This Row],[speed_ev]])</f>
        <v>53</v>
      </c>
    </row>
    <row r="163" spans="1:7" x14ac:dyDescent="0.3">
      <c r="A163">
        <f>IF(ISERROR(Table_sql2014a8.sandag.org_ws_FreewaySpeed[[#This Row],[scenario_id]]),"",Table_sql2014a8.sandag.org_ws_FreewaySpeed[[#This Row],[scenario_id]])</f>
        <v>0</v>
      </c>
      <c r="B163">
        <f>IF(ISERROR(Table_sql2014a8.sandag.org_ws_FreewaySpeed[[#This Row],[LinkID]]),"",Table_sql2014a8.sandag.org_ws_FreewaySpeed[[#This Row],[LinkID]])</f>
        <v>11371</v>
      </c>
      <c r="C163">
        <f>IF(ISERROR(Table_sql2014a8.sandag.org_ws_FreewaySpeed[[#This Row],[speed_ea]]),"",Table_sql2014a8.sandag.org_ws_FreewaySpeed[[#This Row],[speed_ea]])</f>
        <v>58</v>
      </c>
      <c r="D163">
        <f>IF(ISERROR(Table_sql2014a8.sandag.org_ws_FreewaySpeed[[#This Row],[speed_am]]),"",Table_sql2014a8.sandag.org_ws_FreewaySpeed[[#This Row],[speed_am]])</f>
        <v>34</v>
      </c>
      <c r="E163">
        <f>IF(ISERROR(Table_sql2014a8.sandag.org_ws_FreewaySpeed[[#This Row],[speed_md]]),"",Table_sql2014a8.sandag.org_ws_FreewaySpeed[[#This Row],[speed_md]])</f>
        <v>56</v>
      </c>
      <c r="F163">
        <f>IF(ISERROR(Table_sql2014a8.sandag.org_ws_FreewaySpeed[[#This Row],[speed_pm]]),"",Table_sql2014a8.sandag.org_ws_FreewaySpeed[[#This Row],[speed_pm]])</f>
        <v>56</v>
      </c>
      <c r="G163">
        <f>IF(ISERROR(Table_sql2014a8.sandag.org_ws_FreewaySpeed[[#This Row],[speed_ev]]),"",Table_sql2014a8.sandag.org_ws_FreewaySpeed[[#This Row],[speed_ev]])</f>
        <v>58</v>
      </c>
    </row>
    <row r="164" spans="1:7" x14ac:dyDescent="0.3">
      <c r="A164">
        <f>IF(ISERROR(Table_sql2014a8.sandag.org_ws_FreewaySpeed[[#This Row],[scenario_id]]),"",Table_sql2014a8.sandag.org_ws_FreewaySpeed[[#This Row],[scenario_id]])</f>
        <v>0</v>
      </c>
      <c r="B164">
        <f>IF(ISERROR(Table_sql2014a8.sandag.org_ws_FreewaySpeed[[#This Row],[LinkID]]),"",Table_sql2014a8.sandag.org_ws_FreewaySpeed[[#This Row],[LinkID]])</f>
        <v>12009</v>
      </c>
      <c r="C164">
        <f>IF(ISERROR(Table_sql2014a8.sandag.org_ws_FreewaySpeed[[#This Row],[speed_ea]]),"",Table_sql2014a8.sandag.org_ws_FreewaySpeed[[#This Row],[speed_ea]])</f>
        <v>62</v>
      </c>
      <c r="D164">
        <f>IF(ISERROR(Table_sql2014a8.sandag.org_ws_FreewaySpeed[[#This Row],[speed_am]]),"",Table_sql2014a8.sandag.org_ws_FreewaySpeed[[#This Row],[speed_am]])</f>
        <v>58</v>
      </c>
      <c r="E164">
        <f>IF(ISERROR(Table_sql2014a8.sandag.org_ws_FreewaySpeed[[#This Row],[speed_md]]),"",Table_sql2014a8.sandag.org_ws_FreewaySpeed[[#This Row],[speed_md]])</f>
        <v>62</v>
      </c>
      <c r="F164">
        <f>IF(ISERROR(Table_sql2014a8.sandag.org_ws_FreewaySpeed[[#This Row],[speed_pm]]),"",Table_sql2014a8.sandag.org_ws_FreewaySpeed[[#This Row],[speed_pm]])</f>
        <v>55</v>
      </c>
      <c r="G164">
        <f>IF(ISERROR(Table_sql2014a8.sandag.org_ws_FreewaySpeed[[#This Row],[speed_ev]]),"",Table_sql2014a8.sandag.org_ws_FreewaySpeed[[#This Row],[speed_ev]])</f>
        <v>62</v>
      </c>
    </row>
    <row r="165" spans="1:7" x14ac:dyDescent="0.3">
      <c r="A165">
        <f>IF(ISERROR(Table_sql2014a8.sandag.org_ws_FreewaySpeed[[#This Row],[scenario_id]]),"",Table_sql2014a8.sandag.org_ws_FreewaySpeed[[#This Row],[scenario_id]])</f>
        <v>0</v>
      </c>
      <c r="B165">
        <f>IF(ISERROR(Table_sql2014a8.sandag.org_ws_FreewaySpeed[[#This Row],[LinkID]]),"",Table_sql2014a8.sandag.org_ws_FreewaySpeed[[#This Row],[LinkID]])</f>
        <v>12065</v>
      </c>
      <c r="C165">
        <f>IF(ISERROR(Table_sql2014a8.sandag.org_ws_FreewaySpeed[[#This Row],[speed_ea]]),"",Table_sql2014a8.sandag.org_ws_FreewaySpeed[[#This Row],[speed_ea]])</f>
        <v>58</v>
      </c>
      <c r="D165">
        <f>IF(ISERROR(Table_sql2014a8.sandag.org_ws_FreewaySpeed[[#This Row],[speed_am]]),"",Table_sql2014a8.sandag.org_ws_FreewaySpeed[[#This Row],[speed_am]])</f>
        <v>58</v>
      </c>
      <c r="E165">
        <f>IF(ISERROR(Table_sql2014a8.sandag.org_ws_FreewaySpeed[[#This Row],[speed_md]]),"",Table_sql2014a8.sandag.org_ws_FreewaySpeed[[#This Row],[speed_md]])</f>
        <v>58</v>
      </c>
      <c r="F165">
        <f>IF(ISERROR(Table_sql2014a8.sandag.org_ws_FreewaySpeed[[#This Row],[speed_pm]]),"",Table_sql2014a8.sandag.org_ws_FreewaySpeed[[#This Row],[speed_pm]])</f>
        <v>58</v>
      </c>
      <c r="G165">
        <f>IF(ISERROR(Table_sql2014a8.sandag.org_ws_FreewaySpeed[[#This Row],[speed_ev]]),"",Table_sql2014a8.sandag.org_ws_FreewaySpeed[[#This Row],[speed_ev]])</f>
        <v>58</v>
      </c>
    </row>
    <row r="166" spans="1:7" x14ac:dyDescent="0.3">
      <c r="A166">
        <f>IF(ISERROR(Table_sql2014a8.sandag.org_ws_FreewaySpeed[[#This Row],[scenario_id]]),"",Table_sql2014a8.sandag.org_ws_FreewaySpeed[[#This Row],[scenario_id]])</f>
        <v>0</v>
      </c>
      <c r="B166">
        <f>IF(ISERROR(Table_sql2014a8.sandag.org_ws_FreewaySpeed[[#This Row],[LinkID]]),"",Table_sql2014a8.sandag.org_ws_FreewaySpeed[[#This Row],[LinkID]])</f>
        <v>12247</v>
      </c>
      <c r="C166">
        <f>IF(ISERROR(Table_sql2014a8.sandag.org_ws_FreewaySpeed[[#This Row],[speed_ea]]),"",Table_sql2014a8.sandag.org_ws_FreewaySpeed[[#This Row],[speed_ea]])</f>
        <v>57</v>
      </c>
      <c r="D166">
        <f>IF(ISERROR(Table_sql2014a8.sandag.org_ws_FreewaySpeed[[#This Row],[speed_am]]),"",Table_sql2014a8.sandag.org_ws_FreewaySpeed[[#This Row],[speed_am]])</f>
        <v>39</v>
      </c>
      <c r="E166">
        <f>IF(ISERROR(Table_sql2014a8.sandag.org_ws_FreewaySpeed[[#This Row],[speed_md]]),"",Table_sql2014a8.sandag.org_ws_FreewaySpeed[[#This Row],[speed_md]])</f>
        <v>50</v>
      </c>
      <c r="F166">
        <f>IF(ISERROR(Table_sql2014a8.sandag.org_ws_FreewaySpeed[[#This Row],[speed_pm]]),"",Table_sql2014a8.sandag.org_ws_FreewaySpeed[[#This Row],[speed_pm]])</f>
        <v>54</v>
      </c>
      <c r="G166">
        <f>IF(ISERROR(Table_sql2014a8.sandag.org_ws_FreewaySpeed[[#This Row],[speed_ev]]),"",Table_sql2014a8.sandag.org_ws_FreewaySpeed[[#This Row],[speed_ev]])</f>
        <v>58</v>
      </c>
    </row>
    <row r="167" spans="1:7" x14ac:dyDescent="0.3">
      <c r="A167">
        <f>IF(ISERROR(Table_sql2014a8.sandag.org_ws_FreewaySpeed[[#This Row],[scenario_id]]),"",Table_sql2014a8.sandag.org_ws_FreewaySpeed[[#This Row],[scenario_id]])</f>
        <v>0</v>
      </c>
      <c r="B167">
        <f>IF(ISERROR(Table_sql2014a8.sandag.org_ws_FreewaySpeed[[#This Row],[LinkID]]),"",Table_sql2014a8.sandag.org_ws_FreewaySpeed[[#This Row],[LinkID]])</f>
        <v>12267</v>
      </c>
      <c r="C167">
        <f>IF(ISERROR(Table_sql2014a8.sandag.org_ws_FreewaySpeed[[#This Row],[speed_ea]]),"",Table_sql2014a8.sandag.org_ws_FreewaySpeed[[#This Row],[speed_ea]])</f>
        <v>58</v>
      </c>
      <c r="D167">
        <f>IF(ISERROR(Table_sql2014a8.sandag.org_ws_FreewaySpeed[[#This Row],[speed_am]]),"",Table_sql2014a8.sandag.org_ws_FreewaySpeed[[#This Row],[speed_am]])</f>
        <v>57</v>
      </c>
      <c r="E167">
        <f>IF(ISERROR(Table_sql2014a8.sandag.org_ws_FreewaySpeed[[#This Row],[speed_md]]),"",Table_sql2014a8.sandag.org_ws_FreewaySpeed[[#This Row],[speed_md]])</f>
        <v>57</v>
      </c>
      <c r="F167">
        <f>IF(ISERROR(Table_sql2014a8.sandag.org_ws_FreewaySpeed[[#This Row],[speed_pm]]),"",Table_sql2014a8.sandag.org_ws_FreewaySpeed[[#This Row],[speed_pm]])</f>
        <v>57</v>
      </c>
      <c r="G167">
        <f>IF(ISERROR(Table_sql2014a8.sandag.org_ws_FreewaySpeed[[#This Row],[speed_ev]]),"",Table_sql2014a8.sandag.org_ws_FreewaySpeed[[#This Row],[speed_ev]])</f>
        <v>58</v>
      </c>
    </row>
    <row r="168" spans="1:7" x14ac:dyDescent="0.3">
      <c r="A168">
        <f>IF(ISERROR(Table_sql2014a8.sandag.org_ws_FreewaySpeed[[#This Row],[scenario_id]]),"",Table_sql2014a8.sandag.org_ws_FreewaySpeed[[#This Row],[scenario_id]])</f>
        <v>0</v>
      </c>
      <c r="B168">
        <f>IF(ISERROR(Table_sql2014a8.sandag.org_ws_FreewaySpeed[[#This Row],[LinkID]]),"",Table_sql2014a8.sandag.org_ws_FreewaySpeed[[#This Row],[LinkID]])</f>
        <v>12547</v>
      </c>
      <c r="C168">
        <f>IF(ISERROR(Table_sql2014a8.sandag.org_ws_FreewaySpeed[[#This Row],[speed_ea]]),"",Table_sql2014a8.sandag.org_ws_FreewaySpeed[[#This Row],[speed_ea]])</f>
        <v>57</v>
      </c>
      <c r="D168">
        <f>IF(ISERROR(Table_sql2014a8.sandag.org_ws_FreewaySpeed[[#This Row],[speed_am]]),"",Table_sql2014a8.sandag.org_ws_FreewaySpeed[[#This Row],[speed_am]])</f>
        <v>56</v>
      </c>
      <c r="E168">
        <f>IF(ISERROR(Table_sql2014a8.sandag.org_ws_FreewaySpeed[[#This Row],[speed_md]]),"",Table_sql2014a8.sandag.org_ws_FreewaySpeed[[#This Row],[speed_md]])</f>
        <v>56</v>
      </c>
      <c r="F168">
        <f>IF(ISERROR(Table_sql2014a8.sandag.org_ws_FreewaySpeed[[#This Row],[speed_pm]]),"",Table_sql2014a8.sandag.org_ws_FreewaySpeed[[#This Row],[speed_pm]])</f>
        <v>57</v>
      </c>
      <c r="G168">
        <f>IF(ISERROR(Table_sql2014a8.sandag.org_ws_FreewaySpeed[[#This Row],[speed_ev]]),"",Table_sql2014a8.sandag.org_ws_FreewaySpeed[[#This Row],[speed_ev]])</f>
        <v>57</v>
      </c>
    </row>
    <row r="169" spans="1:7" x14ac:dyDescent="0.3">
      <c r="A169">
        <f>IF(ISERROR(Table_sql2014a8.sandag.org_ws_FreewaySpeed[[#This Row],[scenario_id]]),"",Table_sql2014a8.sandag.org_ws_FreewaySpeed[[#This Row],[scenario_id]])</f>
        <v>0</v>
      </c>
      <c r="B169">
        <f>IF(ISERROR(Table_sql2014a8.sandag.org_ws_FreewaySpeed[[#This Row],[LinkID]]),"",Table_sql2014a8.sandag.org_ws_FreewaySpeed[[#This Row],[LinkID]])</f>
        <v>12571</v>
      </c>
      <c r="C169">
        <f>IF(ISERROR(Table_sql2014a8.sandag.org_ws_FreewaySpeed[[#This Row],[speed_ea]]),"",Table_sql2014a8.sandag.org_ws_FreewaySpeed[[#This Row],[speed_ea]])</f>
        <v>58</v>
      </c>
      <c r="D169">
        <f>IF(ISERROR(Table_sql2014a8.sandag.org_ws_FreewaySpeed[[#This Row],[speed_am]]),"",Table_sql2014a8.sandag.org_ws_FreewaySpeed[[#This Row],[speed_am]])</f>
        <v>46</v>
      </c>
      <c r="E169">
        <f>IF(ISERROR(Table_sql2014a8.sandag.org_ws_FreewaySpeed[[#This Row],[speed_md]]),"",Table_sql2014a8.sandag.org_ws_FreewaySpeed[[#This Row],[speed_md]])</f>
        <v>50</v>
      </c>
      <c r="F169">
        <f>IF(ISERROR(Table_sql2014a8.sandag.org_ws_FreewaySpeed[[#This Row],[speed_pm]]),"",Table_sql2014a8.sandag.org_ws_FreewaySpeed[[#This Row],[speed_pm]])</f>
        <v>54</v>
      </c>
      <c r="G169">
        <f>IF(ISERROR(Table_sql2014a8.sandag.org_ws_FreewaySpeed[[#This Row],[speed_ev]]),"",Table_sql2014a8.sandag.org_ws_FreewaySpeed[[#This Row],[speed_ev]])</f>
        <v>58</v>
      </c>
    </row>
    <row r="170" spans="1:7" x14ac:dyDescent="0.3">
      <c r="A170">
        <f>IF(ISERROR(Table_sql2014a8.sandag.org_ws_FreewaySpeed[[#This Row],[scenario_id]]),"",Table_sql2014a8.sandag.org_ws_FreewaySpeed[[#This Row],[scenario_id]])</f>
        <v>0</v>
      </c>
      <c r="B170">
        <f>IF(ISERROR(Table_sql2014a8.sandag.org_ws_FreewaySpeed[[#This Row],[LinkID]]),"",Table_sql2014a8.sandag.org_ws_FreewaySpeed[[#This Row],[LinkID]])</f>
        <v>12572</v>
      </c>
      <c r="C170">
        <f>IF(ISERROR(Table_sql2014a8.sandag.org_ws_FreewaySpeed[[#This Row],[speed_ea]]),"",Table_sql2014a8.sandag.org_ws_FreewaySpeed[[#This Row],[speed_ea]])</f>
        <v>58</v>
      </c>
      <c r="D170">
        <f>IF(ISERROR(Table_sql2014a8.sandag.org_ws_FreewaySpeed[[#This Row],[speed_am]]),"",Table_sql2014a8.sandag.org_ws_FreewaySpeed[[#This Row],[speed_am]])</f>
        <v>46</v>
      </c>
      <c r="E170">
        <f>IF(ISERROR(Table_sql2014a8.sandag.org_ws_FreewaySpeed[[#This Row],[speed_md]]),"",Table_sql2014a8.sandag.org_ws_FreewaySpeed[[#This Row],[speed_md]])</f>
        <v>49</v>
      </c>
      <c r="F170">
        <f>IF(ISERROR(Table_sql2014a8.sandag.org_ws_FreewaySpeed[[#This Row],[speed_pm]]),"",Table_sql2014a8.sandag.org_ws_FreewaySpeed[[#This Row],[speed_pm]])</f>
        <v>54</v>
      </c>
      <c r="G170">
        <f>IF(ISERROR(Table_sql2014a8.sandag.org_ws_FreewaySpeed[[#This Row],[speed_ev]]),"",Table_sql2014a8.sandag.org_ws_FreewaySpeed[[#This Row],[speed_ev]])</f>
        <v>58</v>
      </c>
    </row>
    <row r="171" spans="1:7" x14ac:dyDescent="0.3">
      <c r="A171">
        <f>IF(ISERROR(Table_sql2014a8.sandag.org_ws_FreewaySpeed[[#This Row],[scenario_id]]),"",Table_sql2014a8.sandag.org_ws_FreewaySpeed[[#This Row],[scenario_id]])</f>
        <v>0</v>
      </c>
      <c r="B171">
        <f>IF(ISERROR(Table_sql2014a8.sandag.org_ws_FreewaySpeed[[#This Row],[LinkID]]),"",Table_sql2014a8.sandag.org_ws_FreewaySpeed[[#This Row],[LinkID]])</f>
        <v>12583</v>
      </c>
      <c r="C171">
        <f>IF(ISERROR(Table_sql2014a8.sandag.org_ws_FreewaySpeed[[#This Row],[speed_ea]]),"",Table_sql2014a8.sandag.org_ws_FreewaySpeed[[#This Row],[speed_ea]])</f>
        <v>57</v>
      </c>
      <c r="D171">
        <f>IF(ISERROR(Table_sql2014a8.sandag.org_ws_FreewaySpeed[[#This Row],[speed_am]]),"",Table_sql2014a8.sandag.org_ws_FreewaySpeed[[#This Row],[speed_am]])</f>
        <v>38</v>
      </c>
      <c r="E171">
        <f>IF(ISERROR(Table_sql2014a8.sandag.org_ws_FreewaySpeed[[#This Row],[speed_md]]),"",Table_sql2014a8.sandag.org_ws_FreewaySpeed[[#This Row],[speed_md]])</f>
        <v>53</v>
      </c>
      <c r="F171">
        <f>IF(ISERROR(Table_sql2014a8.sandag.org_ws_FreewaySpeed[[#This Row],[speed_pm]]),"",Table_sql2014a8.sandag.org_ws_FreewaySpeed[[#This Row],[speed_pm]])</f>
        <v>56</v>
      </c>
      <c r="G171">
        <f>IF(ISERROR(Table_sql2014a8.sandag.org_ws_FreewaySpeed[[#This Row],[speed_ev]]),"",Table_sql2014a8.sandag.org_ws_FreewaySpeed[[#This Row],[speed_ev]])</f>
        <v>58</v>
      </c>
    </row>
    <row r="172" spans="1:7" x14ac:dyDescent="0.3">
      <c r="A172">
        <f>IF(ISERROR(Table_sql2014a8.sandag.org_ws_FreewaySpeed[[#This Row],[scenario_id]]),"",Table_sql2014a8.sandag.org_ws_FreewaySpeed[[#This Row],[scenario_id]])</f>
        <v>0</v>
      </c>
      <c r="B172">
        <f>IF(ISERROR(Table_sql2014a8.sandag.org_ws_FreewaySpeed[[#This Row],[LinkID]]),"",Table_sql2014a8.sandag.org_ws_FreewaySpeed[[#This Row],[LinkID]])</f>
        <v>12584</v>
      </c>
      <c r="C172">
        <f>IF(ISERROR(Table_sql2014a8.sandag.org_ws_FreewaySpeed[[#This Row],[speed_ea]]),"",Table_sql2014a8.sandag.org_ws_FreewaySpeed[[#This Row],[speed_ea]])</f>
        <v>58</v>
      </c>
      <c r="D172">
        <f>IF(ISERROR(Table_sql2014a8.sandag.org_ws_FreewaySpeed[[#This Row],[speed_am]]),"",Table_sql2014a8.sandag.org_ws_FreewaySpeed[[#This Row],[speed_am]])</f>
        <v>55</v>
      </c>
      <c r="E172">
        <f>IF(ISERROR(Table_sql2014a8.sandag.org_ws_FreewaySpeed[[#This Row],[speed_md]]),"",Table_sql2014a8.sandag.org_ws_FreewaySpeed[[#This Row],[speed_md]])</f>
        <v>48</v>
      </c>
      <c r="F172">
        <f>IF(ISERROR(Table_sql2014a8.sandag.org_ws_FreewaySpeed[[#This Row],[speed_pm]]),"",Table_sql2014a8.sandag.org_ws_FreewaySpeed[[#This Row],[speed_pm]])</f>
        <v>38</v>
      </c>
      <c r="G172">
        <f>IF(ISERROR(Table_sql2014a8.sandag.org_ws_FreewaySpeed[[#This Row],[speed_ev]]),"",Table_sql2014a8.sandag.org_ws_FreewaySpeed[[#This Row],[speed_ev]])</f>
        <v>58</v>
      </c>
    </row>
    <row r="173" spans="1:7" x14ac:dyDescent="0.3">
      <c r="A173">
        <f>IF(ISERROR(Table_sql2014a8.sandag.org_ws_FreewaySpeed[[#This Row],[scenario_id]]),"",Table_sql2014a8.sandag.org_ws_FreewaySpeed[[#This Row],[scenario_id]])</f>
        <v>0</v>
      </c>
      <c r="B173">
        <f>IF(ISERROR(Table_sql2014a8.sandag.org_ws_FreewaySpeed[[#This Row],[LinkID]]),"",Table_sql2014a8.sandag.org_ws_FreewaySpeed[[#This Row],[LinkID]])</f>
        <v>12589</v>
      </c>
      <c r="C173">
        <f>IF(ISERROR(Table_sql2014a8.sandag.org_ws_FreewaySpeed[[#This Row],[speed_ea]]),"",Table_sql2014a8.sandag.org_ws_FreewaySpeed[[#This Row],[speed_ea]])</f>
        <v>57</v>
      </c>
      <c r="D173">
        <f>IF(ISERROR(Table_sql2014a8.sandag.org_ws_FreewaySpeed[[#This Row],[speed_am]]),"",Table_sql2014a8.sandag.org_ws_FreewaySpeed[[#This Row],[speed_am]])</f>
        <v>36</v>
      </c>
      <c r="E173">
        <f>IF(ISERROR(Table_sql2014a8.sandag.org_ws_FreewaySpeed[[#This Row],[speed_md]]),"",Table_sql2014a8.sandag.org_ws_FreewaySpeed[[#This Row],[speed_md]])</f>
        <v>51</v>
      </c>
      <c r="F173">
        <f>IF(ISERROR(Table_sql2014a8.sandag.org_ws_FreewaySpeed[[#This Row],[speed_pm]]),"",Table_sql2014a8.sandag.org_ws_FreewaySpeed[[#This Row],[speed_pm]])</f>
        <v>56</v>
      </c>
      <c r="G173">
        <f>IF(ISERROR(Table_sql2014a8.sandag.org_ws_FreewaySpeed[[#This Row],[speed_ev]]),"",Table_sql2014a8.sandag.org_ws_FreewaySpeed[[#This Row],[speed_ev]])</f>
        <v>57</v>
      </c>
    </row>
    <row r="174" spans="1:7" x14ac:dyDescent="0.3">
      <c r="A174">
        <f>IF(ISERROR(Table_sql2014a8.sandag.org_ws_FreewaySpeed[[#This Row],[scenario_id]]),"",Table_sql2014a8.sandag.org_ws_FreewaySpeed[[#This Row],[scenario_id]])</f>
        <v>0</v>
      </c>
      <c r="B174">
        <f>IF(ISERROR(Table_sql2014a8.sandag.org_ws_FreewaySpeed[[#This Row],[LinkID]]),"",Table_sql2014a8.sandag.org_ws_FreewaySpeed[[#This Row],[LinkID]])</f>
        <v>12591</v>
      </c>
      <c r="C174">
        <f>IF(ISERROR(Table_sql2014a8.sandag.org_ws_FreewaySpeed[[#This Row],[speed_ea]]),"",Table_sql2014a8.sandag.org_ws_FreewaySpeed[[#This Row],[speed_ea]])</f>
        <v>58</v>
      </c>
      <c r="D174">
        <f>IF(ISERROR(Table_sql2014a8.sandag.org_ws_FreewaySpeed[[#This Row],[speed_am]]),"",Table_sql2014a8.sandag.org_ws_FreewaySpeed[[#This Row],[speed_am]])</f>
        <v>53</v>
      </c>
      <c r="E174">
        <f>IF(ISERROR(Table_sql2014a8.sandag.org_ws_FreewaySpeed[[#This Row],[speed_md]]),"",Table_sql2014a8.sandag.org_ws_FreewaySpeed[[#This Row],[speed_md]])</f>
        <v>44</v>
      </c>
      <c r="F174">
        <f>IF(ISERROR(Table_sql2014a8.sandag.org_ws_FreewaySpeed[[#This Row],[speed_pm]]),"",Table_sql2014a8.sandag.org_ws_FreewaySpeed[[#This Row],[speed_pm]])</f>
        <v>33</v>
      </c>
      <c r="G174">
        <f>IF(ISERROR(Table_sql2014a8.sandag.org_ws_FreewaySpeed[[#This Row],[speed_ev]]),"",Table_sql2014a8.sandag.org_ws_FreewaySpeed[[#This Row],[speed_ev]])</f>
        <v>58</v>
      </c>
    </row>
    <row r="175" spans="1:7" x14ac:dyDescent="0.3">
      <c r="A175">
        <f>IF(ISERROR(Table_sql2014a8.sandag.org_ws_FreewaySpeed[[#This Row],[scenario_id]]),"",Table_sql2014a8.sandag.org_ws_FreewaySpeed[[#This Row],[scenario_id]])</f>
        <v>0</v>
      </c>
      <c r="B175">
        <f>IF(ISERROR(Table_sql2014a8.sandag.org_ws_FreewaySpeed[[#This Row],[LinkID]]),"",Table_sql2014a8.sandag.org_ws_FreewaySpeed[[#This Row],[LinkID]])</f>
        <v>12761</v>
      </c>
      <c r="C175">
        <f>IF(ISERROR(Table_sql2014a8.sandag.org_ws_FreewaySpeed[[#This Row],[speed_ea]]),"",Table_sql2014a8.sandag.org_ws_FreewaySpeed[[#This Row],[speed_ea]])</f>
        <v>62</v>
      </c>
      <c r="D175">
        <f>IF(ISERROR(Table_sql2014a8.sandag.org_ws_FreewaySpeed[[#This Row],[speed_am]]),"",Table_sql2014a8.sandag.org_ws_FreewaySpeed[[#This Row],[speed_am]])</f>
        <v>61</v>
      </c>
      <c r="E175">
        <f>IF(ISERROR(Table_sql2014a8.sandag.org_ws_FreewaySpeed[[#This Row],[speed_md]]),"",Table_sql2014a8.sandag.org_ws_FreewaySpeed[[#This Row],[speed_md]])</f>
        <v>61</v>
      </c>
      <c r="F175">
        <f>IF(ISERROR(Table_sql2014a8.sandag.org_ws_FreewaySpeed[[#This Row],[speed_pm]]),"",Table_sql2014a8.sandag.org_ws_FreewaySpeed[[#This Row],[speed_pm]])</f>
        <v>61</v>
      </c>
      <c r="G175">
        <f>IF(ISERROR(Table_sql2014a8.sandag.org_ws_FreewaySpeed[[#This Row],[speed_ev]]),"",Table_sql2014a8.sandag.org_ws_FreewaySpeed[[#This Row],[speed_ev]])</f>
        <v>62</v>
      </c>
    </row>
    <row r="176" spans="1:7" x14ac:dyDescent="0.3">
      <c r="A176">
        <f>IF(ISERROR(Table_sql2014a8.sandag.org_ws_FreewaySpeed[[#This Row],[scenario_id]]),"",Table_sql2014a8.sandag.org_ws_FreewaySpeed[[#This Row],[scenario_id]])</f>
        <v>0</v>
      </c>
      <c r="B176">
        <f>IF(ISERROR(Table_sql2014a8.sandag.org_ws_FreewaySpeed[[#This Row],[LinkID]]),"",Table_sql2014a8.sandag.org_ws_FreewaySpeed[[#This Row],[LinkID]])</f>
        <v>12823</v>
      </c>
      <c r="C176">
        <f>IF(ISERROR(Table_sql2014a8.sandag.org_ws_FreewaySpeed[[#This Row],[speed_ea]]),"",Table_sql2014a8.sandag.org_ws_FreewaySpeed[[#This Row],[speed_ea]])</f>
        <v>57</v>
      </c>
      <c r="D176">
        <f>IF(ISERROR(Table_sql2014a8.sandag.org_ws_FreewaySpeed[[#This Row],[speed_am]]),"",Table_sql2014a8.sandag.org_ws_FreewaySpeed[[#This Row],[speed_am]])</f>
        <v>41</v>
      </c>
      <c r="E176">
        <f>IF(ISERROR(Table_sql2014a8.sandag.org_ws_FreewaySpeed[[#This Row],[speed_md]]),"",Table_sql2014a8.sandag.org_ws_FreewaySpeed[[#This Row],[speed_md]])</f>
        <v>56</v>
      </c>
      <c r="F176">
        <f>IF(ISERROR(Table_sql2014a8.sandag.org_ws_FreewaySpeed[[#This Row],[speed_pm]]),"",Table_sql2014a8.sandag.org_ws_FreewaySpeed[[#This Row],[speed_pm]])</f>
        <v>52</v>
      </c>
      <c r="G176">
        <f>IF(ISERROR(Table_sql2014a8.sandag.org_ws_FreewaySpeed[[#This Row],[speed_ev]]),"",Table_sql2014a8.sandag.org_ws_FreewaySpeed[[#This Row],[speed_ev]])</f>
        <v>57</v>
      </c>
    </row>
    <row r="177" spans="1:7" x14ac:dyDescent="0.3">
      <c r="A177">
        <f>IF(ISERROR(Table_sql2014a8.sandag.org_ws_FreewaySpeed[[#This Row],[scenario_id]]),"",Table_sql2014a8.sandag.org_ws_FreewaySpeed[[#This Row],[scenario_id]])</f>
        <v>0</v>
      </c>
      <c r="B177">
        <f>IF(ISERROR(Table_sql2014a8.sandag.org_ws_FreewaySpeed[[#This Row],[LinkID]]),"",Table_sql2014a8.sandag.org_ws_FreewaySpeed[[#This Row],[LinkID]])</f>
        <v>12833</v>
      </c>
      <c r="C177">
        <f>IF(ISERROR(Table_sql2014a8.sandag.org_ws_FreewaySpeed[[#This Row],[speed_ea]]),"",Table_sql2014a8.sandag.org_ws_FreewaySpeed[[#This Row],[speed_ea]])</f>
        <v>57</v>
      </c>
      <c r="D177">
        <f>IF(ISERROR(Table_sql2014a8.sandag.org_ws_FreewaySpeed[[#This Row],[speed_am]]),"",Table_sql2014a8.sandag.org_ws_FreewaySpeed[[#This Row],[speed_am]])</f>
        <v>56</v>
      </c>
      <c r="E177">
        <f>IF(ISERROR(Table_sql2014a8.sandag.org_ws_FreewaySpeed[[#This Row],[speed_md]]),"",Table_sql2014a8.sandag.org_ws_FreewaySpeed[[#This Row],[speed_md]])</f>
        <v>55</v>
      </c>
      <c r="F177">
        <f>IF(ISERROR(Table_sql2014a8.sandag.org_ws_FreewaySpeed[[#This Row],[speed_pm]]),"",Table_sql2014a8.sandag.org_ws_FreewaySpeed[[#This Row],[speed_pm]])</f>
        <v>53</v>
      </c>
      <c r="G177">
        <f>IF(ISERROR(Table_sql2014a8.sandag.org_ws_FreewaySpeed[[#This Row],[speed_ev]]),"",Table_sql2014a8.sandag.org_ws_FreewaySpeed[[#This Row],[speed_ev]])</f>
        <v>57</v>
      </c>
    </row>
    <row r="178" spans="1:7" x14ac:dyDescent="0.3">
      <c r="A178">
        <f>IF(ISERROR(Table_sql2014a8.sandag.org_ws_FreewaySpeed[[#This Row],[scenario_id]]),"",Table_sql2014a8.sandag.org_ws_FreewaySpeed[[#This Row],[scenario_id]])</f>
        <v>0</v>
      </c>
      <c r="B178">
        <f>IF(ISERROR(Table_sql2014a8.sandag.org_ws_FreewaySpeed[[#This Row],[LinkID]]),"",Table_sql2014a8.sandag.org_ws_FreewaySpeed[[#This Row],[LinkID]])</f>
        <v>12834</v>
      </c>
      <c r="C178">
        <f>IF(ISERROR(Table_sql2014a8.sandag.org_ws_FreewaySpeed[[#This Row],[speed_ea]]),"",Table_sql2014a8.sandag.org_ws_FreewaySpeed[[#This Row],[speed_ea]])</f>
        <v>58</v>
      </c>
      <c r="D178">
        <f>IF(ISERROR(Table_sql2014a8.sandag.org_ws_FreewaySpeed[[#This Row],[speed_am]]),"",Table_sql2014a8.sandag.org_ws_FreewaySpeed[[#This Row],[speed_am]])</f>
        <v>49</v>
      </c>
      <c r="E178">
        <f>IF(ISERROR(Table_sql2014a8.sandag.org_ws_FreewaySpeed[[#This Row],[speed_md]]),"",Table_sql2014a8.sandag.org_ws_FreewaySpeed[[#This Row],[speed_md]])</f>
        <v>57</v>
      </c>
      <c r="F178">
        <f>IF(ISERROR(Table_sql2014a8.sandag.org_ws_FreewaySpeed[[#This Row],[speed_pm]]),"",Table_sql2014a8.sandag.org_ws_FreewaySpeed[[#This Row],[speed_pm]])</f>
        <v>56</v>
      </c>
      <c r="G178">
        <f>IF(ISERROR(Table_sql2014a8.sandag.org_ws_FreewaySpeed[[#This Row],[speed_ev]]),"",Table_sql2014a8.sandag.org_ws_FreewaySpeed[[#This Row],[speed_ev]])</f>
        <v>58</v>
      </c>
    </row>
    <row r="179" spans="1:7" x14ac:dyDescent="0.3">
      <c r="A179">
        <f>IF(ISERROR(Table_sql2014a8.sandag.org_ws_FreewaySpeed[[#This Row],[scenario_id]]),"",Table_sql2014a8.sandag.org_ws_FreewaySpeed[[#This Row],[scenario_id]])</f>
        <v>0</v>
      </c>
      <c r="B179">
        <f>IF(ISERROR(Table_sql2014a8.sandag.org_ws_FreewaySpeed[[#This Row],[LinkID]]),"",Table_sql2014a8.sandag.org_ws_FreewaySpeed[[#This Row],[LinkID]])</f>
        <v>12837</v>
      </c>
      <c r="C179">
        <f>IF(ISERROR(Table_sql2014a8.sandag.org_ws_FreewaySpeed[[#This Row],[speed_ea]]),"",Table_sql2014a8.sandag.org_ws_FreewaySpeed[[#This Row],[speed_ea]])</f>
        <v>58</v>
      </c>
      <c r="D179">
        <f>IF(ISERROR(Table_sql2014a8.sandag.org_ws_FreewaySpeed[[#This Row],[speed_am]]),"",Table_sql2014a8.sandag.org_ws_FreewaySpeed[[#This Row],[speed_am]])</f>
        <v>53</v>
      </c>
      <c r="E179">
        <f>IF(ISERROR(Table_sql2014a8.sandag.org_ws_FreewaySpeed[[#This Row],[speed_md]]),"",Table_sql2014a8.sandag.org_ws_FreewaySpeed[[#This Row],[speed_md]])</f>
        <v>56</v>
      </c>
      <c r="F179">
        <f>IF(ISERROR(Table_sql2014a8.sandag.org_ws_FreewaySpeed[[#This Row],[speed_pm]]),"",Table_sql2014a8.sandag.org_ws_FreewaySpeed[[#This Row],[speed_pm]])</f>
        <v>54</v>
      </c>
      <c r="G179">
        <f>IF(ISERROR(Table_sql2014a8.sandag.org_ws_FreewaySpeed[[#This Row],[speed_ev]]),"",Table_sql2014a8.sandag.org_ws_FreewaySpeed[[#This Row],[speed_ev]])</f>
        <v>58</v>
      </c>
    </row>
    <row r="180" spans="1:7" x14ac:dyDescent="0.3">
      <c r="A180">
        <f>IF(ISERROR(Table_sql2014a8.sandag.org_ws_FreewaySpeed[[#This Row],[scenario_id]]),"",Table_sql2014a8.sandag.org_ws_FreewaySpeed[[#This Row],[scenario_id]])</f>
        <v>0</v>
      </c>
      <c r="B180">
        <f>IF(ISERROR(Table_sql2014a8.sandag.org_ws_FreewaySpeed[[#This Row],[LinkID]]),"",Table_sql2014a8.sandag.org_ws_FreewaySpeed[[#This Row],[LinkID]])</f>
        <v>12841</v>
      </c>
      <c r="C180">
        <f>IF(ISERROR(Table_sql2014a8.sandag.org_ws_FreewaySpeed[[#This Row],[speed_ea]]),"",Table_sql2014a8.sandag.org_ws_FreewaySpeed[[#This Row],[speed_ea]])</f>
        <v>58</v>
      </c>
      <c r="D180">
        <f>IF(ISERROR(Table_sql2014a8.sandag.org_ws_FreewaySpeed[[#This Row],[speed_am]]),"",Table_sql2014a8.sandag.org_ws_FreewaySpeed[[#This Row],[speed_am]])</f>
        <v>58</v>
      </c>
      <c r="E180">
        <f>IF(ISERROR(Table_sql2014a8.sandag.org_ws_FreewaySpeed[[#This Row],[speed_md]]),"",Table_sql2014a8.sandag.org_ws_FreewaySpeed[[#This Row],[speed_md]])</f>
        <v>57</v>
      </c>
      <c r="F180">
        <f>IF(ISERROR(Table_sql2014a8.sandag.org_ws_FreewaySpeed[[#This Row],[speed_pm]]),"",Table_sql2014a8.sandag.org_ws_FreewaySpeed[[#This Row],[speed_pm]])</f>
        <v>57</v>
      </c>
      <c r="G180">
        <f>IF(ISERROR(Table_sql2014a8.sandag.org_ws_FreewaySpeed[[#This Row],[speed_ev]]),"",Table_sql2014a8.sandag.org_ws_FreewaySpeed[[#This Row],[speed_ev]])</f>
        <v>58</v>
      </c>
    </row>
    <row r="181" spans="1:7" x14ac:dyDescent="0.3">
      <c r="A181">
        <f>IF(ISERROR(Table_sql2014a8.sandag.org_ws_FreewaySpeed[[#This Row],[scenario_id]]),"",Table_sql2014a8.sandag.org_ws_FreewaySpeed[[#This Row],[scenario_id]])</f>
        <v>0</v>
      </c>
      <c r="B181">
        <f>IF(ISERROR(Table_sql2014a8.sandag.org_ws_FreewaySpeed[[#This Row],[LinkID]]),"",Table_sql2014a8.sandag.org_ws_FreewaySpeed[[#This Row],[LinkID]])</f>
        <v>12932</v>
      </c>
      <c r="C181">
        <f>IF(ISERROR(Table_sql2014a8.sandag.org_ws_FreewaySpeed[[#This Row],[speed_ea]]),"",Table_sql2014a8.sandag.org_ws_FreewaySpeed[[#This Row],[speed_ea]])</f>
        <v>57</v>
      </c>
      <c r="D181">
        <f>IF(ISERROR(Table_sql2014a8.sandag.org_ws_FreewaySpeed[[#This Row],[speed_am]]),"",Table_sql2014a8.sandag.org_ws_FreewaySpeed[[#This Row],[speed_am]])</f>
        <v>49</v>
      </c>
      <c r="E181">
        <f>IF(ISERROR(Table_sql2014a8.sandag.org_ws_FreewaySpeed[[#This Row],[speed_md]]),"",Table_sql2014a8.sandag.org_ws_FreewaySpeed[[#This Row],[speed_md]])</f>
        <v>56</v>
      </c>
      <c r="F181">
        <f>IF(ISERROR(Table_sql2014a8.sandag.org_ws_FreewaySpeed[[#This Row],[speed_pm]]),"",Table_sql2014a8.sandag.org_ws_FreewaySpeed[[#This Row],[speed_pm]])</f>
        <v>56</v>
      </c>
      <c r="G181">
        <f>IF(ISERROR(Table_sql2014a8.sandag.org_ws_FreewaySpeed[[#This Row],[speed_ev]]),"",Table_sql2014a8.sandag.org_ws_FreewaySpeed[[#This Row],[speed_ev]])</f>
        <v>57</v>
      </c>
    </row>
    <row r="182" spans="1:7" x14ac:dyDescent="0.3">
      <c r="A182">
        <f>IF(ISERROR(Table_sql2014a8.sandag.org_ws_FreewaySpeed[[#This Row],[scenario_id]]),"",Table_sql2014a8.sandag.org_ws_FreewaySpeed[[#This Row],[scenario_id]])</f>
        <v>0</v>
      </c>
      <c r="B182">
        <f>IF(ISERROR(Table_sql2014a8.sandag.org_ws_FreewaySpeed[[#This Row],[LinkID]]),"",Table_sql2014a8.sandag.org_ws_FreewaySpeed[[#This Row],[LinkID]])</f>
        <v>12945</v>
      </c>
      <c r="C182">
        <f>IF(ISERROR(Table_sql2014a8.sandag.org_ws_FreewaySpeed[[#This Row],[speed_ea]]),"",Table_sql2014a8.sandag.org_ws_FreewaySpeed[[#This Row],[speed_ea]])</f>
        <v>57</v>
      </c>
      <c r="D182">
        <f>IF(ISERROR(Table_sql2014a8.sandag.org_ws_FreewaySpeed[[#This Row],[speed_am]]),"",Table_sql2014a8.sandag.org_ws_FreewaySpeed[[#This Row],[speed_am]])</f>
        <v>38</v>
      </c>
      <c r="E182">
        <f>IF(ISERROR(Table_sql2014a8.sandag.org_ws_FreewaySpeed[[#This Row],[speed_md]]),"",Table_sql2014a8.sandag.org_ws_FreewaySpeed[[#This Row],[speed_md]])</f>
        <v>54</v>
      </c>
      <c r="F182">
        <f>IF(ISERROR(Table_sql2014a8.sandag.org_ws_FreewaySpeed[[#This Row],[speed_pm]]),"",Table_sql2014a8.sandag.org_ws_FreewaySpeed[[#This Row],[speed_pm]])</f>
        <v>54</v>
      </c>
      <c r="G182">
        <f>IF(ISERROR(Table_sql2014a8.sandag.org_ws_FreewaySpeed[[#This Row],[speed_ev]]),"",Table_sql2014a8.sandag.org_ws_FreewaySpeed[[#This Row],[speed_ev]])</f>
        <v>58</v>
      </c>
    </row>
    <row r="183" spans="1:7" x14ac:dyDescent="0.3">
      <c r="A183">
        <f>IF(ISERROR(Table_sql2014a8.sandag.org_ws_FreewaySpeed[[#This Row],[scenario_id]]),"",Table_sql2014a8.sandag.org_ws_FreewaySpeed[[#This Row],[scenario_id]])</f>
        <v>0</v>
      </c>
      <c r="B183">
        <f>IF(ISERROR(Table_sql2014a8.sandag.org_ws_FreewaySpeed[[#This Row],[LinkID]]),"",Table_sql2014a8.sandag.org_ws_FreewaySpeed[[#This Row],[LinkID]])</f>
        <v>12946</v>
      </c>
      <c r="C183">
        <f>IF(ISERROR(Table_sql2014a8.sandag.org_ws_FreewaySpeed[[#This Row],[speed_ea]]),"",Table_sql2014a8.sandag.org_ws_FreewaySpeed[[#This Row],[speed_ea]])</f>
        <v>57</v>
      </c>
      <c r="D183">
        <f>IF(ISERROR(Table_sql2014a8.sandag.org_ws_FreewaySpeed[[#This Row],[speed_am]]),"",Table_sql2014a8.sandag.org_ws_FreewaySpeed[[#This Row],[speed_am]])</f>
        <v>40</v>
      </c>
      <c r="E183">
        <f>IF(ISERROR(Table_sql2014a8.sandag.org_ws_FreewaySpeed[[#This Row],[speed_md]]),"",Table_sql2014a8.sandag.org_ws_FreewaySpeed[[#This Row],[speed_md]])</f>
        <v>54</v>
      </c>
      <c r="F183">
        <f>IF(ISERROR(Table_sql2014a8.sandag.org_ws_FreewaySpeed[[#This Row],[speed_pm]]),"",Table_sql2014a8.sandag.org_ws_FreewaySpeed[[#This Row],[speed_pm]])</f>
        <v>54</v>
      </c>
      <c r="G183">
        <f>IF(ISERROR(Table_sql2014a8.sandag.org_ws_FreewaySpeed[[#This Row],[speed_ev]]),"",Table_sql2014a8.sandag.org_ws_FreewaySpeed[[#This Row],[speed_ev]])</f>
        <v>58</v>
      </c>
    </row>
    <row r="184" spans="1:7" x14ac:dyDescent="0.3">
      <c r="A184">
        <f>IF(ISERROR(Table_sql2014a8.sandag.org_ws_FreewaySpeed[[#This Row],[scenario_id]]),"",Table_sql2014a8.sandag.org_ws_FreewaySpeed[[#This Row],[scenario_id]])</f>
        <v>0</v>
      </c>
      <c r="B184">
        <f>IF(ISERROR(Table_sql2014a8.sandag.org_ws_FreewaySpeed[[#This Row],[LinkID]]),"",Table_sql2014a8.sandag.org_ws_FreewaySpeed[[#This Row],[LinkID]])</f>
        <v>12949</v>
      </c>
      <c r="C184">
        <f>IF(ISERROR(Table_sql2014a8.sandag.org_ws_FreewaySpeed[[#This Row],[speed_ea]]),"",Table_sql2014a8.sandag.org_ws_FreewaySpeed[[#This Row],[speed_ea]])</f>
        <v>58</v>
      </c>
      <c r="D184">
        <f>IF(ISERROR(Table_sql2014a8.sandag.org_ws_FreewaySpeed[[#This Row],[speed_am]]),"",Table_sql2014a8.sandag.org_ws_FreewaySpeed[[#This Row],[speed_am]])</f>
        <v>49</v>
      </c>
      <c r="E184">
        <f>IF(ISERROR(Table_sql2014a8.sandag.org_ws_FreewaySpeed[[#This Row],[speed_md]]),"",Table_sql2014a8.sandag.org_ws_FreewaySpeed[[#This Row],[speed_md]])</f>
        <v>41</v>
      </c>
      <c r="F184">
        <f>IF(ISERROR(Table_sql2014a8.sandag.org_ws_FreewaySpeed[[#This Row],[speed_pm]]),"",Table_sql2014a8.sandag.org_ws_FreewaySpeed[[#This Row],[speed_pm]])</f>
        <v>37</v>
      </c>
      <c r="G184">
        <f>IF(ISERROR(Table_sql2014a8.sandag.org_ws_FreewaySpeed[[#This Row],[speed_ev]]),"",Table_sql2014a8.sandag.org_ws_FreewaySpeed[[#This Row],[speed_ev]])</f>
        <v>58</v>
      </c>
    </row>
    <row r="185" spans="1:7" x14ac:dyDescent="0.3">
      <c r="A185">
        <f>IF(ISERROR(Table_sql2014a8.sandag.org_ws_FreewaySpeed[[#This Row],[scenario_id]]),"",Table_sql2014a8.sandag.org_ws_FreewaySpeed[[#This Row],[scenario_id]])</f>
        <v>0</v>
      </c>
      <c r="B185">
        <f>IF(ISERROR(Table_sql2014a8.sandag.org_ws_FreewaySpeed[[#This Row],[LinkID]]),"",Table_sql2014a8.sandag.org_ws_FreewaySpeed[[#This Row],[LinkID]])</f>
        <v>12950</v>
      </c>
      <c r="C185">
        <f>IF(ISERROR(Table_sql2014a8.sandag.org_ws_FreewaySpeed[[#This Row],[speed_ea]]),"",Table_sql2014a8.sandag.org_ws_FreewaySpeed[[#This Row],[speed_ea]])</f>
        <v>57</v>
      </c>
      <c r="D185">
        <f>IF(ISERROR(Table_sql2014a8.sandag.org_ws_FreewaySpeed[[#This Row],[speed_am]]),"",Table_sql2014a8.sandag.org_ws_FreewaySpeed[[#This Row],[speed_am]])</f>
        <v>36</v>
      </c>
      <c r="E185">
        <f>IF(ISERROR(Table_sql2014a8.sandag.org_ws_FreewaySpeed[[#This Row],[speed_md]]),"",Table_sql2014a8.sandag.org_ws_FreewaySpeed[[#This Row],[speed_md]])</f>
        <v>52</v>
      </c>
      <c r="F185">
        <f>IF(ISERROR(Table_sql2014a8.sandag.org_ws_FreewaySpeed[[#This Row],[speed_pm]]),"",Table_sql2014a8.sandag.org_ws_FreewaySpeed[[#This Row],[speed_pm]])</f>
        <v>53</v>
      </c>
      <c r="G185">
        <f>IF(ISERROR(Table_sql2014a8.sandag.org_ws_FreewaySpeed[[#This Row],[speed_ev]]),"",Table_sql2014a8.sandag.org_ws_FreewaySpeed[[#This Row],[speed_ev]])</f>
        <v>58</v>
      </c>
    </row>
    <row r="186" spans="1:7" x14ac:dyDescent="0.3">
      <c r="A186">
        <f>IF(ISERROR(Table_sql2014a8.sandag.org_ws_FreewaySpeed[[#This Row],[scenario_id]]),"",Table_sql2014a8.sandag.org_ws_FreewaySpeed[[#This Row],[scenario_id]])</f>
        <v>0</v>
      </c>
      <c r="B186">
        <f>IF(ISERROR(Table_sql2014a8.sandag.org_ws_FreewaySpeed[[#This Row],[LinkID]]),"",Table_sql2014a8.sandag.org_ws_FreewaySpeed[[#This Row],[LinkID]])</f>
        <v>12952</v>
      </c>
      <c r="C186">
        <f>IF(ISERROR(Table_sql2014a8.sandag.org_ws_FreewaySpeed[[#This Row],[speed_ea]]),"",Table_sql2014a8.sandag.org_ws_FreewaySpeed[[#This Row],[speed_ea]])</f>
        <v>57</v>
      </c>
      <c r="D186">
        <f>IF(ISERROR(Table_sql2014a8.sandag.org_ws_FreewaySpeed[[#This Row],[speed_am]]),"",Table_sql2014a8.sandag.org_ws_FreewaySpeed[[#This Row],[speed_am]])</f>
        <v>39</v>
      </c>
      <c r="E186">
        <f>IF(ISERROR(Table_sql2014a8.sandag.org_ws_FreewaySpeed[[#This Row],[speed_md]]),"",Table_sql2014a8.sandag.org_ws_FreewaySpeed[[#This Row],[speed_md]])</f>
        <v>54</v>
      </c>
      <c r="F186">
        <f>IF(ISERROR(Table_sql2014a8.sandag.org_ws_FreewaySpeed[[#This Row],[speed_pm]]),"",Table_sql2014a8.sandag.org_ws_FreewaySpeed[[#This Row],[speed_pm]])</f>
        <v>54</v>
      </c>
      <c r="G186">
        <f>IF(ISERROR(Table_sql2014a8.sandag.org_ws_FreewaySpeed[[#This Row],[speed_ev]]),"",Table_sql2014a8.sandag.org_ws_FreewaySpeed[[#This Row],[speed_ev]])</f>
        <v>58</v>
      </c>
    </row>
    <row r="187" spans="1:7" x14ac:dyDescent="0.3">
      <c r="A187">
        <f>IF(ISERROR(Table_sql2014a8.sandag.org_ws_FreewaySpeed[[#This Row],[scenario_id]]),"",Table_sql2014a8.sandag.org_ws_FreewaySpeed[[#This Row],[scenario_id]])</f>
        <v>0</v>
      </c>
      <c r="B187">
        <f>IF(ISERROR(Table_sql2014a8.sandag.org_ws_FreewaySpeed[[#This Row],[LinkID]]),"",Table_sql2014a8.sandag.org_ws_FreewaySpeed[[#This Row],[LinkID]])</f>
        <v>12957</v>
      </c>
      <c r="C187">
        <f>IF(ISERROR(Table_sql2014a8.sandag.org_ws_FreewaySpeed[[#This Row],[speed_ea]]),"",Table_sql2014a8.sandag.org_ws_FreewaySpeed[[#This Row],[speed_ea]])</f>
        <v>58</v>
      </c>
      <c r="D187">
        <f>IF(ISERROR(Table_sql2014a8.sandag.org_ws_FreewaySpeed[[#This Row],[speed_am]]),"",Table_sql2014a8.sandag.org_ws_FreewaySpeed[[#This Row],[speed_am]])</f>
        <v>57</v>
      </c>
      <c r="E187">
        <f>IF(ISERROR(Table_sql2014a8.sandag.org_ws_FreewaySpeed[[#This Row],[speed_md]]),"",Table_sql2014a8.sandag.org_ws_FreewaySpeed[[#This Row],[speed_md]])</f>
        <v>57</v>
      </c>
      <c r="F187">
        <f>IF(ISERROR(Table_sql2014a8.sandag.org_ws_FreewaySpeed[[#This Row],[speed_pm]]),"",Table_sql2014a8.sandag.org_ws_FreewaySpeed[[#This Row],[speed_pm]])</f>
        <v>50</v>
      </c>
      <c r="G187">
        <f>IF(ISERROR(Table_sql2014a8.sandag.org_ws_FreewaySpeed[[#This Row],[speed_ev]]),"",Table_sql2014a8.sandag.org_ws_FreewaySpeed[[#This Row],[speed_ev]])</f>
        <v>58</v>
      </c>
    </row>
    <row r="188" spans="1:7" x14ac:dyDescent="0.3">
      <c r="A188">
        <f>IF(ISERROR(Table_sql2014a8.sandag.org_ws_FreewaySpeed[[#This Row],[scenario_id]]),"",Table_sql2014a8.sandag.org_ws_FreewaySpeed[[#This Row],[scenario_id]])</f>
        <v>0</v>
      </c>
      <c r="B188">
        <f>IF(ISERROR(Table_sql2014a8.sandag.org_ws_FreewaySpeed[[#This Row],[LinkID]]),"",Table_sql2014a8.sandag.org_ws_FreewaySpeed[[#This Row],[LinkID]])</f>
        <v>13046</v>
      </c>
      <c r="C188">
        <f>IF(ISERROR(Table_sql2014a8.sandag.org_ws_FreewaySpeed[[#This Row],[speed_ea]]),"",Table_sql2014a8.sandag.org_ws_FreewaySpeed[[#This Row],[speed_ea]])</f>
        <v>57</v>
      </c>
      <c r="D188">
        <f>IF(ISERROR(Table_sql2014a8.sandag.org_ws_FreewaySpeed[[#This Row],[speed_am]]),"",Table_sql2014a8.sandag.org_ws_FreewaySpeed[[#This Row],[speed_am]])</f>
        <v>54</v>
      </c>
      <c r="E188">
        <f>IF(ISERROR(Table_sql2014a8.sandag.org_ws_FreewaySpeed[[#This Row],[speed_md]]),"",Table_sql2014a8.sandag.org_ws_FreewaySpeed[[#This Row],[speed_md]])</f>
        <v>56</v>
      </c>
      <c r="F188">
        <f>IF(ISERROR(Table_sql2014a8.sandag.org_ws_FreewaySpeed[[#This Row],[speed_pm]]),"",Table_sql2014a8.sandag.org_ws_FreewaySpeed[[#This Row],[speed_pm]])</f>
        <v>56</v>
      </c>
      <c r="G188">
        <f>IF(ISERROR(Table_sql2014a8.sandag.org_ws_FreewaySpeed[[#This Row],[speed_ev]]),"",Table_sql2014a8.sandag.org_ws_FreewaySpeed[[#This Row],[speed_ev]])</f>
        <v>57</v>
      </c>
    </row>
    <row r="189" spans="1:7" x14ac:dyDescent="0.3">
      <c r="A189">
        <f>IF(ISERROR(Table_sql2014a8.sandag.org_ws_FreewaySpeed[[#This Row],[scenario_id]]),"",Table_sql2014a8.sandag.org_ws_FreewaySpeed[[#This Row],[scenario_id]])</f>
        <v>0</v>
      </c>
      <c r="B189">
        <f>IF(ISERROR(Table_sql2014a8.sandag.org_ws_FreewaySpeed[[#This Row],[LinkID]]),"",Table_sql2014a8.sandag.org_ws_FreewaySpeed[[#This Row],[LinkID]])</f>
        <v>13274</v>
      </c>
      <c r="C189">
        <f>IF(ISERROR(Table_sql2014a8.sandag.org_ws_FreewaySpeed[[#This Row],[speed_ea]]),"",Table_sql2014a8.sandag.org_ws_FreewaySpeed[[#This Row],[speed_ea]])</f>
        <v>57</v>
      </c>
      <c r="D189">
        <f>IF(ISERROR(Table_sql2014a8.sandag.org_ws_FreewaySpeed[[#This Row],[speed_am]]),"",Table_sql2014a8.sandag.org_ws_FreewaySpeed[[#This Row],[speed_am]])</f>
        <v>39</v>
      </c>
      <c r="E189">
        <f>IF(ISERROR(Table_sql2014a8.sandag.org_ws_FreewaySpeed[[#This Row],[speed_md]]),"",Table_sql2014a8.sandag.org_ws_FreewaySpeed[[#This Row],[speed_md]])</f>
        <v>53</v>
      </c>
      <c r="F189">
        <f>IF(ISERROR(Table_sql2014a8.sandag.org_ws_FreewaySpeed[[#This Row],[speed_pm]]),"",Table_sql2014a8.sandag.org_ws_FreewaySpeed[[#This Row],[speed_pm]])</f>
        <v>56</v>
      </c>
      <c r="G189">
        <f>IF(ISERROR(Table_sql2014a8.sandag.org_ws_FreewaySpeed[[#This Row],[speed_ev]]),"",Table_sql2014a8.sandag.org_ws_FreewaySpeed[[#This Row],[speed_ev]])</f>
        <v>58</v>
      </c>
    </row>
    <row r="190" spans="1:7" x14ac:dyDescent="0.3">
      <c r="A190">
        <f>IF(ISERROR(Table_sql2014a8.sandag.org_ws_FreewaySpeed[[#This Row],[scenario_id]]),"",Table_sql2014a8.sandag.org_ws_FreewaySpeed[[#This Row],[scenario_id]])</f>
        <v>0</v>
      </c>
      <c r="B190">
        <f>IF(ISERROR(Table_sql2014a8.sandag.org_ws_FreewaySpeed[[#This Row],[LinkID]]),"",Table_sql2014a8.sandag.org_ws_FreewaySpeed[[#This Row],[LinkID]])</f>
        <v>13275</v>
      </c>
      <c r="C190">
        <f>IF(ISERROR(Table_sql2014a8.sandag.org_ws_FreewaySpeed[[#This Row],[speed_ea]]),"",Table_sql2014a8.sandag.org_ws_FreewaySpeed[[#This Row],[speed_ea]])</f>
        <v>58</v>
      </c>
      <c r="D190">
        <f>IF(ISERROR(Table_sql2014a8.sandag.org_ws_FreewaySpeed[[#This Row],[speed_am]]),"",Table_sql2014a8.sandag.org_ws_FreewaySpeed[[#This Row],[speed_am]])</f>
        <v>57</v>
      </c>
      <c r="E190">
        <f>IF(ISERROR(Table_sql2014a8.sandag.org_ws_FreewaySpeed[[#This Row],[speed_md]]),"",Table_sql2014a8.sandag.org_ws_FreewaySpeed[[#This Row],[speed_md]])</f>
        <v>56</v>
      </c>
      <c r="F190">
        <f>IF(ISERROR(Table_sql2014a8.sandag.org_ws_FreewaySpeed[[#This Row],[speed_pm]]),"",Table_sql2014a8.sandag.org_ws_FreewaySpeed[[#This Row],[speed_pm]])</f>
        <v>46</v>
      </c>
      <c r="G190">
        <f>IF(ISERROR(Table_sql2014a8.sandag.org_ws_FreewaySpeed[[#This Row],[speed_ev]]),"",Table_sql2014a8.sandag.org_ws_FreewaySpeed[[#This Row],[speed_ev]])</f>
        <v>58</v>
      </c>
    </row>
    <row r="191" spans="1:7" x14ac:dyDescent="0.3">
      <c r="A191">
        <f>IF(ISERROR(Table_sql2014a8.sandag.org_ws_FreewaySpeed[[#This Row],[scenario_id]]),"",Table_sql2014a8.sandag.org_ws_FreewaySpeed[[#This Row],[scenario_id]])</f>
        <v>0</v>
      </c>
      <c r="B191">
        <f>IF(ISERROR(Table_sql2014a8.sandag.org_ws_FreewaySpeed[[#This Row],[LinkID]]),"",Table_sql2014a8.sandag.org_ws_FreewaySpeed[[#This Row],[LinkID]])</f>
        <v>13281</v>
      </c>
      <c r="C191">
        <f>IF(ISERROR(Table_sql2014a8.sandag.org_ws_FreewaySpeed[[#This Row],[speed_ea]]),"",Table_sql2014a8.sandag.org_ws_FreewaySpeed[[#This Row],[speed_ea]])</f>
        <v>58</v>
      </c>
      <c r="D191">
        <f>IF(ISERROR(Table_sql2014a8.sandag.org_ws_FreewaySpeed[[#This Row],[speed_am]]),"",Table_sql2014a8.sandag.org_ws_FreewaySpeed[[#This Row],[speed_am]])</f>
        <v>42</v>
      </c>
      <c r="E191">
        <f>IF(ISERROR(Table_sql2014a8.sandag.org_ws_FreewaySpeed[[#This Row],[speed_md]]),"",Table_sql2014a8.sandag.org_ws_FreewaySpeed[[#This Row],[speed_md]])</f>
        <v>54</v>
      </c>
      <c r="F191">
        <f>IF(ISERROR(Table_sql2014a8.sandag.org_ws_FreewaySpeed[[#This Row],[speed_pm]]),"",Table_sql2014a8.sandag.org_ws_FreewaySpeed[[#This Row],[speed_pm]])</f>
        <v>56</v>
      </c>
      <c r="G191">
        <f>IF(ISERROR(Table_sql2014a8.sandag.org_ws_FreewaySpeed[[#This Row],[speed_ev]]),"",Table_sql2014a8.sandag.org_ws_FreewaySpeed[[#This Row],[speed_ev]])</f>
        <v>58</v>
      </c>
    </row>
    <row r="192" spans="1:7" x14ac:dyDescent="0.3">
      <c r="A192">
        <f>IF(ISERROR(Table_sql2014a8.sandag.org_ws_FreewaySpeed[[#This Row],[scenario_id]]),"",Table_sql2014a8.sandag.org_ws_FreewaySpeed[[#This Row],[scenario_id]])</f>
        <v>0</v>
      </c>
      <c r="B192">
        <f>IF(ISERROR(Table_sql2014a8.sandag.org_ws_FreewaySpeed[[#This Row],[LinkID]]),"",Table_sql2014a8.sandag.org_ws_FreewaySpeed[[#This Row],[LinkID]])</f>
        <v>13282</v>
      </c>
      <c r="C192">
        <f>IF(ISERROR(Table_sql2014a8.sandag.org_ws_FreewaySpeed[[#This Row],[speed_ea]]),"",Table_sql2014a8.sandag.org_ws_FreewaySpeed[[#This Row],[speed_ea]])</f>
        <v>58</v>
      </c>
      <c r="D192">
        <f>IF(ISERROR(Table_sql2014a8.sandag.org_ws_FreewaySpeed[[#This Row],[speed_am]]),"",Table_sql2014a8.sandag.org_ws_FreewaySpeed[[#This Row],[speed_am]])</f>
        <v>40</v>
      </c>
      <c r="E192">
        <f>IF(ISERROR(Table_sql2014a8.sandag.org_ws_FreewaySpeed[[#This Row],[speed_md]]),"",Table_sql2014a8.sandag.org_ws_FreewaySpeed[[#This Row],[speed_md]])</f>
        <v>53</v>
      </c>
      <c r="F192">
        <f>IF(ISERROR(Table_sql2014a8.sandag.org_ws_FreewaySpeed[[#This Row],[speed_pm]]),"",Table_sql2014a8.sandag.org_ws_FreewaySpeed[[#This Row],[speed_pm]])</f>
        <v>55</v>
      </c>
      <c r="G192">
        <f>IF(ISERROR(Table_sql2014a8.sandag.org_ws_FreewaySpeed[[#This Row],[speed_ev]]),"",Table_sql2014a8.sandag.org_ws_FreewaySpeed[[#This Row],[speed_ev]])</f>
        <v>58</v>
      </c>
    </row>
    <row r="193" spans="1:7" x14ac:dyDescent="0.3">
      <c r="A193">
        <f>IF(ISERROR(Table_sql2014a8.sandag.org_ws_FreewaySpeed[[#This Row],[scenario_id]]),"",Table_sql2014a8.sandag.org_ws_FreewaySpeed[[#This Row],[scenario_id]])</f>
        <v>0</v>
      </c>
      <c r="B193">
        <f>IF(ISERROR(Table_sql2014a8.sandag.org_ws_FreewaySpeed[[#This Row],[LinkID]]),"",Table_sql2014a8.sandag.org_ws_FreewaySpeed[[#This Row],[LinkID]])</f>
        <v>13438</v>
      </c>
      <c r="C193">
        <f>IF(ISERROR(Table_sql2014a8.sandag.org_ws_FreewaySpeed[[#This Row],[speed_ea]]),"",Table_sql2014a8.sandag.org_ws_FreewaySpeed[[#This Row],[speed_ea]])</f>
        <v>53</v>
      </c>
      <c r="D193">
        <f>IF(ISERROR(Table_sql2014a8.sandag.org_ws_FreewaySpeed[[#This Row],[speed_am]]),"",Table_sql2014a8.sandag.org_ws_FreewaySpeed[[#This Row],[speed_am]])</f>
        <v>42</v>
      </c>
      <c r="E193">
        <f>IF(ISERROR(Table_sql2014a8.sandag.org_ws_FreewaySpeed[[#This Row],[speed_md]]),"",Table_sql2014a8.sandag.org_ws_FreewaySpeed[[#This Row],[speed_md]])</f>
        <v>44</v>
      </c>
      <c r="F193">
        <f>IF(ISERROR(Table_sql2014a8.sandag.org_ws_FreewaySpeed[[#This Row],[speed_pm]]),"",Table_sql2014a8.sandag.org_ws_FreewaySpeed[[#This Row],[speed_pm]])</f>
        <v>39</v>
      </c>
      <c r="G193">
        <f>IF(ISERROR(Table_sql2014a8.sandag.org_ws_FreewaySpeed[[#This Row],[speed_ev]]),"",Table_sql2014a8.sandag.org_ws_FreewaySpeed[[#This Row],[speed_ev]])</f>
        <v>53</v>
      </c>
    </row>
    <row r="194" spans="1:7" x14ac:dyDescent="0.3">
      <c r="A194">
        <f>IF(ISERROR(Table_sql2014a8.sandag.org_ws_FreewaySpeed[[#This Row],[scenario_id]]),"",Table_sql2014a8.sandag.org_ws_FreewaySpeed[[#This Row],[scenario_id]])</f>
        <v>0</v>
      </c>
      <c r="B194">
        <f>IF(ISERROR(Table_sql2014a8.sandag.org_ws_FreewaySpeed[[#This Row],[LinkID]]),"",Table_sql2014a8.sandag.org_ws_FreewaySpeed[[#This Row],[LinkID]])</f>
        <v>13579</v>
      </c>
      <c r="C194">
        <f>IF(ISERROR(Table_sql2014a8.sandag.org_ws_FreewaySpeed[[#This Row],[speed_ea]]),"",Table_sql2014a8.sandag.org_ws_FreewaySpeed[[#This Row],[speed_ea]])</f>
        <v>58</v>
      </c>
      <c r="D194">
        <f>IF(ISERROR(Table_sql2014a8.sandag.org_ws_FreewaySpeed[[#This Row],[speed_am]]),"",Table_sql2014a8.sandag.org_ws_FreewaySpeed[[#This Row],[speed_am]])</f>
        <v>53</v>
      </c>
      <c r="E194">
        <f>IF(ISERROR(Table_sql2014a8.sandag.org_ws_FreewaySpeed[[#This Row],[speed_md]]),"",Table_sql2014a8.sandag.org_ws_FreewaySpeed[[#This Row],[speed_md]])</f>
        <v>52</v>
      </c>
      <c r="F194">
        <f>IF(ISERROR(Table_sql2014a8.sandag.org_ws_FreewaySpeed[[#This Row],[speed_pm]]),"",Table_sql2014a8.sandag.org_ws_FreewaySpeed[[#This Row],[speed_pm]])</f>
        <v>31</v>
      </c>
      <c r="G194">
        <f>IF(ISERROR(Table_sql2014a8.sandag.org_ws_FreewaySpeed[[#This Row],[speed_ev]]),"",Table_sql2014a8.sandag.org_ws_FreewaySpeed[[#This Row],[speed_ev]])</f>
        <v>58</v>
      </c>
    </row>
    <row r="195" spans="1:7" x14ac:dyDescent="0.3">
      <c r="A195">
        <f>IF(ISERROR(Table_sql2014a8.sandag.org_ws_FreewaySpeed[[#This Row],[scenario_id]]),"",Table_sql2014a8.sandag.org_ws_FreewaySpeed[[#This Row],[scenario_id]])</f>
        <v>0</v>
      </c>
      <c r="B195">
        <f>IF(ISERROR(Table_sql2014a8.sandag.org_ws_FreewaySpeed[[#This Row],[LinkID]]),"",Table_sql2014a8.sandag.org_ws_FreewaySpeed[[#This Row],[LinkID]])</f>
        <v>13580</v>
      </c>
      <c r="C195">
        <f>IF(ISERROR(Table_sql2014a8.sandag.org_ws_FreewaySpeed[[#This Row],[speed_ea]]),"",Table_sql2014a8.sandag.org_ws_FreewaySpeed[[#This Row],[speed_ea]])</f>
        <v>56</v>
      </c>
      <c r="D195">
        <f>IF(ISERROR(Table_sql2014a8.sandag.org_ws_FreewaySpeed[[#This Row],[speed_am]]),"",Table_sql2014a8.sandag.org_ws_FreewaySpeed[[#This Row],[speed_am]])</f>
        <v>28</v>
      </c>
      <c r="E195">
        <f>IF(ISERROR(Table_sql2014a8.sandag.org_ws_FreewaySpeed[[#This Row],[speed_md]]),"",Table_sql2014a8.sandag.org_ws_FreewaySpeed[[#This Row],[speed_md]])</f>
        <v>47</v>
      </c>
      <c r="F195">
        <f>IF(ISERROR(Table_sql2014a8.sandag.org_ws_FreewaySpeed[[#This Row],[speed_pm]]),"",Table_sql2014a8.sandag.org_ws_FreewaySpeed[[#This Row],[speed_pm]])</f>
        <v>54</v>
      </c>
      <c r="G195">
        <f>IF(ISERROR(Table_sql2014a8.sandag.org_ws_FreewaySpeed[[#This Row],[speed_ev]]),"",Table_sql2014a8.sandag.org_ws_FreewaySpeed[[#This Row],[speed_ev]])</f>
        <v>58</v>
      </c>
    </row>
    <row r="196" spans="1:7" x14ac:dyDescent="0.3">
      <c r="A196">
        <f>IF(ISERROR(Table_sql2014a8.sandag.org_ws_FreewaySpeed[[#This Row],[scenario_id]]),"",Table_sql2014a8.sandag.org_ws_FreewaySpeed[[#This Row],[scenario_id]])</f>
        <v>0</v>
      </c>
      <c r="B196">
        <f>IF(ISERROR(Table_sql2014a8.sandag.org_ws_FreewaySpeed[[#This Row],[LinkID]]),"",Table_sql2014a8.sandag.org_ws_FreewaySpeed[[#This Row],[LinkID]])</f>
        <v>13581</v>
      </c>
      <c r="C196">
        <f>IF(ISERROR(Table_sql2014a8.sandag.org_ws_FreewaySpeed[[#This Row],[speed_ea]]),"",Table_sql2014a8.sandag.org_ws_FreewaySpeed[[#This Row],[speed_ea]])</f>
        <v>58</v>
      </c>
      <c r="D196">
        <f>IF(ISERROR(Table_sql2014a8.sandag.org_ws_FreewaySpeed[[#This Row],[speed_am]]),"",Table_sql2014a8.sandag.org_ws_FreewaySpeed[[#This Row],[speed_am]])</f>
        <v>55</v>
      </c>
      <c r="E196">
        <f>IF(ISERROR(Table_sql2014a8.sandag.org_ws_FreewaySpeed[[#This Row],[speed_md]]),"",Table_sql2014a8.sandag.org_ws_FreewaySpeed[[#This Row],[speed_md]])</f>
        <v>53</v>
      </c>
      <c r="F196">
        <f>IF(ISERROR(Table_sql2014a8.sandag.org_ws_FreewaySpeed[[#This Row],[speed_pm]]),"",Table_sql2014a8.sandag.org_ws_FreewaySpeed[[#This Row],[speed_pm]])</f>
        <v>34</v>
      </c>
      <c r="G196">
        <f>IF(ISERROR(Table_sql2014a8.sandag.org_ws_FreewaySpeed[[#This Row],[speed_ev]]),"",Table_sql2014a8.sandag.org_ws_FreewaySpeed[[#This Row],[speed_ev]])</f>
        <v>58</v>
      </c>
    </row>
    <row r="197" spans="1:7" x14ac:dyDescent="0.3">
      <c r="A197">
        <f>IF(ISERROR(Table_sql2014a8.sandag.org_ws_FreewaySpeed[[#This Row],[scenario_id]]),"",Table_sql2014a8.sandag.org_ws_FreewaySpeed[[#This Row],[scenario_id]])</f>
        <v>0</v>
      </c>
      <c r="B197">
        <f>IF(ISERROR(Table_sql2014a8.sandag.org_ws_FreewaySpeed[[#This Row],[LinkID]]),"",Table_sql2014a8.sandag.org_ws_FreewaySpeed[[#This Row],[LinkID]])</f>
        <v>13582</v>
      </c>
      <c r="C197">
        <f>IF(ISERROR(Table_sql2014a8.sandag.org_ws_FreewaySpeed[[#This Row],[speed_ea]]),"",Table_sql2014a8.sandag.org_ws_FreewaySpeed[[#This Row],[speed_ea]])</f>
        <v>57</v>
      </c>
      <c r="D197">
        <f>IF(ISERROR(Table_sql2014a8.sandag.org_ws_FreewaySpeed[[#This Row],[speed_am]]),"",Table_sql2014a8.sandag.org_ws_FreewaySpeed[[#This Row],[speed_am]])</f>
        <v>33</v>
      </c>
      <c r="E197">
        <f>IF(ISERROR(Table_sql2014a8.sandag.org_ws_FreewaySpeed[[#This Row],[speed_md]]),"",Table_sql2014a8.sandag.org_ws_FreewaySpeed[[#This Row],[speed_md]])</f>
        <v>53</v>
      </c>
      <c r="F197">
        <f>IF(ISERROR(Table_sql2014a8.sandag.org_ws_FreewaySpeed[[#This Row],[speed_pm]]),"",Table_sql2014a8.sandag.org_ws_FreewaySpeed[[#This Row],[speed_pm]])</f>
        <v>55</v>
      </c>
      <c r="G197">
        <f>IF(ISERROR(Table_sql2014a8.sandag.org_ws_FreewaySpeed[[#This Row],[speed_ev]]),"",Table_sql2014a8.sandag.org_ws_FreewaySpeed[[#This Row],[speed_ev]])</f>
        <v>58</v>
      </c>
    </row>
    <row r="198" spans="1:7" x14ac:dyDescent="0.3">
      <c r="A198">
        <f>IF(ISERROR(Table_sql2014a8.sandag.org_ws_FreewaySpeed[[#This Row],[scenario_id]]),"",Table_sql2014a8.sandag.org_ws_FreewaySpeed[[#This Row],[scenario_id]])</f>
        <v>0</v>
      </c>
      <c r="B198">
        <f>IF(ISERROR(Table_sql2014a8.sandag.org_ws_FreewaySpeed[[#This Row],[LinkID]]),"",Table_sql2014a8.sandag.org_ws_FreewaySpeed[[#This Row],[LinkID]])</f>
        <v>13586</v>
      </c>
      <c r="C198">
        <f>IF(ISERROR(Table_sql2014a8.sandag.org_ws_FreewaySpeed[[#This Row],[speed_ea]]),"",Table_sql2014a8.sandag.org_ws_FreewaySpeed[[#This Row],[speed_ea]])</f>
        <v>58</v>
      </c>
      <c r="D198">
        <f>IF(ISERROR(Table_sql2014a8.sandag.org_ws_FreewaySpeed[[#This Row],[speed_am]]),"",Table_sql2014a8.sandag.org_ws_FreewaySpeed[[#This Row],[speed_am]])</f>
        <v>52</v>
      </c>
      <c r="E198">
        <f>IF(ISERROR(Table_sql2014a8.sandag.org_ws_FreewaySpeed[[#This Row],[speed_md]]),"",Table_sql2014a8.sandag.org_ws_FreewaySpeed[[#This Row],[speed_md]])</f>
        <v>51</v>
      </c>
      <c r="F198">
        <f>IF(ISERROR(Table_sql2014a8.sandag.org_ws_FreewaySpeed[[#This Row],[speed_pm]]),"",Table_sql2014a8.sandag.org_ws_FreewaySpeed[[#This Row],[speed_pm]])</f>
        <v>29</v>
      </c>
      <c r="G198">
        <f>IF(ISERROR(Table_sql2014a8.sandag.org_ws_FreewaySpeed[[#This Row],[speed_ev]]),"",Table_sql2014a8.sandag.org_ws_FreewaySpeed[[#This Row],[speed_ev]])</f>
        <v>58</v>
      </c>
    </row>
    <row r="199" spans="1:7" x14ac:dyDescent="0.3">
      <c r="A199">
        <f>IF(ISERROR(Table_sql2014a8.sandag.org_ws_FreewaySpeed[[#This Row],[scenario_id]]),"",Table_sql2014a8.sandag.org_ws_FreewaySpeed[[#This Row],[scenario_id]])</f>
        <v>0</v>
      </c>
      <c r="B199">
        <f>IF(ISERROR(Table_sql2014a8.sandag.org_ws_FreewaySpeed[[#This Row],[LinkID]]),"",Table_sql2014a8.sandag.org_ws_FreewaySpeed[[#This Row],[LinkID]])</f>
        <v>13588</v>
      </c>
      <c r="C199">
        <f>IF(ISERROR(Table_sql2014a8.sandag.org_ws_FreewaySpeed[[#This Row],[speed_ea]]),"",Table_sql2014a8.sandag.org_ws_FreewaySpeed[[#This Row],[speed_ea]])</f>
        <v>58</v>
      </c>
      <c r="D199">
        <f>IF(ISERROR(Table_sql2014a8.sandag.org_ws_FreewaySpeed[[#This Row],[speed_am]]),"",Table_sql2014a8.sandag.org_ws_FreewaySpeed[[#This Row],[speed_am]])</f>
        <v>54</v>
      </c>
      <c r="E199">
        <f>IF(ISERROR(Table_sql2014a8.sandag.org_ws_FreewaySpeed[[#This Row],[speed_md]]),"",Table_sql2014a8.sandag.org_ws_FreewaySpeed[[#This Row],[speed_md]])</f>
        <v>52</v>
      </c>
      <c r="F199">
        <f>IF(ISERROR(Table_sql2014a8.sandag.org_ws_FreewaySpeed[[#This Row],[speed_pm]]),"",Table_sql2014a8.sandag.org_ws_FreewaySpeed[[#This Row],[speed_pm]])</f>
        <v>33</v>
      </c>
      <c r="G199">
        <f>IF(ISERROR(Table_sql2014a8.sandag.org_ws_FreewaySpeed[[#This Row],[speed_ev]]),"",Table_sql2014a8.sandag.org_ws_FreewaySpeed[[#This Row],[speed_ev]])</f>
        <v>58</v>
      </c>
    </row>
    <row r="200" spans="1:7" x14ac:dyDescent="0.3">
      <c r="A200">
        <f>IF(ISERROR(Table_sql2014a8.sandag.org_ws_FreewaySpeed[[#This Row],[scenario_id]]),"",Table_sql2014a8.sandag.org_ws_FreewaySpeed[[#This Row],[scenario_id]])</f>
        <v>0</v>
      </c>
      <c r="B200">
        <f>IF(ISERROR(Table_sql2014a8.sandag.org_ws_FreewaySpeed[[#This Row],[LinkID]]),"",Table_sql2014a8.sandag.org_ws_FreewaySpeed[[#This Row],[LinkID]])</f>
        <v>13589</v>
      </c>
      <c r="C200">
        <f>IF(ISERROR(Table_sql2014a8.sandag.org_ws_FreewaySpeed[[#This Row],[speed_ea]]),"",Table_sql2014a8.sandag.org_ws_FreewaySpeed[[#This Row],[speed_ea]])</f>
        <v>57</v>
      </c>
      <c r="D200">
        <f>IF(ISERROR(Table_sql2014a8.sandag.org_ws_FreewaySpeed[[#This Row],[speed_am]]),"",Table_sql2014a8.sandag.org_ws_FreewaySpeed[[#This Row],[speed_am]])</f>
        <v>33</v>
      </c>
      <c r="E200">
        <f>IF(ISERROR(Table_sql2014a8.sandag.org_ws_FreewaySpeed[[#This Row],[speed_md]]),"",Table_sql2014a8.sandag.org_ws_FreewaySpeed[[#This Row],[speed_md]])</f>
        <v>53</v>
      </c>
      <c r="F200">
        <f>IF(ISERROR(Table_sql2014a8.sandag.org_ws_FreewaySpeed[[#This Row],[speed_pm]]),"",Table_sql2014a8.sandag.org_ws_FreewaySpeed[[#This Row],[speed_pm]])</f>
        <v>55</v>
      </c>
      <c r="G200">
        <f>IF(ISERROR(Table_sql2014a8.sandag.org_ws_FreewaySpeed[[#This Row],[speed_ev]]),"",Table_sql2014a8.sandag.org_ws_FreewaySpeed[[#This Row],[speed_ev]])</f>
        <v>58</v>
      </c>
    </row>
    <row r="201" spans="1:7" x14ac:dyDescent="0.3">
      <c r="A201">
        <f>IF(ISERROR(Table_sql2014a8.sandag.org_ws_FreewaySpeed[[#This Row],[scenario_id]]),"",Table_sql2014a8.sandag.org_ws_FreewaySpeed[[#This Row],[scenario_id]])</f>
        <v>0</v>
      </c>
      <c r="B201">
        <f>IF(ISERROR(Table_sql2014a8.sandag.org_ws_FreewaySpeed[[#This Row],[LinkID]]),"",Table_sql2014a8.sandag.org_ws_FreewaySpeed[[#This Row],[LinkID]])</f>
        <v>13594</v>
      </c>
      <c r="C201">
        <f>IF(ISERROR(Table_sql2014a8.sandag.org_ws_FreewaySpeed[[#This Row],[speed_ea]]),"",Table_sql2014a8.sandag.org_ws_FreewaySpeed[[#This Row],[speed_ea]])</f>
        <v>57</v>
      </c>
      <c r="D201">
        <f>IF(ISERROR(Table_sql2014a8.sandag.org_ws_FreewaySpeed[[#This Row],[speed_am]]),"",Table_sql2014a8.sandag.org_ws_FreewaySpeed[[#This Row],[speed_am]])</f>
        <v>23</v>
      </c>
      <c r="E201">
        <f>IF(ISERROR(Table_sql2014a8.sandag.org_ws_FreewaySpeed[[#This Row],[speed_md]]),"",Table_sql2014a8.sandag.org_ws_FreewaySpeed[[#This Row],[speed_md]])</f>
        <v>52</v>
      </c>
      <c r="F201">
        <f>IF(ISERROR(Table_sql2014a8.sandag.org_ws_FreewaySpeed[[#This Row],[speed_pm]]),"",Table_sql2014a8.sandag.org_ws_FreewaySpeed[[#This Row],[speed_pm]])</f>
        <v>54</v>
      </c>
      <c r="G201">
        <f>IF(ISERROR(Table_sql2014a8.sandag.org_ws_FreewaySpeed[[#This Row],[speed_ev]]),"",Table_sql2014a8.sandag.org_ws_FreewaySpeed[[#This Row],[speed_ev]])</f>
        <v>58</v>
      </c>
    </row>
    <row r="202" spans="1:7" x14ac:dyDescent="0.3">
      <c r="A202">
        <f>IF(ISERROR(Table_sql2014a8.sandag.org_ws_FreewaySpeed[[#This Row],[scenario_id]]),"",Table_sql2014a8.sandag.org_ws_FreewaySpeed[[#This Row],[scenario_id]])</f>
        <v>0</v>
      </c>
      <c r="B202">
        <f>IF(ISERROR(Table_sql2014a8.sandag.org_ws_FreewaySpeed[[#This Row],[LinkID]]),"",Table_sql2014a8.sandag.org_ws_FreewaySpeed[[#This Row],[LinkID]])</f>
        <v>13595</v>
      </c>
      <c r="C202">
        <f>IF(ISERROR(Table_sql2014a8.sandag.org_ws_FreewaySpeed[[#This Row],[speed_ea]]),"",Table_sql2014a8.sandag.org_ws_FreewaySpeed[[#This Row],[speed_ea]])</f>
        <v>58</v>
      </c>
      <c r="D202">
        <f>IF(ISERROR(Table_sql2014a8.sandag.org_ws_FreewaySpeed[[#This Row],[speed_am]]),"",Table_sql2014a8.sandag.org_ws_FreewaySpeed[[#This Row],[speed_am]])</f>
        <v>53</v>
      </c>
      <c r="E202">
        <f>IF(ISERROR(Table_sql2014a8.sandag.org_ws_FreewaySpeed[[#This Row],[speed_md]]),"",Table_sql2014a8.sandag.org_ws_FreewaySpeed[[#This Row],[speed_md]])</f>
        <v>51</v>
      </c>
      <c r="F202">
        <f>IF(ISERROR(Table_sql2014a8.sandag.org_ws_FreewaySpeed[[#This Row],[speed_pm]]),"",Table_sql2014a8.sandag.org_ws_FreewaySpeed[[#This Row],[speed_pm]])</f>
        <v>27</v>
      </c>
      <c r="G202">
        <f>IF(ISERROR(Table_sql2014a8.sandag.org_ws_FreewaySpeed[[#This Row],[speed_ev]]),"",Table_sql2014a8.sandag.org_ws_FreewaySpeed[[#This Row],[speed_ev]])</f>
        <v>58</v>
      </c>
    </row>
    <row r="203" spans="1:7" x14ac:dyDescent="0.3">
      <c r="A203">
        <f>IF(ISERROR(Table_sql2014a8.sandag.org_ws_FreewaySpeed[[#This Row],[scenario_id]]),"",Table_sql2014a8.sandag.org_ws_FreewaySpeed[[#This Row],[scenario_id]])</f>
        <v>0</v>
      </c>
      <c r="B203">
        <f>IF(ISERROR(Table_sql2014a8.sandag.org_ws_FreewaySpeed[[#This Row],[LinkID]]),"",Table_sql2014a8.sandag.org_ws_FreewaySpeed[[#This Row],[LinkID]])</f>
        <v>13597</v>
      </c>
      <c r="C203">
        <f>IF(ISERROR(Table_sql2014a8.sandag.org_ws_FreewaySpeed[[#This Row],[speed_ea]]),"",Table_sql2014a8.sandag.org_ws_FreewaySpeed[[#This Row],[speed_ea]])</f>
        <v>57</v>
      </c>
      <c r="D203">
        <f>IF(ISERROR(Table_sql2014a8.sandag.org_ws_FreewaySpeed[[#This Row],[speed_am]]),"",Table_sql2014a8.sandag.org_ws_FreewaySpeed[[#This Row],[speed_am]])</f>
        <v>36</v>
      </c>
      <c r="E203">
        <f>IF(ISERROR(Table_sql2014a8.sandag.org_ws_FreewaySpeed[[#This Row],[speed_md]]),"",Table_sql2014a8.sandag.org_ws_FreewaySpeed[[#This Row],[speed_md]])</f>
        <v>55</v>
      </c>
      <c r="F203">
        <f>IF(ISERROR(Table_sql2014a8.sandag.org_ws_FreewaySpeed[[#This Row],[speed_pm]]),"",Table_sql2014a8.sandag.org_ws_FreewaySpeed[[#This Row],[speed_pm]])</f>
        <v>55</v>
      </c>
      <c r="G203">
        <f>IF(ISERROR(Table_sql2014a8.sandag.org_ws_FreewaySpeed[[#This Row],[speed_ev]]),"",Table_sql2014a8.sandag.org_ws_FreewaySpeed[[#This Row],[speed_ev]])</f>
        <v>58</v>
      </c>
    </row>
    <row r="204" spans="1:7" x14ac:dyDescent="0.3">
      <c r="A204">
        <f>IF(ISERROR(Table_sql2014a8.sandag.org_ws_FreewaySpeed[[#This Row],[scenario_id]]),"",Table_sql2014a8.sandag.org_ws_FreewaySpeed[[#This Row],[scenario_id]])</f>
        <v>0</v>
      </c>
      <c r="B204">
        <f>IF(ISERROR(Table_sql2014a8.sandag.org_ws_FreewaySpeed[[#This Row],[LinkID]]),"",Table_sql2014a8.sandag.org_ws_FreewaySpeed[[#This Row],[LinkID]])</f>
        <v>13639</v>
      </c>
      <c r="C204">
        <f>IF(ISERROR(Table_sql2014a8.sandag.org_ws_FreewaySpeed[[#This Row],[speed_ea]]),"",Table_sql2014a8.sandag.org_ws_FreewaySpeed[[#This Row],[speed_ea]])</f>
        <v>58</v>
      </c>
      <c r="D204">
        <f>IF(ISERROR(Table_sql2014a8.sandag.org_ws_FreewaySpeed[[#This Row],[speed_am]]),"",Table_sql2014a8.sandag.org_ws_FreewaySpeed[[#This Row],[speed_am]])</f>
        <v>55</v>
      </c>
      <c r="E204">
        <f>IF(ISERROR(Table_sql2014a8.sandag.org_ws_FreewaySpeed[[#This Row],[speed_md]]),"",Table_sql2014a8.sandag.org_ws_FreewaySpeed[[#This Row],[speed_md]])</f>
        <v>54</v>
      </c>
      <c r="F204">
        <f>IF(ISERROR(Table_sql2014a8.sandag.org_ws_FreewaySpeed[[#This Row],[speed_pm]]),"",Table_sql2014a8.sandag.org_ws_FreewaySpeed[[#This Row],[speed_pm]])</f>
        <v>37</v>
      </c>
      <c r="G204">
        <f>IF(ISERROR(Table_sql2014a8.sandag.org_ws_FreewaySpeed[[#This Row],[speed_ev]]),"",Table_sql2014a8.sandag.org_ws_FreewaySpeed[[#This Row],[speed_ev]])</f>
        <v>58</v>
      </c>
    </row>
    <row r="205" spans="1:7" x14ac:dyDescent="0.3">
      <c r="A205">
        <f>IF(ISERROR(Table_sql2014a8.sandag.org_ws_FreewaySpeed[[#This Row],[scenario_id]]),"",Table_sql2014a8.sandag.org_ws_FreewaySpeed[[#This Row],[scenario_id]])</f>
        <v>0</v>
      </c>
      <c r="B205">
        <f>IF(ISERROR(Table_sql2014a8.sandag.org_ws_FreewaySpeed[[#This Row],[LinkID]]),"",Table_sql2014a8.sandag.org_ws_FreewaySpeed[[#This Row],[LinkID]])</f>
        <v>13640</v>
      </c>
      <c r="C205">
        <f>IF(ISERROR(Table_sql2014a8.sandag.org_ws_FreewaySpeed[[#This Row],[speed_ea]]),"",Table_sql2014a8.sandag.org_ws_FreewaySpeed[[#This Row],[speed_ea]])</f>
        <v>58</v>
      </c>
      <c r="D205">
        <f>IF(ISERROR(Table_sql2014a8.sandag.org_ws_FreewaySpeed[[#This Row],[speed_am]]),"",Table_sql2014a8.sandag.org_ws_FreewaySpeed[[#This Row],[speed_am]])</f>
        <v>57</v>
      </c>
      <c r="E205">
        <f>IF(ISERROR(Table_sql2014a8.sandag.org_ws_FreewaySpeed[[#This Row],[speed_md]]),"",Table_sql2014a8.sandag.org_ws_FreewaySpeed[[#This Row],[speed_md]])</f>
        <v>56</v>
      </c>
      <c r="F205">
        <f>IF(ISERROR(Table_sql2014a8.sandag.org_ws_FreewaySpeed[[#This Row],[speed_pm]]),"",Table_sql2014a8.sandag.org_ws_FreewaySpeed[[#This Row],[speed_pm]])</f>
        <v>45</v>
      </c>
      <c r="G205">
        <f>IF(ISERROR(Table_sql2014a8.sandag.org_ws_FreewaySpeed[[#This Row],[speed_ev]]),"",Table_sql2014a8.sandag.org_ws_FreewaySpeed[[#This Row],[speed_ev]])</f>
        <v>58</v>
      </c>
    </row>
    <row r="206" spans="1:7" x14ac:dyDescent="0.3">
      <c r="A206">
        <f>IF(ISERROR(Table_sql2014a8.sandag.org_ws_FreewaySpeed[[#This Row],[scenario_id]]),"",Table_sql2014a8.sandag.org_ws_FreewaySpeed[[#This Row],[scenario_id]])</f>
        <v>0</v>
      </c>
      <c r="B206">
        <f>IF(ISERROR(Table_sql2014a8.sandag.org_ws_FreewaySpeed[[#This Row],[LinkID]]),"",Table_sql2014a8.sandag.org_ws_FreewaySpeed[[#This Row],[LinkID]])</f>
        <v>13642</v>
      </c>
      <c r="C206">
        <f>IF(ISERROR(Table_sql2014a8.sandag.org_ws_FreewaySpeed[[#This Row],[speed_ea]]),"",Table_sql2014a8.sandag.org_ws_FreewaySpeed[[#This Row],[speed_ea]])</f>
        <v>58</v>
      </c>
      <c r="D206">
        <f>IF(ISERROR(Table_sql2014a8.sandag.org_ws_FreewaySpeed[[#This Row],[speed_am]]),"",Table_sql2014a8.sandag.org_ws_FreewaySpeed[[#This Row],[speed_am]])</f>
        <v>56</v>
      </c>
      <c r="E206">
        <f>IF(ISERROR(Table_sql2014a8.sandag.org_ws_FreewaySpeed[[#This Row],[speed_md]]),"",Table_sql2014a8.sandag.org_ws_FreewaySpeed[[#This Row],[speed_md]])</f>
        <v>56</v>
      </c>
      <c r="F206">
        <f>IF(ISERROR(Table_sql2014a8.sandag.org_ws_FreewaySpeed[[#This Row],[speed_pm]]),"",Table_sql2014a8.sandag.org_ws_FreewaySpeed[[#This Row],[speed_pm]])</f>
        <v>43</v>
      </c>
      <c r="G206">
        <f>IF(ISERROR(Table_sql2014a8.sandag.org_ws_FreewaySpeed[[#This Row],[speed_ev]]),"",Table_sql2014a8.sandag.org_ws_FreewaySpeed[[#This Row],[speed_ev]])</f>
        <v>58</v>
      </c>
    </row>
    <row r="207" spans="1:7" x14ac:dyDescent="0.3">
      <c r="A207">
        <f>IF(ISERROR(Table_sql2014a8.sandag.org_ws_FreewaySpeed[[#This Row],[scenario_id]]),"",Table_sql2014a8.sandag.org_ws_FreewaySpeed[[#This Row],[scenario_id]])</f>
        <v>0</v>
      </c>
      <c r="B207">
        <f>IF(ISERROR(Table_sql2014a8.sandag.org_ws_FreewaySpeed[[#This Row],[LinkID]]),"",Table_sql2014a8.sandag.org_ws_FreewaySpeed[[#This Row],[LinkID]])</f>
        <v>13646</v>
      </c>
      <c r="C207">
        <f>IF(ISERROR(Table_sql2014a8.sandag.org_ws_FreewaySpeed[[#This Row],[speed_ea]]),"",Table_sql2014a8.sandag.org_ws_FreewaySpeed[[#This Row],[speed_ea]])</f>
        <v>57</v>
      </c>
      <c r="D207">
        <f>IF(ISERROR(Table_sql2014a8.sandag.org_ws_FreewaySpeed[[#This Row],[speed_am]]),"",Table_sql2014a8.sandag.org_ws_FreewaySpeed[[#This Row],[speed_am]])</f>
        <v>39</v>
      </c>
      <c r="E207">
        <f>IF(ISERROR(Table_sql2014a8.sandag.org_ws_FreewaySpeed[[#This Row],[speed_md]]),"",Table_sql2014a8.sandag.org_ws_FreewaySpeed[[#This Row],[speed_md]])</f>
        <v>55</v>
      </c>
      <c r="F207">
        <f>IF(ISERROR(Table_sql2014a8.sandag.org_ws_FreewaySpeed[[#This Row],[speed_pm]]),"",Table_sql2014a8.sandag.org_ws_FreewaySpeed[[#This Row],[speed_pm]])</f>
        <v>57</v>
      </c>
      <c r="G207">
        <f>IF(ISERROR(Table_sql2014a8.sandag.org_ws_FreewaySpeed[[#This Row],[speed_ev]]),"",Table_sql2014a8.sandag.org_ws_FreewaySpeed[[#This Row],[speed_ev]])</f>
        <v>58</v>
      </c>
    </row>
    <row r="208" spans="1:7" x14ac:dyDescent="0.3">
      <c r="A208">
        <f>IF(ISERROR(Table_sql2014a8.sandag.org_ws_FreewaySpeed[[#This Row],[scenario_id]]),"",Table_sql2014a8.sandag.org_ws_FreewaySpeed[[#This Row],[scenario_id]])</f>
        <v>0</v>
      </c>
      <c r="B208">
        <f>IF(ISERROR(Table_sql2014a8.sandag.org_ws_FreewaySpeed[[#This Row],[LinkID]]),"",Table_sql2014a8.sandag.org_ws_FreewaySpeed[[#This Row],[LinkID]])</f>
        <v>13661</v>
      </c>
      <c r="C208">
        <f>IF(ISERROR(Table_sql2014a8.sandag.org_ws_FreewaySpeed[[#This Row],[speed_ea]]),"",Table_sql2014a8.sandag.org_ws_FreewaySpeed[[#This Row],[speed_ea]])</f>
        <v>58</v>
      </c>
      <c r="D208">
        <f>IF(ISERROR(Table_sql2014a8.sandag.org_ws_FreewaySpeed[[#This Row],[speed_am]]),"",Table_sql2014a8.sandag.org_ws_FreewaySpeed[[#This Row],[speed_am]])</f>
        <v>44</v>
      </c>
      <c r="E208">
        <f>IF(ISERROR(Table_sql2014a8.sandag.org_ws_FreewaySpeed[[#This Row],[speed_md]]),"",Table_sql2014a8.sandag.org_ws_FreewaySpeed[[#This Row],[speed_md]])</f>
        <v>57</v>
      </c>
      <c r="F208">
        <f>IF(ISERROR(Table_sql2014a8.sandag.org_ws_FreewaySpeed[[#This Row],[speed_pm]]),"",Table_sql2014a8.sandag.org_ws_FreewaySpeed[[#This Row],[speed_pm]])</f>
        <v>57</v>
      </c>
      <c r="G208">
        <f>IF(ISERROR(Table_sql2014a8.sandag.org_ws_FreewaySpeed[[#This Row],[speed_ev]]),"",Table_sql2014a8.sandag.org_ws_FreewaySpeed[[#This Row],[speed_ev]])</f>
        <v>58</v>
      </c>
    </row>
    <row r="209" spans="1:7" x14ac:dyDescent="0.3">
      <c r="A209">
        <f>IF(ISERROR(Table_sql2014a8.sandag.org_ws_FreewaySpeed[[#This Row],[scenario_id]]),"",Table_sql2014a8.sandag.org_ws_FreewaySpeed[[#This Row],[scenario_id]])</f>
        <v>0</v>
      </c>
      <c r="B209">
        <f>IF(ISERROR(Table_sql2014a8.sandag.org_ws_FreewaySpeed[[#This Row],[LinkID]]),"",Table_sql2014a8.sandag.org_ws_FreewaySpeed[[#This Row],[LinkID]])</f>
        <v>13672</v>
      </c>
      <c r="C209">
        <f>IF(ISERROR(Table_sql2014a8.sandag.org_ws_FreewaySpeed[[#This Row],[speed_ea]]),"",Table_sql2014a8.sandag.org_ws_FreewaySpeed[[#This Row],[speed_ea]])</f>
        <v>58</v>
      </c>
      <c r="D209">
        <f>IF(ISERROR(Table_sql2014a8.sandag.org_ws_FreewaySpeed[[#This Row],[speed_am]]),"",Table_sql2014a8.sandag.org_ws_FreewaySpeed[[#This Row],[speed_am]])</f>
        <v>57</v>
      </c>
      <c r="E209">
        <f>IF(ISERROR(Table_sql2014a8.sandag.org_ws_FreewaySpeed[[#This Row],[speed_md]]),"",Table_sql2014a8.sandag.org_ws_FreewaySpeed[[#This Row],[speed_md]])</f>
        <v>57</v>
      </c>
      <c r="F209">
        <f>IF(ISERROR(Table_sql2014a8.sandag.org_ws_FreewaySpeed[[#This Row],[speed_pm]]),"",Table_sql2014a8.sandag.org_ws_FreewaySpeed[[#This Row],[speed_pm]])</f>
        <v>44</v>
      </c>
      <c r="G209">
        <f>IF(ISERROR(Table_sql2014a8.sandag.org_ws_FreewaySpeed[[#This Row],[speed_ev]]),"",Table_sql2014a8.sandag.org_ws_FreewaySpeed[[#This Row],[speed_ev]])</f>
        <v>58</v>
      </c>
    </row>
    <row r="210" spans="1:7" x14ac:dyDescent="0.3">
      <c r="A210">
        <f>IF(ISERROR(Table_sql2014a8.sandag.org_ws_FreewaySpeed[[#This Row],[scenario_id]]),"",Table_sql2014a8.sandag.org_ws_FreewaySpeed[[#This Row],[scenario_id]])</f>
        <v>0</v>
      </c>
      <c r="B210">
        <f>IF(ISERROR(Table_sql2014a8.sandag.org_ws_FreewaySpeed[[#This Row],[LinkID]]),"",Table_sql2014a8.sandag.org_ws_FreewaySpeed[[#This Row],[LinkID]])</f>
        <v>13869</v>
      </c>
      <c r="C210">
        <f>IF(ISERROR(Table_sql2014a8.sandag.org_ws_FreewaySpeed[[#This Row],[speed_ea]]),"",Table_sql2014a8.sandag.org_ws_FreewaySpeed[[#This Row],[speed_ea]])</f>
        <v>58</v>
      </c>
      <c r="D210">
        <f>IF(ISERROR(Table_sql2014a8.sandag.org_ws_FreewaySpeed[[#This Row],[speed_am]]),"",Table_sql2014a8.sandag.org_ws_FreewaySpeed[[#This Row],[speed_am]])</f>
        <v>49</v>
      </c>
      <c r="E210">
        <f>IF(ISERROR(Table_sql2014a8.sandag.org_ws_FreewaySpeed[[#This Row],[speed_md]]),"",Table_sql2014a8.sandag.org_ws_FreewaySpeed[[#This Row],[speed_md]])</f>
        <v>49</v>
      </c>
      <c r="F210">
        <f>IF(ISERROR(Table_sql2014a8.sandag.org_ws_FreewaySpeed[[#This Row],[speed_pm]]),"",Table_sql2014a8.sandag.org_ws_FreewaySpeed[[#This Row],[speed_pm]])</f>
        <v>33</v>
      </c>
      <c r="G210">
        <f>IF(ISERROR(Table_sql2014a8.sandag.org_ws_FreewaySpeed[[#This Row],[speed_ev]]),"",Table_sql2014a8.sandag.org_ws_FreewaySpeed[[#This Row],[speed_ev]])</f>
        <v>58</v>
      </c>
    </row>
    <row r="211" spans="1:7" x14ac:dyDescent="0.3">
      <c r="A211">
        <f>IF(ISERROR(Table_sql2014a8.sandag.org_ws_FreewaySpeed[[#This Row],[scenario_id]]),"",Table_sql2014a8.sandag.org_ws_FreewaySpeed[[#This Row],[scenario_id]])</f>
        <v>0</v>
      </c>
      <c r="B211">
        <f>IF(ISERROR(Table_sql2014a8.sandag.org_ws_FreewaySpeed[[#This Row],[LinkID]]),"",Table_sql2014a8.sandag.org_ws_FreewaySpeed[[#This Row],[LinkID]])</f>
        <v>14151</v>
      </c>
      <c r="C211">
        <f>IF(ISERROR(Table_sql2014a8.sandag.org_ws_FreewaySpeed[[#This Row],[speed_ea]]),"",Table_sql2014a8.sandag.org_ws_FreewaySpeed[[#This Row],[speed_ea]])</f>
        <v>58</v>
      </c>
      <c r="D211">
        <f>IF(ISERROR(Table_sql2014a8.sandag.org_ws_FreewaySpeed[[#This Row],[speed_am]]),"",Table_sql2014a8.sandag.org_ws_FreewaySpeed[[#This Row],[speed_am]])</f>
        <v>57</v>
      </c>
      <c r="E211">
        <f>IF(ISERROR(Table_sql2014a8.sandag.org_ws_FreewaySpeed[[#This Row],[speed_md]]),"",Table_sql2014a8.sandag.org_ws_FreewaySpeed[[#This Row],[speed_md]])</f>
        <v>58</v>
      </c>
      <c r="F211">
        <f>IF(ISERROR(Table_sql2014a8.sandag.org_ws_FreewaySpeed[[#This Row],[speed_pm]]),"",Table_sql2014a8.sandag.org_ws_FreewaySpeed[[#This Row],[speed_pm]])</f>
        <v>52</v>
      </c>
      <c r="G211">
        <f>IF(ISERROR(Table_sql2014a8.sandag.org_ws_FreewaySpeed[[#This Row],[speed_ev]]),"",Table_sql2014a8.sandag.org_ws_FreewaySpeed[[#This Row],[speed_ev]])</f>
        <v>58</v>
      </c>
    </row>
    <row r="212" spans="1:7" x14ac:dyDescent="0.3">
      <c r="A212">
        <f>IF(ISERROR(Table_sql2014a8.sandag.org_ws_FreewaySpeed[[#This Row],[scenario_id]]),"",Table_sql2014a8.sandag.org_ws_FreewaySpeed[[#This Row],[scenario_id]])</f>
        <v>0</v>
      </c>
      <c r="B212">
        <f>IF(ISERROR(Table_sql2014a8.sandag.org_ws_FreewaySpeed[[#This Row],[LinkID]]),"",Table_sql2014a8.sandag.org_ws_FreewaySpeed[[#This Row],[LinkID]])</f>
        <v>14193</v>
      </c>
      <c r="C212">
        <f>IF(ISERROR(Table_sql2014a8.sandag.org_ws_FreewaySpeed[[#This Row],[speed_ea]]),"",Table_sql2014a8.sandag.org_ws_FreewaySpeed[[#This Row],[speed_ea]])</f>
        <v>58</v>
      </c>
      <c r="D212">
        <f>IF(ISERROR(Table_sql2014a8.sandag.org_ws_FreewaySpeed[[#This Row],[speed_am]]),"",Table_sql2014a8.sandag.org_ws_FreewaySpeed[[#This Row],[speed_am]])</f>
        <v>58</v>
      </c>
      <c r="E212">
        <f>IF(ISERROR(Table_sql2014a8.sandag.org_ws_FreewaySpeed[[#This Row],[speed_md]]),"",Table_sql2014a8.sandag.org_ws_FreewaySpeed[[#This Row],[speed_md]])</f>
        <v>58</v>
      </c>
      <c r="F212">
        <f>IF(ISERROR(Table_sql2014a8.sandag.org_ws_FreewaySpeed[[#This Row],[speed_pm]]),"",Table_sql2014a8.sandag.org_ws_FreewaySpeed[[#This Row],[speed_pm]])</f>
        <v>55</v>
      </c>
      <c r="G212">
        <f>IF(ISERROR(Table_sql2014a8.sandag.org_ws_FreewaySpeed[[#This Row],[speed_ev]]),"",Table_sql2014a8.sandag.org_ws_FreewaySpeed[[#This Row],[speed_ev]])</f>
        <v>58</v>
      </c>
    </row>
    <row r="213" spans="1:7" x14ac:dyDescent="0.3">
      <c r="A213">
        <f>IF(ISERROR(Table_sql2014a8.sandag.org_ws_FreewaySpeed[[#This Row],[scenario_id]]),"",Table_sql2014a8.sandag.org_ws_FreewaySpeed[[#This Row],[scenario_id]])</f>
        <v>0</v>
      </c>
      <c r="B213">
        <f>IF(ISERROR(Table_sql2014a8.sandag.org_ws_FreewaySpeed[[#This Row],[LinkID]]),"",Table_sql2014a8.sandag.org_ws_FreewaySpeed[[#This Row],[LinkID]])</f>
        <v>14213</v>
      </c>
      <c r="C213">
        <f>IF(ISERROR(Table_sql2014a8.sandag.org_ws_FreewaySpeed[[#This Row],[speed_ea]]),"",Table_sql2014a8.sandag.org_ws_FreewaySpeed[[#This Row],[speed_ea]])</f>
        <v>58</v>
      </c>
      <c r="D213">
        <f>IF(ISERROR(Table_sql2014a8.sandag.org_ws_FreewaySpeed[[#This Row],[speed_am]]),"",Table_sql2014a8.sandag.org_ws_FreewaySpeed[[#This Row],[speed_am]])</f>
        <v>58</v>
      </c>
      <c r="E213">
        <f>IF(ISERROR(Table_sql2014a8.sandag.org_ws_FreewaySpeed[[#This Row],[speed_md]]),"",Table_sql2014a8.sandag.org_ws_FreewaySpeed[[#This Row],[speed_md]])</f>
        <v>58</v>
      </c>
      <c r="F213">
        <f>IF(ISERROR(Table_sql2014a8.sandag.org_ws_FreewaySpeed[[#This Row],[speed_pm]]),"",Table_sql2014a8.sandag.org_ws_FreewaySpeed[[#This Row],[speed_pm]])</f>
        <v>55</v>
      </c>
      <c r="G213">
        <f>IF(ISERROR(Table_sql2014a8.sandag.org_ws_FreewaySpeed[[#This Row],[speed_ev]]),"",Table_sql2014a8.sandag.org_ws_FreewaySpeed[[#This Row],[speed_ev]])</f>
        <v>58</v>
      </c>
    </row>
    <row r="214" spans="1:7" x14ac:dyDescent="0.3">
      <c r="A214">
        <f>IF(ISERROR(Table_sql2014a8.sandag.org_ws_FreewaySpeed[[#This Row],[scenario_id]]),"",Table_sql2014a8.sandag.org_ws_FreewaySpeed[[#This Row],[scenario_id]])</f>
        <v>0</v>
      </c>
      <c r="B214">
        <f>IF(ISERROR(Table_sql2014a8.sandag.org_ws_FreewaySpeed[[#This Row],[LinkID]]),"",Table_sql2014a8.sandag.org_ws_FreewaySpeed[[#This Row],[LinkID]])</f>
        <v>14247</v>
      </c>
      <c r="C214">
        <f>IF(ISERROR(Table_sql2014a8.sandag.org_ws_FreewaySpeed[[#This Row],[speed_ea]]),"",Table_sql2014a8.sandag.org_ws_FreewaySpeed[[#This Row],[speed_ea]])</f>
        <v>56</v>
      </c>
      <c r="D214">
        <f>IF(ISERROR(Table_sql2014a8.sandag.org_ws_FreewaySpeed[[#This Row],[speed_am]]),"",Table_sql2014a8.sandag.org_ws_FreewaySpeed[[#This Row],[speed_am]])</f>
        <v>26</v>
      </c>
      <c r="E214">
        <f>IF(ISERROR(Table_sql2014a8.sandag.org_ws_FreewaySpeed[[#This Row],[speed_md]]),"",Table_sql2014a8.sandag.org_ws_FreewaySpeed[[#This Row],[speed_md]])</f>
        <v>51</v>
      </c>
      <c r="F214">
        <f>IF(ISERROR(Table_sql2014a8.sandag.org_ws_FreewaySpeed[[#This Row],[speed_pm]]),"",Table_sql2014a8.sandag.org_ws_FreewaySpeed[[#This Row],[speed_pm]])</f>
        <v>50</v>
      </c>
      <c r="G214">
        <f>IF(ISERROR(Table_sql2014a8.sandag.org_ws_FreewaySpeed[[#This Row],[speed_ev]]),"",Table_sql2014a8.sandag.org_ws_FreewaySpeed[[#This Row],[speed_ev]])</f>
        <v>58</v>
      </c>
    </row>
    <row r="215" spans="1:7" x14ac:dyDescent="0.3">
      <c r="A215">
        <f>IF(ISERROR(Table_sql2014a8.sandag.org_ws_FreewaySpeed[[#This Row],[scenario_id]]),"",Table_sql2014a8.sandag.org_ws_FreewaySpeed[[#This Row],[scenario_id]])</f>
        <v>0</v>
      </c>
      <c r="B215">
        <f>IF(ISERROR(Table_sql2014a8.sandag.org_ws_FreewaySpeed[[#This Row],[LinkID]]),"",Table_sql2014a8.sandag.org_ws_FreewaySpeed[[#This Row],[LinkID]])</f>
        <v>14269</v>
      </c>
      <c r="C215">
        <f>IF(ISERROR(Table_sql2014a8.sandag.org_ws_FreewaySpeed[[#This Row],[speed_ea]]),"",Table_sql2014a8.sandag.org_ws_FreewaySpeed[[#This Row],[speed_ea]])</f>
        <v>53</v>
      </c>
      <c r="D215">
        <f>IF(ISERROR(Table_sql2014a8.sandag.org_ws_FreewaySpeed[[#This Row],[speed_am]]),"",Table_sql2014a8.sandag.org_ws_FreewaySpeed[[#This Row],[speed_am]])</f>
        <v>49</v>
      </c>
      <c r="E215">
        <f>IF(ISERROR(Table_sql2014a8.sandag.org_ws_FreewaySpeed[[#This Row],[speed_md]]),"",Table_sql2014a8.sandag.org_ws_FreewaySpeed[[#This Row],[speed_md]])</f>
        <v>52</v>
      </c>
      <c r="F215">
        <f>IF(ISERROR(Table_sql2014a8.sandag.org_ws_FreewaySpeed[[#This Row],[speed_pm]]),"",Table_sql2014a8.sandag.org_ws_FreewaySpeed[[#This Row],[speed_pm]])</f>
        <v>50</v>
      </c>
      <c r="G215">
        <f>IF(ISERROR(Table_sql2014a8.sandag.org_ws_FreewaySpeed[[#This Row],[speed_ev]]),"",Table_sql2014a8.sandag.org_ws_FreewaySpeed[[#This Row],[speed_ev]])</f>
        <v>53</v>
      </c>
    </row>
    <row r="216" spans="1:7" x14ac:dyDescent="0.3">
      <c r="A216">
        <f>IF(ISERROR(Table_sql2014a8.sandag.org_ws_FreewaySpeed[[#This Row],[scenario_id]]),"",Table_sql2014a8.sandag.org_ws_FreewaySpeed[[#This Row],[scenario_id]])</f>
        <v>0</v>
      </c>
      <c r="B216">
        <f>IF(ISERROR(Table_sql2014a8.sandag.org_ws_FreewaySpeed[[#This Row],[LinkID]]),"",Table_sql2014a8.sandag.org_ws_FreewaySpeed[[#This Row],[LinkID]])</f>
        <v>14271</v>
      </c>
      <c r="C216">
        <f>IF(ISERROR(Table_sql2014a8.sandag.org_ws_FreewaySpeed[[#This Row],[speed_ea]]),"",Table_sql2014a8.sandag.org_ws_FreewaySpeed[[#This Row],[speed_ea]])</f>
        <v>53</v>
      </c>
      <c r="D216">
        <f>IF(ISERROR(Table_sql2014a8.sandag.org_ws_FreewaySpeed[[#This Row],[speed_am]]),"",Table_sql2014a8.sandag.org_ws_FreewaySpeed[[#This Row],[speed_am]])</f>
        <v>45</v>
      </c>
      <c r="E216">
        <f>IF(ISERROR(Table_sql2014a8.sandag.org_ws_FreewaySpeed[[#This Row],[speed_md]]),"",Table_sql2014a8.sandag.org_ws_FreewaySpeed[[#This Row],[speed_md]])</f>
        <v>52</v>
      </c>
      <c r="F216">
        <f>IF(ISERROR(Table_sql2014a8.sandag.org_ws_FreewaySpeed[[#This Row],[speed_pm]]),"",Table_sql2014a8.sandag.org_ws_FreewaySpeed[[#This Row],[speed_pm]])</f>
        <v>49</v>
      </c>
      <c r="G216">
        <f>IF(ISERROR(Table_sql2014a8.sandag.org_ws_FreewaySpeed[[#This Row],[speed_ev]]),"",Table_sql2014a8.sandag.org_ws_FreewaySpeed[[#This Row],[speed_ev]])</f>
        <v>54</v>
      </c>
    </row>
    <row r="217" spans="1:7" x14ac:dyDescent="0.3">
      <c r="A217">
        <f>IF(ISERROR(Table_sql2014a8.sandag.org_ws_FreewaySpeed[[#This Row],[scenario_id]]),"",Table_sql2014a8.sandag.org_ws_FreewaySpeed[[#This Row],[scenario_id]])</f>
        <v>0</v>
      </c>
      <c r="B217">
        <f>IF(ISERROR(Table_sql2014a8.sandag.org_ws_FreewaySpeed[[#This Row],[LinkID]]),"",Table_sql2014a8.sandag.org_ws_FreewaySpeed[[#This Row],[LinkID]])</f>
        <v>14289</v>
      </c>
      <c r="C217">
        <f>IF(ISERROR(Table_sql2014a8.sandag.org_ws_FreewaySpeed[[#This Row],[speed_ea]]),"",Table_sql2014a8.sandag.org_ws_FreewaySpeed[[#This Row],[speed_ea]])</f>
        <v>58</v>
      </c>
      <c r="D217">
        <f>IF(ISERROR(Table_sql2014a8.sandag.org_ws_FreewaySpeed[[#This Row],[speed_am]]),"",Table_sql2014a8.sandag.org_ws_FreewaySpeed[[#This Row],[speed_am]])</f>
        <v>45</v>
      </c>
      <c r="E217">
        <f>IF(ISERROR(Table_sql2014a8.sandag.org_ws_FreewaySpeed[[#This Row],[speed_md]]),"",Table_sql2014a8.sandag.org_ws_FreewaySpeed[[#This Row],[speed_md]])</f>
        <v>57</v>
      </c>
      <c r="F217">
        <f>IF(ISERROR(Table_sql2014a8.sandag.org_ws_FreewaySpeed[[#This Row],[speed_pm]]),"",Table_sql2014a8.sandag.org_ws_FreewaySpeed[[#This Row],[speed_pm]])</f>
        <v>57</v>
      </c>
      <c r="G217">
        <f>IF(ISERROR(Table_sql2014a8.sandag.org_ws_FreewaySpeed[[#This Row],[speed_ev]]),"",Table_sql2014a8.sandag.org_ws_FreewaySpeed[[#This Row],[speed_ev]])</f>
        <v>58</v>
      </c>
    </row>
    <row r="218" spans="1:7" x14ac:dyDescent="0.3">
      <c r="A218">
        <f>IF(ISERROR(Table_sql2014a8.sandag.org_ws_FreewaySpeed[[#This Row],[scenario_id]]),"",Table_sql2014a8.sandag.org_ws_FreewaySpeed[[#This Row],[scenario_id]])</f>
        <v>0</v>
      </c>
      <c r="B218">
        <f>IF(ISERROR(Table_sql2014a8.sandag.org_ws_FreewaySpeed[[#This Row],[LinkID]]),"",Table_sql2014a8.sandag.org_ws_FreewaySpeed[[#This Row],[LinkID]])</f>
        <v>14291</v>
      </c>
      <c r="C218">
        <f>IF(ISERROR(Table_sql2014a8.sandag.org_ws_FreewaySpeed[[#This Row],[speed_ea]]),"",Table_sql2014a8.sandag.org_ws_FreewaySpeed[[#This Row],[speed_ea]])</f>
        <v>62</v>
      </c>
      <c r="D218">
        <f>IF(ISERROR(Table_sql2014a8.sandag.org_ws_FreewaySpeed[[#This Row],[speed_am]]),"",Table_sql2014a8.sandag.org_ws_FreewaySpeed[[#This Row],[speed_am]])</f>
        <v>52</v>
      </c>
      <c r="E218">
        <f>IF(ISERROR(Table_sql2014a8.sandag.org_ws_FreewaySpeed[[#This Row],[speed_md]]),"",Table_sql2014a8.sandag.org_ws_FreewaySpeed[[#This Row],[speed_md]])</f>
        <v>59</v>
      </c>
      <c r="F218">
        <f>IF(ISERROR(Table_sql2014a8.sandag.org_ws_FreewaySpeed[[#This Row],[speed_pm]]),"",Table_sql2014a8.sandag.org_ws_FreewaySpeed[[#This Row],[speed_pm]])</f>
        <v>55</v>
      </c>
      <c r="G218">
        <f>IF(ISERROR(Table_sql2014a8.sandag.org_ws_FreewaySpeed[[#This Row],[speed_ev]]),"",Table_sql2014a8.sandag.org_ws_FreewaySpeed[[#This Row],[speed_ev]])</f>
        <v>62</v>
      </c>
    </row>
    <row r="219" spans="1:7" x14ac:dyDescent="0.3">
      <c r="A219">
        <f>IF(ISERROR(Table_sql2014a8.sandag.org_ws_FreewaySpeed[[#This Row],[scenario_id]]),"",Table_sql2014a8.sandag.org_ws_FreewaySpeed[[#This Row],[scenario_id]])</f>
        <v>0</v>
      </c>
      <c r="B219">
        <f>IF(ISERROR(Table_sql2014a8.sandag.org_ws_FreewaySpeed[[#This Row],[LinkID]]),"",Table_sql2014a8.sandag.org_ws_FreewaySpeed[[#This Row],[LinkID]])</f>
        <v>14383</v>
      </c>
      <c r="C219">
        <f>IF(ISERROR(Table_sql2014a8.sandag.org_ws_FreewaySpeed[[#This Row],[speed_ea]]),"",Table_sql2014a8.sandag.org_ws_FreewaySpeed[[#This Row],[speed_ea]])</f>
        <v>57</v>
      </c>
      <c r="D219">
        <f>IF(ISERROR(Table_sql2014a8.sandag.org_ws_FreewaySpeed[[#This Row],[speed_am]]),"",Table_sql2014a8.sandag.org_ws_FreewaySpeed[[#This Row],[speed_am]])</f>
        <v>37</v>
      </c>
      <c r="E219">
        <f>IF(ISERROR(Table_sql2014a8.sandag.org_ws_FreewaySpeed[[#This Row],[speed_md]]),"",Table_sql2014a8.sandag.org_ws_FreewaySpeed[[#This Row],[speed_md]])</f>
        <v>53</v>
      </c>
      <c r="F219">
        <f>IF(ISERROR(Table_sql2014a8.sandag.org_ws_FreewaySpeed[[#This Row],[speed_pm]]),"",Table_sql2014a8.sandag.org_ws_FreewaySpeed[[#This Row],[speed_pm]])</f>
        <v>56</v>
      </c>
      <c r="G219">
        <f>IF(ISERROR(Table_sql2014a8.sandag.org_ws_FreewaySpeed[[#This Row],[speed_ev]]),"",Table_sql2014a8.sandag.org_ws_FreewaySpeed[[#This Row],[speed_ev]])</f>
        <v>58</v>
      </c>
    </row>
    <row r="220" spans="1:7" x14ac:dyDescent="0.3">
      <c r="A220">
        <f>IF(ISERROR(Table_sql2014a8.sandag.org_ws_FreewaySpeed[[#This Row],[scenario_id]]),"",Table_sql2014a8.sandag.org_ws_FreewaySpeed[[#This Row],[scenario_id]])</f>
        <v>0</v>
      </c>
      <c r="B220">
        <f>IF(ISERROR(Table_sql2014a8.sandag.org_ws_FreewaySpeed[[#This Row],[LinkID]]),"",Table_sql2014a8.sandag.org_ws_FreewaySpeed[[#This Row],[LinkID]])</f>
        <v>14391</v>
      </c>
      <c r="C220">
        <f>IF(ISERROR(Table_sql2014a8.sandag.org_ws_FreewaySpeed[[#This Row],[speed_ea]]),"",Table_sql2014a8.sandag.org_ws_FreewaySpeed[[#This Row],[speed_ea]])</f>
        <v>58</v>
      </c>
      <c r="D220">
        <f>IF(ISERROR(Table_sql2014a8.sandag.org_ws_FreewaySpeed[[#This Row],[speed_am]]),"",Table_sql2014a8.sandag.org_ws_FreewaySpeed[[#This Row],[speed_am]])</f>
        <v>42</v>
      </c>
      <c r="E220">
        <f>IF(ISERROR(Table_sql2014a8.sandag.org_ws_FreewaySpeed[[#This Row],[speed_md]]),"",Table_sql2014a8.sandag.org_ws_FreewaySpeed[[#This Row],[speed_md]])</f>
        <v>56</v>
      </c>
      <c r="F220">
        <f>IF(ISERROR(Table_sql2014a8.sandag.org_ws_FreewaySpeed[[#This Row],[speed_pm]]),"",Table_sql2014a8.sandag.org_ws_FreewaySpeed[[#This Row],[speed_pm]])</f>
        <v>57</v>
      </c>
      <c r="G220">
        <f>IF(ISERROR(Table_sql2014a8.sandag.org_ws_FreewaySpeed[[#This Row],[speed_ev]]),"",Table_sql2014a8.sandag.org_ws_FreewaySpeed[[#This Row],[speed_ev]])</f>
        <v>58</v>
      </c>
    </row>
    <row r="221" spans="1:7" x14ac:dyDescent="0.3">
      <c r="A221">
        <f>IF(ISERROR(Table_sql2014a8.sandag.org_ws_FreewaySpeed[[#This Row],[scenario_id]]),"",Table_sql2014a8.sandag.org_ws_FreewaySpeed[[#This Row],[scenario_id]])</f>
        <v>0</v>
      </c>
      <c r="B221">
        <f>IF(ISERROR(Table_sql2014a8.sandag.org_ws_FreewaySpeed[[#This Row],[LinkID]]),"",Table_sql2014a8.sandag.org_ws_FreewaySpeed[[#This Row],[LinkID]])</f>
        <v>14400</v>
      </c>
      <c r="C221">
        <f>IF(ISERROR(Table_sql2014a8.sandag.org_ws_FreewaySpeed[[#This Row],[speed_ea]]),"",Table_sql2014a8.sandag.org_ws_FreewaySpeed[[#This Row],[speed_ea]])</f>
        <v>58</v>
      </c>
      <c r="D221">
        <f>IF(ISERROR(Table_sql2014a8.sandag.org_ws_FreewaySpeed[[#This Row],[speed_am]]),"",Table_sql2014a8.sandag.org_ws_FreewaySpeed[[#This Row],[speed_am]])</f>
        <v>42</v>
      </c>
      <c r="E221">
        <f>IF(ISERROR(Table_sql2014a8.sandag.org_ws_FreewaySpeed[[#This Row],[speed_md]]),"",Table_sql2014a8.sandag.org_ws_FreewaySpeed[[#This Row],[speed_md]])</f>
        <v>56</v>
      </c>
      <c r="F221">
        <f>IF(ISERROR(Table_sql2014a8.sandag.org_ws_FreewaySpeed[[#This Row],[speed_pm]]),"",Table_sql2014a8.sandag.org_ws_FreewaySpeed[[#This Row],[speed_pm]])</f>
        <v>57</v>
      </c>
      <c r="G221">
        <f>IF(ISERROR(Table_sql2014a8.sandag.org_ws_FreewaySpeed[[#This Row],[speed_ev]]),"",Table_sql2014a8.sandag.org_ws_FreewaySpeed[[#This Row],[speed_ev]])</f>
        <v>58</v>
      </c>
    </row>
    <row r="222" spans="1:7" x14ac:dyDescent="0.3">
      <c r="A222">
        <f>IF(ISERROR(Table_sql2014a8.sandag.org_ws_FreewaySpeed[[#This Row],[scenario_id]]),"",Table_sql2014a8.sandag.org_ws_FreewaySpeed[[#This Row],[scenario_id]])</f>
        <v>0</v>
      </c>
      <c r="B222">
        <f>IF(ISERROR(Table_sql2014a8.sandag.org_ws_FreewaySpeed[[#This Row],[LinkID]]),"",Table_sql2014a8.sandag.org_ws_FreewaySpeed[[#This Row],[LinkID]])</f>
        <v>14402</v>
      </c>
      <c r="C222">
        <f>IF(ISERROR(Table_sql2014a8.sandag.org_ws_FreewaySpeed[[#This Row],[speed_ea]]),"",Table_sql2014a8.sandag.org_ws_FreewaySpeed[[#This Row],[speed_ea]])</f>
        <v>58</v>
      </c>
      <c r="D222">
        <f>IF(ISERROR(Table_sql2014a8.sandag.org_ws_FreewaySpeed[[#This Row],[speed_am]]),"",Table_sql2014a8.sandag.org_ws_FreewaySpeed[[#This Row],[speed_am]])</f>
        <v>57</v>
      </c>
      <c r="E222">
        <f>IF(ISERROR(Table_sql2014a8.sandag.org_ws_FreewaySpeed[[#This Row],[speed_md]]),"",Table_sql2014a8.sandag.org_ws_FreewaySpeed[[#This Row],[speed_md]])</f>
        <v>57</v>
      </c>
      <c r="F222">
        <f>IF(ISERROR(Table_sql2014a8.sandag.org_ws_FreewaySpeed[[#This Row],[speed_pm]]),"",Table_sql2014a8.sandag.org_ws_FreewaySpeed[[#This Row],[speed_pm]])</f>
        <v>46</v>
      </c>
      <c r="G222">
        <f>IF(ISERROR(Table_sql2014a8.sandag.org_ws_FreewaySpeed[[#This Row],[speed_ev]]),"",Table_sql2014a8.sandag.org_ws_FreewaySpeed[[#This Row],[speed_ev]])</f>
        <v>58</v>
      </c>
    </row>
    <row r="223" spans="1:7" x14ac:dyDescent="0.3">
      <c r="A223">
        <f>IF(ISERROR(Table_sql2014a8.sandag.org_ws_FreewaySpeed[[#This Row],[scenario_id]]),"",Table_sql2014a8.sandag.org_ws_FreewaySpeed[[#This Row],[scenario_id]])</f>
        <v>0</v>
      </c>
      <c r="B223">
        <f>IF(ISERROR(Table_sql2014a8.sandag.org_ws_FreewaySpeed[[#This Row],[LinkID]]),"",Table_sql2014a8.sandag.org_ws_FreewaySpeed[[#This Row],[LinkID]])</f>
        <v>14407</v>
      </c>
      <c r="C223">
        <f>IF(ISERROR(Table_sql2014a8.sandag.org_ws_FreewaySpeed[[#This Row],[speed_ea]]),"",Table_sql2014a8.sandag.org_ws_FreewaySpeed[[#This Row],[speed_ea]])</f>
        <v>58</v>
      </c>
      <c r="D223">
        <f>IF(ISERROR(Table_sql2014a8.sandag.org_ws_FreewaySpeed[[#This Row],[speed_am]]),"",Table_sql2014a8.sandag.org_ws_FreewaySpeed[[#This Row],[speed_am]])</f>
        <v>41</v>
      </c>
      <c r="E223">
        <f>IF(ISERROR(Table_sql2014a8.sandag.org_ws_FreewaySpeed[[#This Row],[speed_md]]),"",Table_sql2014a8.sandag.org_ws_FreewaySpeed[[#This Row],[speed_md]])</f>
        <v>55</v>
      </c>
      <c r="F223">
        <f>IF(ISERROR(Table_sql2014a8.sandag.org_ws_FreewaySpeed[[#This Row],[speed_pm]]),"",Table_sql2014a8.sandag.org_ws_FreewaySpeed[[#This Row],[speed_pm]])</f>
        <v>56</v>
      </c>
      <c r="G223">
        <f>IF(ISERROR(Table_sql2014a8.sandag.org_ws_FreewaySpeed[[#This Row],[speed_ev]]),"",Table_sql2014a8.sandag.org_ws_FreewaySpeed[[#This Row],[speed_ev]])</f>
        <v>58</v>
      </c>
    </row>
    <row r="224" spans="1:7" x14ac:dyDescent="0.3">
      <c r="A224">
        <f>IF(ISERROR(Table_sql2014a8.sandag.org_ws_FreewaySpeed[[#This Row],[scenario_id]]),"",Table_sql2014a8.sandag.org_ws_FreewaySpeed[[#This Row],[scenario_id]])</f>
        <v>0</v>
      </c>
      <c r="B224">
        <f>IF(ISERROR(Table_sql2014a8.sandag.org_ws_FreewaySpeed[[#This Row],[LinkID]]),"",Table_sql2014a8.sandag.org_ws_FreewaySpeed[[#This Row],[LinkID]])</f>
        <v>14411</v>
      </c>
      <c r="C224">
        <f>IF(ISERROR(Table_sql2014a8.sandag.org_ws_FreewaySpeed[[#This Row],[speed_ea]]),"",Table_sql2014a8.sandag.org_ws_FreewaySpeed[[#This Row],[speed_ea]])</f>
        <v>58</v>
      </c>
      <c r="D224">
        <f>IF(ISERROR(Table_sql2014a8.sandag.org_ws_FreewaySpeed[[#This Row],[speed_am]]),"",Table_sql2014a8.sandag.org_ws_FreewaySpeed[[#This Row],[speed_am]])</f>
        <v>47</v>
      </c>
      <c r="E224">
        <f>IF(ISERROR(Table_sql2014a8.sandag.org_ws_FreewaySpeed[[#This Row],[speed_md]]),"",Table_sql2014a8.sandag.org_ws_FreewaySpeed[[#This Row],[speed_md]])</f>
        <v>56</v>
      </c>
      <c r="F224">
        <f>IF(ISERROR(Table_sql2014a8.sandag.org_ws_FreewaySpeed[[#This Row],[speed_pm]]),"",Table_sql2014a8.sandag.org_ws_FreewaySpeed[[#This Row],[speed_pm]])</f>
        <v>57</v>
      </c>
      <c r="G224">
        <f>IF(ISERROR(Table_sql2014a8.sandag.org_ws_FreewaySpeed[[#This Row],[speed_ev]]),"",Table_sql2014a8.sandag.org_ws_FreewaySpeed[[#This Row],[speed_ev]])</f>
        <v>58</v>
      </c>
    </row>
    <row r="225" spans="1:7" x14ac:dyDescent="0.3">
      <c r="A225">
        <f>IF(ISERROR(Table_sql2014a8.sandag.org_ws_FreewaySpeed[[#This Row],[scenario_id]]),"",Table_sql2014a8.sandag.org_ws_FreewaySpeed[[#This Row],[scenario_id]])</f>
        <v>0</v>
      </c>
      <c r="B225">
        <f>IF(ISERROR(Table_sql2014a8.sandag.org_ws_FreewaySpeed[[#This Row],[LinkID]]),"",Table_sql2014a8.sandag.org_ws_FreewaySpeed[[#This Row],[LinkID]])</f>
        <v>14419</v>
      </c>
      <c r="C225">
        <f>IF(ISERROR(Table_sql2014a8.sandag.org_ws_FreewaySpeed[[#This Row],[speed_ea]]),"",Table_sql2014a8.sandag.org_ws_FreewaySpeed[[#This Row],[speed_ea]])</f>
        <v>58</v>
      </c>
      <c r="D225">
        <f>IF(ISERROR(Table_sql2014a8.sandag.org_ws_FreewaySpeed[[#This Row],[speed_am]]),"",Table_sql2014a8.sandag.org_ws_FreewaySpeed[[#This Row],[speed_am]])</f>
        <v>46</v>
      </c>
      <c r="E225">
        <f>IF(ISERROR(Table_sql2014a8.sandag.org_ws_FreewaySpeed[[#This Row],[speed_md]]),"",Table_sql2014a8.sandag.org_ws_FreewaySpeed[[#This Row],[speed_md]])</f>
        <v>55</v>
      </c>
      <c r="F225">
        <f>IF(ISERROR(Table_sql2014a8.sandag.org_ws_FreewaySpeed[[#This Row],[speed_pm]]),"",Table_sql2014a8.sandag.org_ws_FreewaySpeed[[#This Row],[speed_pm]])</f>
        <v>56</v>
      </c>
      <c r="G225">
        <f>IF(ISERROR(Table_sql2014a8.sandag.org_ws_FreewaySpeed[[#This Row],[speed_ev]]),"",Table_sql2014a8.sandag.org_ws_FreewaySpeed[[#This Row],[speed_ev]])</f>
        <v>58</v>
      </c>
    </row>
    <row r="226" spans="1:7" x14ac:dyDescent="0.3">
      <c r="A226">
        <f>IF(ISERROR(Table_sql2014a8.sandag.org_ws_FreewaySpeed[[#This Row],[scenario_id]]),"",Table_sql2014a8.sandag.org_ws_FreewaySpeed[[#This Row],[scenario_id]])</f>
        <v>0</v>
      </c>
      <c r="B226">
        <f>IF(ISERROR(Table_sql2014a8.sandag.org_ws_FreewaySpeed[[#This Row],[LinkID]]),"",Table_sql2014a8.sandag.org_ws_FreewaySpeed[[#This Row],[LinkID]])</f>
        <v>14637</v>
      </c>
      <c r="C226">
        <f>IF(ISERROR(Table_sql2014a8.sandag.org_ws_FreewaySpeed[[#This Row],[speed_ea]]),"",Table_sql2014a8.sandag.org_ws_FreewaySpeed[[#This Row],[speed_ea]])</f>
        <v>57</v>
      </c>
      <c r="D226">
        <f>IF(ISERROR(Table_sql2014a8.sandag.org_ws_FreewaySpeed[[#This Row],[speed_am]]),"",Table_sql2014a8.sandag.org_ws_FreewaySpeed[[#This Row],[speed_am]])</f>
        <v>50</v>
      </c>
      <c r="E226">
        <f>IF(ISERROR(Table_sql2014a8.sandag.org_ws_FreewaySpeed[[#This Row],[speed_md]]),"",Table_sql2014a8.sandag.org_ws_FreewaySpeed[[#This Row],[speed_md]])</f>
        <v>56</v>
      </c>
      <c r="F226">
        <f>IF(ISERROR(Table_sql2014a8.sandag.org_ws_FreewaySpeed[[#This Row],[speed_pm]]),"",Table_sql2014a8.sandag.org_ws_FreewaySpeed[[#This Row],[speed_pm]])</f>
        <v>57</v>
      </c>
      <c r="G226">
        <f>IF(ISERROR(Table_sql2014a8.sandag.org_ws_FreewaySpeed[[#This Row],[speed_ev]]),"",Table_sql2014a8.sandag.org_ws_FreewaySpeed[[#This Row],[speed_ev]])</f>
        <v>58</v>
      </c>
    </row>
    <row r="227" spans="1:7" x14ac:dyDescent="0.3">
      <c r="A227">
        <f>IF(ISERROR(Table_sql2014a8.sandag.org_ws_FreewaySpeed[[#This Row],[scenario_id]]),"",Table_sql2014a8.sandag.org_ws_FreewaySpeed[[#This Row],[scenario_id]])</f>
        <v>0</v>
      </c>
      <c r="B227">
        <f>IF(ISERROR(Table_sql2014a8.sandag.org_ws_FreewaySpeed[[#This Row],[LinkID]]),"",Table_sql2014a8.sandag.org_ws_FreewaySpeed[[#This Row],[LinkID]])</f>
        <v>14639</v>
      </c>
      <c r="C227">
        <f>IF(ISERROR(Table_sql2014a8.sandag.org_ws_FreewaySpeed[[#This Row],[speed_ea]]),"",Table_sql2014a8.sandag.org_ws_FreewaySpeed[[#This Row],[speed_ea]])</f>
        <v>58</v>
      </c>
      <c r="D227">
        <f>IF(ISERROR(Table_sql2014a8.sandag.org_ws_FreewaySpeed[[#This Row],[speed_am]]),"",Table_sql2014a8.sandag.org_ws_FreewaySpeed[[#This Row],[speed_am]])</f>
        <v>57</v>
      </c>
      <c r="E227">
        <f>IF(ISERROR(Table_sql2014a8.sandag.org_ws_FreewaySpeed[[#This Row],[speed_md]]),"",Table_sql2014a8.sandag.org_ws_FreewaySpeed[[#This Row],[speed_md]])</f>
        <v>56</v>
      </c>
      <c r="F227">
        <f>IF(ISERROR(Table_sql2014a8.sandag.org_ws_FreewaySpeed[[#This Row],[speed_pm]]),"",Table_sql2014a8.sandag.org_ws_FreewaySpeed[[#This Row],[speed_pm]])</f>
        <v>44</v>
      </c>
      <c r="G227">
        <f>IF(ISERROR(Table_sql2014a8.sandag.org_ws_FreewaySpeed[[#This Row],[speed_ev]]),"",Table_sql2014a8.sandag.org_ws_FreewaySpeed[[#This Row],[speed_ev]])</f>
        <v>58</v>
      </c>
    </row>
    <row r="228" spans="1:7" x14ac:dyDescent="0.3">
      <c r="A228">
        <f>IF(ISERROR(Table_sql2014a8.sandag.org_ws_FreewaySpeed[[#This Row],[scenario_id]]),"",Table_sql2014a8.sandag.org_ws_FreewaySpeed[[#This Row],[scenario_id]])</f>
        <v>0</v>
      </c>
      <c r="B228">
        <f>IF(ISERROR(Table_sql2014a8.sandag.org_ws_FreewaySpeed[[#This Row],[LinkID]]),"",Table_sql2014a8.sandag.org_ws_FreewaySpeed[[#This Row],[LinkID]])</f>
        <v>14647</v>
      </c>
      <c r="C228">
        <f>IF(ISERROR(Table_sql2014a8.sandag.org_ws_FreewaySpeed[[#This Row],[speed_ea]]),"",Table_sql2014a8.sandag.org_ws_FreewaySpeed[[#This Row],[speed_ea]])</f>
        <v>58</v>
      </c>
      <c r="D228">
        <f>IF(ISERROR(Table_sql2014a8.sandag.org_ws_FreewaySpeed[[#This Row],[speed_am]]),"",Table_sql2014a8.sandag.org_ws_FreewaySpeed[[#This Row],[speed_am]])</f>
        <v>56</v>
      </c>
      <c r="E228">
        <f>IF(ISERROR(Table_sql2014a8.sandag.org_ws_FreewaySpeed[[#This Row],[speed_md]]),"",Table_sql2014a8.sandag.org_ws_FreewaySpeed[[#This Row],[speed_md]])</f>
        <v>56</v>
      </c>
      <c r="F228">
        <f>IF(ISERROR(Table_sql2014a8.sandag.org_ws_FreewaySpeed[[#This Row],[speed_pm]]),"",Table_sql2014a8.sandag.org_ws_FreewaySpeed[[#This Row],[speed_pm]])</f>
        <v>45</v>
      </c>
      <c r="G228">
        <f>IF(ISERROR(Table_sql2014a8.sandag.org_ws_FreewaySpeed[[#This Row],[speed_ev]]),"",Table_sql2014a8.sandag.org_ws_FreewaySpeed[[#This Row],[speed_ev]])</f>
        <v>58</v>
      </c>
    </row>
    <row r="229" spans="1:7" x14ac:dyDescent="0.3">
      <c r="A229">
        <f>IF(ISERROR(Table_sql2014a8.sandag.org_ws_FreewaySpeed[[#This Row],[scenario_id]]),"",Table_sql2014a8.sandag.org_ws_FreewaySpeed[[#This Row],[scenario_id]])</f>
        <v>0</v>
      </c>
      <c r="B229">
        <f>IF(ISERROR(Table_sql2014a8.sandag.org_ws_FreewaySpeed[[#This Row],[LinkID]]),"",Table_sql2014a8.sandag.org_ws_FreewaySpeed[[#This Row],[LinkID]])</f>
        <v>14650</v>
      </c>
      <c r="C229">
        <f>IF(ISERROR(Table_sql2014a8.sandag.org_ws_FreewaySpeed[[#This Row],[speed_ea]]),"",Table_sql2014a8.sandag.org_ws_FreewaySpeed[[#This Row],[speed_ea]])</f>
        <v>58</v>
      </c>
      <c r="D229">
        <f>IF(ISERROR(Table_sql2014a8.sandag.org_ws_FreewaySpeed[[#This Row],[speed_am]]),"",Table_sql2014a8.sandag.org_ws_FreewaySpeed[[#This Row],[speed_am]])</f>
        <v>57</v>
      </c>
      <c r="E229">
        <f>IF(ISERROR(Table_sql2014a8.sandag.org_ws_FreewaySpeed[[#This Row],[speed_md]]),"",Table_sql2014a8.sandag.org_ws_FreewaySpeed[[#This Row],[speed_md]])</f>
        <v>57</v>
      </c>
      <c r="F229">
        <f>IF(ISERROR(Table_sql2014a8.sandag.org_ws_FreewaySpeed[[#This Row],[speed_pm]]),"",Table_sql2014a8.sandag.org_ws_FreewaySpeed[[#This Row],[speed_pm]])</f>
        <v>48</v>
      </c>
      <c r="G229">
        <f>IF(ISERROR(Table_sql2014a8.sandag.org_ws_FreewaySpeed[[#This Row],[speed_ev]]),"",Table_sql2014a8.sandag.org_ws_FreewaySpeed[[#This Row],[speed_ev]])</f>
        <v>58</v>
      </c>
    </row>
    <row r="230" spans="1:7" x14ac:dyDescent="0.3">
      <c r="A230">
        <f>IF(ISERROR(Table_sql2014a8.sandag.org_ws_FreewaySpeed[[#This Row],[scenario_id]]),"",Table_sql2014a8.sandag.org_ws_FreewaySpeed[[#This Row],[scenario_id]])</f>
        <v>0</v>
      </c>
      <c r="B230">
        <f>IF(ISERROR(Table_sql2014a8.sandag.org_ws_FreewaySpeed[[#This Row],[LinkID]]),"",Table_sql2014a8.sandag.org_ws_FreewaySpeed[[#This Row],[LinkID]])</f>
        <v>14660</v>
      </c>
      <c r="C230">
        <f>IF(ISERROR(Table_sql2014a8.sandag.org_ws_FreewaySpeed[[#This Row],[speed_ea]]),"",Table_sql2014a8.sandag.org_ws_FreewaySpeed[[#This Row],[speed_ea]])</f>
        <v>57</v>
      </c>
      <c r="D230">
        <f>IF(ISERROR(Table_sql2014a8.sandag.org_ws_FreewaySpeed[[#This Row],[speed_am]]),"",Table_sql2014a8.sandag.org_ws_FreewaySpeed[[#This Row],[speed_am]])</f>
        <v>46</v>
      </c>
      <c r="E230">
        <f>IF(ISERROR(Table_sql2014a8.sandag.org_ws_FreewaySpeed[[#This Row],[speed_md]]),"",Table_sql2014a8.sandag.org_ws_FreewaySpeed[[#This Row],[speed_md]])</f>
        <v>55</v>
      </c>
      <c r="F230">
        <f>IF(ISERROR(Table_sql2014a8.sandag.org_ws_FreewaySpeed[[#This Row],[speed_pm]]),"",Table_sql2014a8.sandag.org_ws_FreewaySpeed[[#This Row],[speed_pm]])</f>
        <v>57</v>
      </c>
      <c r="G230">
        <f>IF(ISERROR(Table_sql2014a8.sandag.org_ws_FreewaySpeed[[#This Row],[speed_ev]]),"",Table_sql2014a8.sandag.org_ws_FreewaySpeed[[#This Row],[speed_ev]])</f>
        <v>58</v>
      </c>
    </row>
    <row r="231" spans="1:7" x14ac:dyDescent="0.3">
      <c r="A231">
        <f>IF(ISERROR(Table_sql2014a8.sandag.org_ws_FreewaySpeed[[#This Row],[scenario_id]]),"",Table_sql2014a8.sandag.org_ws_FreewaySpeed[[#This Row],[scenario_id]])</f>
        <v>0</v>
      </c>
      <c r="B231">
        <f>IF(ISERROR(Table_sql2014a8.sandag.org_ws_FreewaySpeed[[#This Row],[LinkID]]),"",Table_sql2014a8.sandag.org_ws_FreewaySpeed[[#This Row],[LinkID]])</f>
        <v>14666</v>
      </c>
      <c r="C231">
        <f>IF(ISERROR(Table_sql2014a8.sandag.org_ws_FreewaySpeed[[#This Row],[speed_ea]]),"",Table_sql2014a8.sandag.org_ws_FreewaySpeed[[#This Row],[speed_ea]])</f>
        <v>57</v>
      </c>
      <c r="D231">
        <f>IF(ISERROR(Table_sql2014a8.sandag.org_ws_FreewaySpeed[[#This Row],[speed_am]]),"",Table_sql2014a8.sandag.org_ws_FreewaySpeed[[#This Row],[speed_am]])</f>
        <v>42</v>
      </c>
      <c r="E231">
        <f>IF(ISERROR(Table_sql2014a8.sandag.org_ws_FreewaySpeed[[#This Row],[speed_md]]),"",Table_sql2014a8.sandag.org_ws_FreewaySpeed[[#This Row],[speed_md]])</f>
        <v>53</v>
      </c>
      <c r="F231">
        <f>IF(ISERROR(Table_sql2014a8.sandag.org_ws_FreewaySpeed[[#This Row],[speed_pm]]),"",Table_sql2014a8.sandag.org_ws_FreewaySpeed[[#This Row],[speed_pm]])</f>
        <v>56</v>
      </c>
      <c r="G231">
        <f>IF(ISERROR(Table_sql2014a8.sandag.org_ws_FreewaySpeed[[#This Row],[speed_ev]]),"",Table_sql2014a8.sandag.org_ws_FreewaySpeed[[#This Row],[speed_ev]])</f>
        <v>58</v>
      </c>
    </row>
    <row r="232" spans="1:7" x14ac:dyDescent="0.3">
      <c r="A232">
        <f>IF(ISERROR(Table_sql2014a8.sandag.org_ws_FreewaySpeed[[#This Row],[scenario_id]]),"",Table_sql2014a8.sandag.org_ws_FreewaySpeed[[#This Row],[scenario_id]])</f>
        <v>0</v>
      </c>
      <c r="B232">
        <f>IF(ISERROR(Table_sql2014a8.sandag.org_ws_FreewaySpeed[[#This Row],[LinkID]]),"",Table_sql2014a8.sandag.org_ws_FreewaySpeed[[#This Row],[LinkID]])</f>
        <v>15010</v>
      </c>
      <c r="C232">
        <f>IF(ISERROR(Table_sql2014a8.sandag.org_ws_FreewaySpeed[[#This Row],[speed_ea]]),"",Table_sql2014a8.sandag.org_ws_FreewaySpeed[[#This Row],[speed_ea]])</f>
        <v>62</v>
      </c>
      <c r="D232">
        <f>IF(ISERROR(Table_sql2014a8.sandag.org_ws_FreewaySpeed[[#This Row],[speed_am]]),"",Table_sql2014a8.sandag.org_ws_FreewaySpeed[[#This Row],[speed_am]])</f>
        <v>44</v>
      </c>
      <c r="E232">
        <f>IF(ISERROR(Table_sql2014a8.sandag.org_ws_FreewaySpeed[[#This Row],[speed_md]]),"",Table_sql2014a8.sandag.org_ws_FreewaySpeed[[#This Row],[speed_md]])</f>
        <v>58</v>
      </c>
      <c r="F232">
        <f>IF(ISERROR(Table_sql2014a8.sandag.org_ws_FreewaySpeed[[#This Row],[speed_pm]]),"",Table_sql2014a8.sandag.org_ws_FreewaySpeed[[#This Row],[speed_pm]])</f>
        <v>56</v>
      </c>
      <c r="G232">
        <f>IF(ISERROR(Table_sql2014a8.sandag.org_ws_FreewaySpeed[[#This Row],[speed_ev]]),"",Table_sql2014a8.sandag.org_ws_FreewaySpeed[[#This Row],[speed_ev]])</f>
        <v>62</v>
      </c>
    </row>
    <row r="233" spans="1:7" x14ac:dyDescent="0.3">
      <c r="A233">
        <f>IF(ISERROR(Table_sql2014a8.sandag.org_ws_FreewaySpeed[[#This Row],[scenario_id]]),"",Table_sql2014a8.sandag.org_ws_FreewaySpeed[[#This Row],[scenario_id]])</f>
        <v>0</v>
      </c>
      <c r="B233">
        <f>IF(ISERROR(Table_sql2014a8.sandag.org_ws_FreewaySpeed[[#This Row],[LinkID]]),"",Table_sql2014a8.sandag.org_ws_FreewaySpeed[[#This Row],[LinkID]])</f>
        <v>15020</v>
      </c>
      <c r="C233">
        <f>IF(ISERROR(Table_sql2014a8.sandag.org_ws_FreewaySpeed[[#This Row],[speed_ea]]),"",Table_sql2014a8.sandag.org_ws_FreewaySpeed[[#This Row],[speed_ea]])</f>
        <v>62</v>
      </c>
      <c r="D233">
        <f>IF(ISERROR(Table_sql2014a8.sandag.org_ws_FreewaySpeed[[#This Row],[speed_am]]),"",Table_sql2014a8.sandag.org_ws_FreewaySpeed[[#This Row],[speed_am]])</f>
        <v>48</v>
      </c>
      <c r="E233">
        <f>IF(ISERROR(Table_sql2014a8.sandag.org_ws_FreewaySpeed[[#This Row],[speed_md]]),"",Table_sql2014a8.sandag.org_ws_FreewaySpeed[[#This Row],[speed_md]])</f>
        <v>60</v>
      </c>
      <c r="F233">
        <f>IF(ISERROR(Table_sql2014a8.sandag.org_ws_FreewaySpeed[[#This Row],[speed_pm]]),"",Table_sql2014a8.sandag.org_ws_FreewaySpeed[[#This Row],[speed_pm]])</f>
        <v>58</v>
      </c>
      <c r="G233">
        <f>IF(ISERROR(Table_sql2014a8.sandag.org_ws_FreewaySpeed[[#This Row],[speed_ev]]),"",Table_sql2014a8.sandag.org_ws_FreewaySpeed[[#This Row],[speed_ev]])</f>
        <v>62</v>
      </c>
    </row>
    <row r="234" spans="1:7" x14ac:dyDescent="0.3">
      <c r="A234">
        <f>IF(ISERROR(Table_sql2014a8.sandag.org_ws_FreewaySpeed[[#This Row],[scenario_id]]),"",Table_sql2014a8.sandag.org_ws_FreewaySpeed[[#This Row],[scenario_id]])</f>
        <v>0</v>
      </c>
      <c r="B234">
        <f>IF(ISERROR(Table_sql2014a8.sandag.org_ws_FreewaySpeed[[#This Row],[LinkID]]),"",Table_sql2014a8.sandag.org_ws_FreewaySpeed[[#This Row],[LinkID]])</f>
        <v>15035</v>
      </c>
      <c r="C234">
        <f>IF(ISERROR(Table_sql2014a8.sandag.org_ws_FreewaySpeed[[#This Row],[speed_ea]]),"",Table_sql2014a8.sandag.org_ws_FreewaySpeed[[#This Row],[speed_ea]])</f>
        <v>58</v>
      </c>
      <c r="D234">
        <f>IF(ISERROR(Table_sql2014a8.sandag.org_ws_FreewaySpeed[[#This Row],[speed_am]]),"",Table_sql2014a8.sandag.org_ws_FreewaySpeed[[#This Row],[speed_am]])</f>
        <v>50</v>
      </c>
      <c r="E234">
        <f>IF(ISERROR(Table_sql2014a8.sandag.org_ws_FreewaySpeed[[#This Row],[speed_md]]),"",Table_sql2014a8.sandag.org_ws_FreewaySpeed[[#This Row],[speed_md]])</f>
        <v>57</v>
      </c>
      <c r="F234">
        <f>IF(ISERROR(Table_sql2014a8.sandag.org_ws_FreewaySpeed[[#This Row],[speed_pm]]),"",Table_sql2014a8.sandag.org_ws_FreewaySpeed[[#This Row],[speed_pm]])</f>
        <v>44</v>
      </c>
      <c r="G234">
        <f>IF(ISERROR(Table_sql2014a8.sandag.org_ws_FreewaySpeed[[#This Row],[speed_ev]]),"",Table_sql2014a8.sandag.org_ws_FreewaySpeed[[#This Row],[speed_ev]])</f>
        <v>58</v>
      </c>
    </row>
    <row r="235" spans="1:7" x14ac:dyDescent="0.3">
      <c r="A235">
        <f>IF(ISERROR(Table_sql2014a8.sandag.org_ws_FreewaySpeed[[#This Row],[scenario_id]]),"",Table_sql2014a8.sandag.org_ws_FreewaySpeed[[#This Row],[scenario_id]])</f>
        <v>0</v>
      </c>
      <c r="B235">
        <f>IF(ISERROR(Table_sql2014a8.sandag.org_ws_FreewaySpeed[[#This Row],[LinkID]]),"",Table_sql2014a8.sandag.org_ws_FreewaySpeed[[#This Row],[LinkID]])</f>
        <v>15036</v>
      </c>
      <c r="C235">
        <f>IF(ISERROR(Table_sql2014a8.sandag.org_ws_FreewaySpeed[[#This Row],[speed_ea]]),"",Table_sql2014a8.sandag.org_ws_FreewaySpeed[[#This Row],[speed_ea]])</f>
        <v>62</v>
      </c>
      <c r="D235">
        <f>IF(ISERROR(Table_sql2014a8.sandag.org_ws_FreewaySpeed[[#This Row],[speed_am]]),"",Table_sql2014a8.sandag.org_ws_FreewaySpeed[[#This Row],[speed_am]])</f>
        <v>47</v>
      </c>
      <c r="E235">
        <f>IF(ISERROR(Table_sql2014a8.sandag.org_ws_FreewaySpeed[[#This Row],[speed_md]]),"",Table_sql2014a8.sandag.org_ws_FreewaySpeed[[#This Row],[speed_md]])</f>
        <v>60</v>
      </c>
      <c r="F235">
        <f>IF(ISERROR(Table_sql2014a8.sandag.org_ws_FreewaySpeed[[#This Row],[speed_pm]]),"",Table_sql2014a8.sandag.org_ws_FreewaySpeed[[#This Row],[speed_pm]])</f>
        <v>58</v>
      </c>
      <c r="G235">
        <f>IF(ISERROR(Table_sql2014a8.sandag.org_ws_FreewaySpeed[[#This Row],[speed_ev]]),"",Table_sql2014a8.sandag.org_ws_FreewaySpeed[[#This Row],[speed_ev]])</f>
        <v>62</v>
      </c>
    </row>
    <row r="236" spans="1:7" x14ac:dyDescent="0.3">
      <c r="A236">
        <f>IF(ISERROR(Table_sql2014a8.sandag.org_ws_FreewaySpeed[[#This Row],[scenario_id]]),"",Table_sql2014a8.sandag.org_ws_FreewaySpeed[[#This Row],[scenario_id]])</f>
        <v>0</v>
      </c>
      <c r="B236">
        <f>IF(ISERROR(Table_sql2014a8.sandag.org_ws_FreewaySpeed[[#This Row],[LinkID]]),"",Table_sql2014a8.sandag.org_ws_FreewaySpeed[[#This Row],[LinkID]])</f>
        <v>15041</v>
      </c>
      <c r="C236">
        <f>IF(ISERROR(Table_sql2014a8.sandag.org_ws_FreewaySpeed[[#This Row],[speed_ea]]),"",Table_sql2014a8.sandag.org_ws_FreewaySpeed[[#This Row],[speed_ea]])</f>
        <v>58</v>
      </c>
      <c r="D236">
        <f>IF(ISERROR(Table_sql2014a8.sandag.org_ws_FreewaySpeed[[#This Row],[speed_am]]),"",Table_sql2014a8.sandag.org_ws_FreewaySpeed[[#This Row],[speed_am]])</f>
        <v>55</v>
      </c>
      <c r="E236">
        <f>IF(ISERROR(Table_sql2014a8.sandag.org_ws_FreewaySpeed[[#This Row],[speed_md]]),"",Table_sql2014a8.sandag.org_ws_FreewaySpeed[[#This Row],[speed_md]])</f>
        <v>58</v>
      </c>
      <c r="F236">
        <f>IF(ISERROR(Table_sql2014a8.sandag.org_ws_FreewaySpeed[[#This Row],[speed_pm]]),"",Table_sql2014a8.sandag.org_ws_FreewaySpeed[[#This Row],[speed_pm]])</f>
        <v>52</v>
      </c>
      <c r="G236">
        <f>IF(ISERROR(Table_sql2014a8.sandag.org_ws_FreewaySpeed[[#This Row],[speed_ev]]),"",Table_sql2014a8.sandag.org_ws_FreewaySpeed[[#This Row],[speed_ev]])</f>
        <v>58</v>
      </c>
    </row>
    <row r="237" spans="1:7" x14ac:dyDescent="0.3">
      <c r="A237">
        <f>IF(ISERROR(Table_sql2014a8.sandag.org_ws_FreewaySpeed[[#This Row],[scenario_id]]),"",Table_sql2014a8.sandag.org_ws_FreewaySpeed[[#This Row],[scenario_id]])</f>
        <v>0</v>
      </c>
      <c r="B237">
        <f>IF(ISERROR(Table_sql2014a8.sandag.org_ws_FreewaySpeed[[#This Row],[LinkID]]),"",Table_sql2014a8.sandag.org_ws_FreewaySpeed[[#This Row],[LinkID]])</f>
        <v>15082</v>
      </c>
      <c r="C237">
        <f>IF(ISERROR(Table_sql2014a8.sandag.org_ws_FreewaySpeed[[#This Row],[speed_ea]]),"",Table_sql2014a8.sandag.org_ws_FreewaySpeed[[#This Row],[speed_ea]])</f>
        <v>53</v>
      </c>
      <c r="D237">
        <f>IF(ISERROR(Table_sql2014a8.sandag.org_ws_FreewaySpeed[[#This Row],[speed_am]]),"",Table_sql2014a8.sandag.org_ws_FreewaySpeed[[#This Row],[speed_am]])</f>
        <v>37</v>
      </c>
      <c r="E237">
        <f>IF(ISERROR(Table_sql2014a8.sandag.org_ws_FreewaySpeed[[#This Row],[speed_md]]),"",Table_sql2014a8.sandag.org_ws_FreewaySpeed[[#This Row],[speed_md]])</f>
        <v>49</v>
      </c>
      <c r="F237">
        <f>IF(ISERROR(Table_sql2014a8.sandag.org_ws_FreewaySpeed[[#This Row],[speed_pm]]),"",Table_sql2014a8.sandag.org_ws_FreewaySpeed[[#This Row],[speed_pm]])</f>
        <v>47</v>
      </c>
      <c r="G237">
        <f>IF(ISERROR(Table_sql2014a8.sandag.org_ws_FreewaySpeed[[#This Row],[speed_ev]]),"",Table_sql2014a8.sandag.org_ws_FreewaySpeed[[#This Row],[speed_ev]])</f>
        <v>53</v>
      </c>
    </row>
    <row r="238" spans="1:7" x14ac:dyDescent="0.3">
      <c r="A238">
        <f>IF(ISERROR(Table_sql2014a8.sandag.org_ws_FreewaySpeed[[#This Row],[scenario_id]]),"",Table_sql2014a8.sandag.org_ws_FreewaySpeed[[#This Row],[scenario_id]])</f>
        <v>0</v>
      </c>
      <c r="B238">
        <f>IF(ISERROR(Table_sql2014a8.sandag.org_ws_FreewaySpeed[[#This Row],[LinkID]]),"",Table_sql2014a8.sandag.org_ws_FreewaySpeed[[#This Row],[LinkID]])</f>
        <v>15083</v>
      </c>
      <c r="C238">
        <f>IF(ISERROR(Table_sql2014a8.sandag.org_ws_FreewaySpeed[[#This Row],[speed_ea]]),"",Table_sql2014a8.sandag.org_ws_FreewaySpeed[[#This Row],[speed_ea]])</f>
        <v>53</v>
      </c>
      <c r="D238">
        <f>IF(ISERROR(Table_sql2014a8.sandag.org_ws_FreewaySpeed[[#This Row],[speed_am]]),"",Table_sql2014a8.sandag.org_ws_FreewaySpeed[[#This Row],[speed_am]])</f>
        <v>39</v>
      </c>
      <c r="E238">
        <f>IF(ISERROR(Table_sql2014a8.sandag.org_ws_FreewaySpeed[[#This Row],[speed_md]]),"",Table_sql2014a8.sandag.org_ws_FreewaySpeed[[#This Row],[speed_md]])</f>
        <v>44</v>
      </c>
      <c r="F238">
        <f>IF(ISERROR(Table_sql2014a8.sandag.org_ws_FreewaySpeed[[#This Row],[speed_pm]]),"",Table_sql2014a8.sandag.org_ws_FreewaySpeed[[#This Row],[speed_pm]])</f>
        <v>32</v>
      </c>
      <c r="G238">
        <f>IF(ISERROR(Table_sql2014a8.sandag.org_ws_FreewaySpeed[[#This Row],[speed_ev]]),"",Table_sql2014a8.sandag.org_ws_FreewaySpeed[[#This Row],[speed_ev]])</f>
        <v>53</v>
      </c>
    </row>
    <row r="239" spans="1:7" x14ac:dyDescent="0.3">
      <c r="A239">
        <f>IF(ISERROR(Table_sql2014a8.sandag.org_ws_FreewaySpeed[[#This Row],[scenario_id]]),"",Table_sql2014a8.sandag.org_ws_FreewaySpeed[[#This Row],[scenario_id]])</f>
        <v>0</v>
      </c>
      <c r="B239">
        <f>IF(ISERROR(Table_sql2014a8.sandag.org_ws_FreewaySpeed[[#This Row],[LinkID]]),"",Table_sql2014a8.sandag.org_ws_FreewaySpeed[[#This Row],[LinkID]])</f>
        <v>15188</v>
      </c>
      <c r="C239">
        <f>IF(ISERROR(Table_sql2014a8.sandag.org_ws_FreewaySpeed[[#This Row],[speed_ea]]),"",Table_sql2014a8.sandag.org_ws_FreewaySpeed[[#This Row],[speed_ea]])</f>
        <v>57</v>
      </c>
      <c r="D239">
        <f>IF(ISERROR(Table_sql2014a8.sandag.org_ws_FreewaySpeed[[#This Row],[speed_am]]),"",Table_sql2014a8.sandag.org_ws_FreewaySpeed[[#This Row],[speed_am]])</f>
        <v>54</v>
      </c>
      <c r="E239">
        <f>IF(ISERROR(Table_sql2014a8.sandag.org_ws_FreewaySpeed[[#This Row],[speed_md]]),"",Table_sql2014a8.sandag.org_ws_FreewaySpeed[[#This Row],[speed_md]])</f>
        <v>57</v>
      </c>
      <c r="F239">
        <f>IF(ISERROR(Table_sql2014a8.sandag.org_ws_FreewaySpeed[[#This Row],[speed_pm]]),"",Table_sql2014a8.sandag.org_ws_FreewaySpeed[[#This Row],[speed_pm]])</f>
        <v>53</v>
      </c>
      <c r="G239">
        <f>IF(ISERROR(Table_sql2014a8.sandag.org_ws_FreewaySpeed[[#This Row],[speed_ev]]),"",Table_sql2014a8.sandag.org_ws_FreewaySpeed[[#This Row],[speed_ev]])</f>
        <v>57</v>
      </c>
    </row>
    <row r="240" spans="1:7" x14ac:dyDescent="0.3">
      <c r="A240">
        <f>IF(ISERROR(Table_sql2014a8.sandag.org_ws_FreewaySpeed[[#This Row],[scenario_id]]),"",Table_sql2014a8.sandag.org_ws_FreewaySpeed[[#This Row],[scenario_id]])</f>
        <v>0</v>
      </c>
      <c r="B240">
        <f>IF(ISERROR(Table_sql2014a8.sandag.org_ws_FreewaySpeed[[#This Row],[LinkID]]),"",Table_sql2014a8.sandag.org_ws_FreewaySpeed[[#This Row],[LinkID]])</f>
        <v>15207</v>
      </c>
      <c r="C240">
        <f>IF(ISERROR(Table_sql2014a8.sandag.org_ws_FreewaySpeed[[#This Row],[speed_ea]]),"",Table_sql2014a8.sandag.org_ws_FreewaySpeed[[#This Row],[speed_ea]])</f>
        <v>62</v>
      </c>
      <c r="D240">
        <f>IF(ISERROR(Table_sql2014a8.sandag.org_ws_FreewaySpeed[[#This Row],[speed_am]]),"",Table_sql2014a8.sandag.org_ws_FreewaySpeed[[#This Row],[speed_am]])</f>
        <v>54</v>
      </c>
      <c r="E240">
        <f>IF(ISERROR(Table_sql2014a8.sandag.org_ws_FreewaySpeed[[#This Row],[speed_md]]),"",Table_sql2014a8.sandag.org_ws_FreewaySpeed[[#This Row],[speed_md]])</f>
        <v>62</v>
      </c>
      <c r="F240">
        <f>IF(ISERROR(Table_sql2014a8.sandag.org_ws_FreewaySpeed[[#This Row],[speed_pm]]),"",Table_sql2014a8.sandag.org_ws_FreewaySpeed[[#This Row],[speed_pm]])</f>
        <v>62</v>
      </c>
      <c r="G240">
        <f>IF(ISERROR(Table_sql2014a8.sandag.org_ws_FreewaySpeed[[#This Row],[speed_ev]]),"",Table_sql2014a8.sandag.org_ws_FreewaySpeed[[#This Row],[speed_ev]])</f>
        <v>62</v>
      </c>
    </row>
    <row r="241" spans="1:7" x14ac:dyDescent="0.3">
      <c r="A241">
        <f>IF(ISERROR(Table_sql2014a8.sandag.org_ws_FreewaySpeed[[#This Row],[scenario_id]]),"",Table_sql2014a8.sandag.org_ws_FreewaySpeed[[#This Row],[scenario_id]])</f>
        <v>0</v>
      </c>
      <c r="B241">
        <f>IF(ISERROR(Table_sql2014a8.sandag.org_ws_FreewaySpeed[[#This Row],[LinkID]]),"",Table_sql2014a8.sandag.org_ws_FreewaySpeed[[#This Row],[LinkID]])</f>
        <v>15208</v>
      </c>
      <c r="C241">
        <f>IF(ISERROR(Table_sql2014a8.sandag.org_ws_FreewaySpeed[[#This Row],[speed_ea]]),"",Table_sql2014a8.sandag.org_ws_FreewaySpeed[[#This Row],[speed_ea]])</f>
        <v>60</v>
      </c>
      <c r="D241">
        <f>IF(ISERROR(Table_sql2014a8.sandag.org_ws_FreewaySpeed[[#This Row],[speed_am]]),"",Table_sql2014a8.sandag.org_ws_FreewaySpeed[[#This Row],[speed_am]])</f>
        <v>49</v>
      </c>
      <c r="E241">
        <f>IF(ISERROR(Table_sql2014a8.sandag.org_ws_FreewaySpeed[[#This Row],[speed_md]]),"",Table_sql2014a8.sandag.org_ws_FreewaySpeed[[#This Row],[speed_md]])</f>
        <v>59</v>
      </c>
      <c r="F241">
        <f>IF(ISERROR(Table_sql2014a8.sandag.org_ws_FreewaySpeed[[#This Row],[speed_pm]]),"",Table_sql2014a8.sandag.org_ws_FreewaySpeed[[#This Row],[speed_pm]])</f>
        <v>60</v>
      </c>
      <c r="G241">
        <f>IF(ISERROR(Table_sql2014a8.sandag.org_ws_FreewaySpeed[[#This Row],[speed_ev]]),"",Table_sql2014a8.sandag.org_ws_FreewaySpeed[[#This Row],[speed_ev]])</f>
        <v>60</v>
      </c>
    </row>
    <row r="242" spans="1:7" x14ac:dyDescent="0.3">
      <c r="A242">
        <f>IF(ISERROR(Table_sql2014a8.sandag.org_ws_FreewaySpeed[[#This Row],[scenario_id]]),"",Table_sql2014a8.sandag.org_ws_FreewaySpeed[[#This Row],[scenario_id]])</f>
        <v>0</v>
      </c>
      <c r="B242">
        <f>IF(ISERROR(Table_sql2014a8.sandag.org_ws_FreewaySpeed[[#This Row],[LinkID]]),"",Table_sql2014a8.sandag.org_ws_FreewaySpeed[[#This Row],[LinkID]])</f>
        <v>15209</v>
      </c>
      <c r="C242">
        <f>IF(ISERROR(Table_sql2014a8.sandag.org_ws_FreewaySpeed[[#This Row],[speed_ea]]),"",Table_sql2014a8.sandag.org_ws_FreewaySpeed[[#This Row],[speed_ea]])</f>
        <v>58</v>
      </c>
      <c r="D242">
        <f>IF(ISERROR(Table_sql2014a8.sandag.org_ws_FreewaySpeed[[#This Row],[speed_am]]),"",Table_sql2014a8.sandag.org_ws_FreewaySpeed[[#This Row],[speed_am]])</f>
        <v>57</v>
      </c>
      <c r="E242">
        <f>IF(ISERROR(Table_sql2014a8.sandag.org_ws_FreewaySpeed[[#This Row],[speed_md]]),"",Table_sql2014a8.sandag.org_ws_FreewaySpeed[[#This Row],[speed_md]])</f>
        <v>57</v>
      </c>
      <c r="F242">
        <f>IF(ISERROR(Table_sql2014a8.sandag.org_ws_FreewaySpeed[[#This Row],[speed_pm]]),"",Table_sql2014a8.sandag.org_ws_FreewaySpeed[[#This Row],[speed_pm]])</f>
        <v>48</v>
      </c>
      <c r="G242">
        <f>IF(ISERROR(Table_sql2014a8.sandag.org_ws_FreewaySpeed[[#This Row],[speed_ev]]),"",Table_sql2014a8.sandag.org_ws_FreewaySpeed[[#This Row],[speed_ev]])</f>
        <v>58</v>
      </c>
    </row>
    <row r="243" spans="1:7" x14ac:dyDescent="0.3">
      <c r="A243">
        <f>IF(ISERROR(Table_sql2014a8.sandag.org_ws_FreewaySpeed[[#This Row],[scenario_id]]),"",Table_sql2014a8.sandag.org_ws_FreewaySpeed[[#This Row],[scenario_id]])</f>
        <v>0</v>
      </c>
      <c r="B243">
        <f>IF(ISERROR(Table_sql2014a8.sandag.org_ws_FreewaySpeed[[#This Row],[LinkID]]),"",Table_sql2014a8.sandag.org_ws_FreewaySpeed[[#This Row],[LinkID]])</f>
        <v>15211</v>
      </c>
      <c r="C243">
        <f>IF(ISERROR(Table_sql2014a8.sandag.org_ws_FreewaySpeed[[#This Row],[speed_ea]]),"",Table_sql2014a8.sandag.org_ws_FreewaySpeed[[#This Row],[speed_ea]])</f>
        <v>62</v>
      </c>
      <c r="D243">
        <f>IF(ISERROR(Table_sql2014a8.sandag.org_ws_FreewaySpeed[[#This Row],[speed_am]]),"",Table_sql2014a8.sandag.org_ws_FreewaySpeed[[#This Row],[speed_am]])</f>
        <v>56</v>
      </c>
      <c r="E243">
        <f>IF(ISERROR(Table_sql2014a8.sandag.org_ws_FreewaySpeed[[#This Row],[speed_md]]),"",Table_sql2014a8.sandag.org_ws_FreewaySpeed[[#This Row],[speed_md]])</f>
        <v>60</v>
      </c>
      <c r="F243">
        <f>IF(ISERROR(Table_sql2014a8.sandag.org_ws_FreewaySpeed[[#This Row],[speed_pm]]),"",Table_sql2014a8.sandag.org_ws_FreewaySpeed[[#This Row],[speed_pm]])</f>
        <v>45</v>
      </c>
      <c r="G243">
        <f>IF(ISERROR(Table_sql2014a8.sandag.org_ws_FreewaySpeed[[#This Row],[speed_ev]]),"",Table_sql2014a8.sandag.org_ws_FreewaySpeed[[#This Row],[speed_ev]])</f>
        <v>62</v>
      </c>
    </row>
    <row r="244" spans="1:7" x14ac:dyDescent="0.3">
      <c r="A244">
        <f>IF(ISERROR(Table_sql2014a8.sandag.org_ws_FreewaySpeed[[#This Row],[scenario_id]]),"",Table_sql2014a8.sandag.org_ws_FreewaySpeed[[#This Row],[scenario_id]])</f>
        <v>0</v>
      </c>
      <c r="B244">
        <f>IF(ISERROR(Table_sql2014a8.sandag.org_ws_FreewaySpeed[[#This Row],[LinkID]]),"",Table_sql2014a8.sandag.org_ws_FreewaySpeed[[#This Row],[LinkID]])</f>
        <v>15236</v>
      </c>
      <c r="C244">
        <f>IF(ISERROR(Table_sql2014a8.sandag.org_ws_FreewaySpeed[[#This Row],[speed_ea]]),"",Table_sql2014a8.sandag.org_ws_FreewaySpeed[[#This Row],[speed_ea]])</f>
        <v>58</v>
      </c>
      <c r="D244">
        <f>IF(ISERROR(Table_sql2014a8.sandag.org_ws_FreewaySpeed[[#This Row],[speed_am]]),"",Table_sql2014a8.sandag.org_ws_FreewaySpeed[[#This Row],[speed_am]])</f>
        <v>57</v>
      </c>
      <c r="E244">
        <f>IF(ISERROR(Table_sql2014a8.sandag.org_ws_FreewaySpeed[[#This Row],[speed_md]]),"",Table_sql2014a8.sandag.org_ws_FreewaySpeed[[#This Row],[speed_md]])</f>
        <v>57</v>
      </c>
      <c r="F244">
        <f>IF(ISERROR(Table_sql2014a8.sandag.org_ws_FreewaySpeed[[#This Row],[speed_pm]]),"",Table_sql2014a8.sandag.org_ws_FreewaySpeed[[#This Row],[speed_pm]])</f>
        <v>43</v>
      </c>
      <c r="G244">
        <f>IF(ISERROR(Table_sql2014a8.sandag.org_ws_FreewaySpeed[[#This Row],[speed_ev]]),"",Table_sql2014a8.sandag.org_ws_FreewaySpeed[[#This Row],[speed_ev]])</f>
        <v>58</v>
      </c>
    </row>
    <row r="245" spans="1:7" x14ac:dyDescent="0.3">
      <c r="A245">
        <f>IF(ISERROR(Table_sql2014a8.sandag.org_ws_FreewaySpeed[[#This Row],[scenario_id]]),"",Table_sql2014a8.sandag.org_ws_FreewaySpeed[[#This Row],[scenario_id]])</f>
        <v>0</v>
      </c>
      <c r="B245">
        <f>IF(ISERROR(Table_sql2014a8.sandag.org_ws_FreewaySpeed[[#This Row],[LinkID]]),"",Table_sql2014a8.sandag.org_ws_FreewaySpeed[[#This Row],[LinkID]])</f>
        <v>15238</v>
      </c>
      <c r="C245">
        <f>IF(ISERROR(Table_sql2014a8.sandag.org_ws_FreewaySpeed[[#This Row],[speed_ea]]),"",Table_sql2014a8.sandag.org_ws_FreewaySpeed[[#This Row],[speed_ea]])</f>
        <v>58</v>
      </c>
      <c r="D245">
        <f>IF(ISERROR(Table_sql2014a8.sandag.org_ws_FreewaySpeed[[#This Row],[speed_am]]),"",Table_sql2014a8.sandag.org_ws_FreewaySpeed[[#This Row],[speed_am]])</f>
        <v>34</v>
      </c>
      <c r="E245">
        <f>IF(ISERROR(Table_sql2014a8.sandag.org_ws_FreewaySpeed[[#This Row],[speed_md]]),"",Table_sql2014a8.sandag.org_ws_FreewaySpeed[[#This Row],[speed_md]])</f>
        <v>56</v>
      </c>
      <c r="F245">
        <f>IF(ISERROR(Table_sql2014a8.sandag.org_ws_FreewaySpeed[[#This Row],[speed_pm]]),"",Table_sql2014a8.sandag.org_ws_FreewaySpeed[[#This Row],[speed_pm]])</f>
        <v>56</v>
      </c>
      <c r="G245">
        <f>IF(ISERROR(Table_sql2014a8.sandag.org_ws_FreewaySpeed[[#This Row],[speed_ev]]),"",Table_sql2014a8.sandag.org_ws_FreewaySpeed[[#This Row],[speed_ev]])</f>
        <v>58</v>
      </c>
    </row>
    <row r="246" spans="1:7" x14ac:dyDescent="0.3">
      <c r="A246">
        <f>IF(ISERROR(Table_sql2014a8.sandag.org_ws_FreewaySpeed[[#This Row],[scenario_id]]),"",Table_sql2014a8.sandag.org_ws_FreewaySpeed[[#This Row],[scenario_id]])</f>
        <v>0</v>
      </c>
      <c r="B246">
        <f>IF(ISERROR(Table_sql2014a8.sandag.org_ws_FreewaySpeed[[#This Row],[LinkID]]),"",Table_sql2014a8.sandag.org_ws_FreewaySpeed[[#This Row],[LinkID]])</f>
        <v>15239</v>
      </c>
      <c r="C246">
        <f>IF(ISERROR(Table_sql2014a8.sandag.org_ws_FreewaySpeed[[#This Row],[speed_ea]]),"",Table_sql2014a8.sandag.org_ws_FreewaySpeed[[#This Row],[speed_ea]])</f>
        <v>58</v>
      </c>
      <c r="D246">
        <f>IF(ISERROR(Table_sql2014a8.sandag.org_ws_FreewaySpeed[[#This Row],[speed_am]]),"",Table_sql2014a8.sandag.org_ws_FreewaySpeed[[#This Row],[speed_am]])</f>
        <v>55</v>
      </c>
      <c r="E246">
        <f>IF(ISERROR(Table_sql2014a8.sandag.org_ws_FreewaySpeed[[#This Row],[speed_md]]),"",Table_sql2014a8.sandag.org_ws_FreewaySpeed[[#This Row],[speed_md]])</f>
        <v>55</v>
      </c>
      <c r="F246">
        <f>IF(ISERROR(Table_sql2014a8.sandag.org_ws_FreewaySpeed[[#This Row],[speed_pm]]),"",Table_sql2014a8.sandag.org_ws_FreewaySpeed[[#This Row],[speed_pm]])</f>
        <v>26</v>
      </c>
      <c r="G246">
        <f>IF(ISERROR(Table_sql2014a8.sandag.org_ws_FreewaySpeed[[#This Row],[speed_ev]]),"",Table_sql2014a8.sandag.org_ws_FreewaySpeed[[#This Row],[speed_ev]])</f>
        <v>58</v>
      </c>
    </row>
    <row r="247" spans="1:7" x14ac:dyDescent="0.3">
      <c r="A247">
        <f>IF(ISERROR(Table_sql2014a8.sandag.org_ws_FreewaySpeed[[#This Row],[scenario_id]]),"",Table_sql2014a8.sandag.org_ws_FreewaySpeed[[#This Row],[scenario_id]])</f>
        <v>0</v>
      </c>
      <c r="B247">
        <f>IF(ISERROR(Table_sql2014a8.sandag.org_ws_FreewaySpeed[[#This Row],[LinkID]]),"",Table_sql2014a8.sandag.org_ws_FreewaySpeed[[#This Row],[LinkID]])</f>
        <v>15318</v>
      </c>
      <c r="C247">
        <f>IF(ISERROR(Table_sql2014a8.sandag.org_ws_FreewaySpeed[[#This Row],[speed_ea]]),"",Table_sql2014a8.sandag.org_ws_FreewaySpeed[[#This Row],[speed_ea]])</f>
        <v>58</v>
      </c>
      <c r="D247">
        <f>IF(ISERROR(Table_sql2014a8.sandag.org_ws_FreewaySpeed[[#This Row],[speed_am]]),"",Table_sql2014a8.sandag.org_ws_FreewaySpeed[[#This Row],[speed_am]])</f>
        <v>57</v>
      </c>
      <c r="E247">
        <f>IF(ISERROR(Table_sql2014a8.sandag.org_ws_FreewaySpeed[[#This Row],[speed_md]]),"",Table_sql2014a8.sandag.org_ws_FreewaySpeed[[#This Row],[speed_md]])</f>
        <v>57</v>
      </c>
      <c r="F247">
        <f>IF(ISERROR(Table_sql2014a8.sandag.org_ws_FreewaySpeed[[#This Row],[speed_pm]]),"",Table_sql2014a8.sandag.org_ws_FreewaySpeed[[#This Row],[speed_pm]])</f>
        <v>48</v>
      </c>
      <c r="G247">
        <f>IF(ISERROR(Table_sql2014a8.sandag.org_ws_FreewaySpeed[[#This Row],[speed_ev]]),"",Table_sql2014a8.sandag.org_ws_FreewaySpeed[[#This Row],[speed_ev]])</f>
        <v>58</v>
      </c>
    </row>
    <row r="248" spans="1:7" x14ac:dyDescent="0.3">
      <c r="A248">
        <f>IF(ISERROR(Table_sql2014a8.sandag.org_ws_FreewaySpeed[[#This Row],[scenario_id]]),"",Table_sql2014a8.sandag.org_ws_FreewaySpeed[[#This Row],[scenario_id]])</f>
        <v>0</v>
      </c>
      <c r="B248">
        <f>IF(ISERROR(Table_sql2014a8.sandag.org_ws_FreewaySpeed[[#This Row],[LinkID]]),"",Table_sql2014a8.sandag.org_ws_FreewaySpeed[[#This Row],[LinkID]])</f>
        <v>15684</v>
      </c>
      <c r="C248">
        <f>IF(ISERROR(Table_sql2014a8.sandag.org_ws_FreewaySpeed[[#This Row],[speed_ea]]),"",Table_sql2014a8.sandag.org_ws_FreewaySpeed[[#This Row],[speed_ea]])</f>
        <v>58</v>
      </c>
      <c r="D248">
        <f>IF(ISERROR(Table_sql2014a8.sandag.org_ws_FreewaySpeed[[#This Row],[speed_am]]),"",Table_sql2014a8.sandag.org_ws_FreewaySpeed[[#This Row],[speed_am]])</f>
        <v>54</v>
      </c>
      <c r="E248">
        <f>IF(ISERROR(Table_sql2014a8.sandag.org_ws_FreewaySpeed[[#This Row],[speed_md]]),"",Table_sql2014a8.sandag.org_ws_FreewaySpeed[[#This Row],[speed_md]])</f>
        <v>58</v>
      </c>
      <c r="F248">
        <f>IF(ISERROR(Table_sql2014a8.sandag.org_ws_FreewaySpeed[[#This Row],[speed_pm]]),"",Table_sql2014a8.sandag.org_ws_FreewaySpeed[[#This Row],[speed_pm]])</f>
        <v>58</v>
      </c>
      <c r="G248">
        <f>IF(ISERROR(Table_sql2014a8.sandag.org_ws_FreewaySpeed[[#This Row],[speed_ev]]),"",Table_sql2014a8.sandag.org_ws_FreewaySpeed[[#This Row],[speed_ev]])</f>
        <v>58</v>
      </c>
    </row>
    <row r="249" spans="1:7" x14ac:dyDescent="0.3">
      <c r="A249">
        <f>IF(ISERROR(Table_sql2014a8.sandag.org_ws_FreewaySpeed[[#This Row],[scenario_id]]),"",Table_sql2014a8.sandag.org_ws_FreewaySpeed[[#This Row],[scenario_id]])</f>
        <v>0</v>
      </c>
      <c r="B249">
        <f>IF(ISERROR(Table_sql2014a8.sandag.org_ws_FreewaySpeed[[#This Row],[LinkID]]),"",Table_sql2014a8.sandag.org_ws_FreewaySpeed[[#This Row],[LinkID]])</f>
        <v>15688</v>
      </c>
      <c r="C249">
        <f>IF(ISERROR(Table_sql2014a8.sandag.org_ws_FreewaySpeed[[#This Row],[speed_ea]]),"",Table_sql2014a8.sandag.org_ws_FreewaySpeed[[#This Row],[speed_ea]])</f>
        <v>62</v>
      </c>
      <c r="D249">
        <f>IF(ISERROR(Table_sql2014a8.sandag.org_ws_FreewaySpeed[[#This Row],[speed_am]]),"",Table_sql2014a8.sandag.org_ws_FreewaySpeed[[#This Row],[speed_am]])</f>
        <v>57</v>
      </c>
      <c r="E249">
        <f>IF(ISERROR(Table_sql2014a8.sandag.org_ws_FreewaySpeed[[#This Row],[speed_md]]),"",Table_sql2014a8.sandag.org_ws_FreewaySpeed[[#This Row],[speed_md]])</f>
        <v>61</v>
      </c>
      <c r="F249">
        <f>IF(ISERROR(Table_sql2014a8.sandag.org_ws_FreewaySpeed[[#This Row],[speed_pm]]),"",Table_sql2014a8.sandag.org_ws_FreewaySpeed[[#This Row],[speed_pm]])</f>
        <v>59</v>
      </c>
      <c r="G249">
        <f>IF(ISERROR(Table_sql2014a8.sandag.org_ws_FreewaySpeed[[#This Row],[speed_ev]]),"",Table_sql2014a8.sandag.org_ws_FreewaySpeed[[#This Row],[speed_ev]])</f>
        <v>62</v>
      </c>
    </row>
    <row r="250" spans="1:7" x14ac:dyDescent="0.3">
      <c r="A250">
        <f>IF(ISERROR(Table_sql2014a8.sandag.org_ws_FreewaySpeed[[#This Row],[scenario_id]]),"",Table_sql2014a8.sandag.org_ws_FreewaySpeed[[#This Row],[scenario_id]])</f>
        <v>0</v>
      </c>
      <c r="B250">
        <f>IF(ISERROR(Table_sql2014a8.sandag.org_ws_FreewaySpeed[[#This Row],[LinkID]]),"",Table_sql2014a8.sandag.org_ws_FreewaySpeed[[#This Row],[LinkID]])</f>
        <v>15689</v>
      </c>
      <c r="C250">
        <f>IF(ISERROR(Table_sql2014a8.sandag.org_ws_FreewaySpeed[[#This Row],[speed_ea]]),"",Table_sql2014a8.sandag.org_ws_FreewaySpeed[[#This Row],[speed_ea]])</f>
        <v>53</v>
      </c>
      <c r="D250">
        <f>IF(ISERROR(Table_sql2014a8.sandag.org_ws_FreewaySpeed[[#This Row],[speed_am]]),"",Table_sql2014a8.sandag.org_ws_FreewaySpeed[[#This Row],[speed_am]])</f>
        <v>51</v>
      </c>
      <c r="E250">
        <f>IF(ISERROR(Table_sql2014a8.sandag.org_ws_FreewaySpeed[[#This Row],[speed_md]]),"",Table_sql2014a8.sandag.org_ws_FreewaySpeed[[#This Row],[speed_md]])</f>
        <v>53</v>
      </c>
      <c r="F250">
        <f>IF(ISERROR(Table_sql2014a8.sandag.org_ws_FreewaySpeed[[#This Row],[speed_pm]]),"",Table_sql2014a8.sandag.org_ws_FreewaySpeed[[#This Row],[speed_pm]])</f>
        <v>53</v>
      </c>
      <c r="G250">
        <f>IF(ISERROR(Table_sql2014a8.sandag.org_ws_FreewaySpeed[[#This Row],[speed_ev]]),"",Table_sql2014a8.sandag.org_ws_FreewaySpeed[[#This Row],[speed_ev]])</f>
        <v>53</v>
      </c>
    </row>
    <row r="251" spans="1:7" x14ac:dyDescent="0.3">
      <c r="A251">
        <f>IF(ISERROR(Table_sql2014a8.sandag.org_ws_FreewaySpeed[[#This Row],[scenario_id]]),"",Table_sql2014a8.sandag.org_ws_FreewaySpeed[[#This Row],[scenario_id]])</f>
        <v>0</v>
      </c>
      <c r="B251">
        <f>IF(ISERROR(Table_sql2014a8.sandag.org_ws_FreewaySpeed[[#This Row],[LinkID]]),"",Table_sql2014a8.sandag.org_ws_FreewaySpeed[[#This Row],[LinkID]])</f>
        <v>15690</v>
      </c>
      <c r="C251">
        <f>IF(ISERROR(Table_sql2014a8.sandag.org_ws_FreewaySpeed[[#This Row],[speed_ea]]),"",Table_sql2014a8.sandag.org_ws_FreewaySpeed[[#This Row],[speed_ea]])</f>
        <v>58</v>
      </c>
      <c r="D251">
        <f>IF(ISERROR(Table_sql2014a8.sandag.org_ws_FreewaySpeed[[#This Row],[speed_am]]),"",Table_sql2014a8.sandag.org_ws_FreewaySpeed[[#This Row],[speed_am]])</f>
        <v>57</v>
      </c>
      <c r="E251">
        <f>IF(ISERROR(Table_sql2014a8.sandag.org_ws_FreewaySpeed[[#This Row],[speed_md]]),"",Table_sql2014a8.sandag.org_ws_FreewaySpeed[[#This Row],[speed_md]])</f>
        <v>58</v>
      </c>
      <c r="F251">
        <f>IF(ISERROR(Table_sql2014a8.sandag.org_ws_FreewaySpeed[[#This Row],[speed_pm]]),"",Table_sql2014a8.sandag.org_ws_FreewaySpeed[[#This Row],[speed_pm]])</f>
        <v>56</v>
      </c>
      <c r="G251">
        <f>IF(ISERROR(Table_sql2014a8.sandag.org_ws_FreewaySpeed[[#This Row],[speed_ev]]),"",Table_sql2014a8.sandag.org_ws_FreewaySpeed[[#This Row],[speed_ev]])</f>
        <v>58</v>
      </c>
    </row>
    <row r="252" spans="1:7" x14ac:dyDescent="0.3">
      <c r="A252">
        <f>IF(ISERROR(Table_sql2014a8.sandag.org_ws_FreewaySpeed[[#This Row],[scenario_id]]),"",Table_sql2014a8.sandag.org_ws_FreewaySpeed[[#This Row],[scenario_id]])</f>
        <v>0</v>
      </c>
      <c r="B252">
        <f>IF(ISERROR(Table_sql2014a8.sandag.org_ws_FreewaySpeed[[#This Row],[LinkID]]),"",Table_sql2014a8.sandag.org_ws_FreewaySpeed[[#This Row],[LinkID]])</f>
        <v>15696</v>
      </c>
      <c r="C252">
        <f>IF(ISERROR(Table_sql2014a8.sandag.org_ws_FreewaySpeed[[#This Row],[speed_ea]]),"",Table_sql2014a8.sandag.org_ws_FreewaySpeed[[#This Row],[speed_ea]])</f>
        <v>52</v>
      </c>
      <c r="D252">
        <f>IF(ISERROR(Table_sql2014a8.sandag.org_ws_FreewaySpeed[[#This Row],[speed_am]]),"",Table_sql2014a8.sandag.org_ws_FreewaySpeed[[#This Row],[speed_am]])</f>
        <v>42</v>
      </c>
      <c r="E252">
        <f>IF(ISERROR(Table_sql2014a8.sandag.org_ws_FreewaySpeed[[#This Row],[speed_md]]),"",Table_sql2014a8.sandag.org_ws_FreewaySpeed[[#This Row],[speed_md]])</f>
        <v>50</v>
      </c>
      <c r="F252">
        <f>IF(ISERROR(Table_sql2014a8.sandag.org_ws_FreewaySpeed[[#This Row],[speed_pm]]),"",Table_sql2014a8.sandag.org_ws_FreewaySpeed[[#This Row],[speed_pm]])</f>
        <v>49</v>
      </c>
      <c r="G252">
        <f>IF(ISERROR(Table_sql2014a8.sandag.org_ws_FreewaySpeed[[#This Row],[speed_ev]]),"",Table_sql2014a8.sandag.org_ws_FreewaySpeed[[#This Row],[speed_ev]])</f>
        <v>52</v>
      </c>
    </row>
    <row r="253" spans="1:7" x14ac:dyDescent="0.3">
      <c r="A253">
        <f>IF(ISERROR(Table_sql2014a8.sandag.org_ws_FreewaySpeed[[#This Row],[scenario_id]]),"",Table_sql2014a8.sandag.org_ws_FreewaySpeed[[#This Row],[scenario_id]])</f>
        <v>0</v>
      </c>
      <c r="B253">
        <f>IF(ISERROR(Table_sql2014a8.sandag.org_ws_FreewaySpeed[[#This Row],[LinkID]]),"",Table_sql2014a8.sandag.org_ws_FreewaySpeed[[#This Row],[LinkID]])</f>
        <v>15699</v>
      </c>
      <c r="C253">
        <f>IF(ISERROR(Table_sql2014a8.sandag.org_ws_FreewaySpeed[[#This Row],[speed_ea]]),"",Table_sql2014a8.sandag.org_ws_FreewaySpeed[[#This Row],[speed_ea]])</f>
        <v>53</v>
      </c>
      <c r="D253">
        <f>IF(ISERROR(Table_sql2014a8.sandag.org_ws_FreewaySpeed[[#This Row],[speed_am]]),"",Table_sql2014a8.sandag.org_ws_FreewaySpeed[[#This Row],[speed_am]])</f>
        <v>50</v>
      </c>
      <c r="E253">
        <f>IF(ISERROR(Table_sql2014a8.sandag.org_ws_FreewaySpeed[[#This Row],[speed_md]]),"",Table_sql2014a8.sandag.org_ws_FreewaySpeed[[#This Row],[speed_md]])</f>
        <v>52</v>
      </c>
      <c r="F253">
        <f>IF(ISERROR(Table_sql2014a8.sandag.org_ws_FreewaySpeed[[#This Row],[speed_pm]]),"",Table_sql2014a8.sandag.org_ws_FreewaySpeed[[#This Row],[speed_pm]])</f>
        <v>50</v>
      </c>
      <c r="G253">
        <f>IF(ISERROR(Table_sql2014a8.sandag.org_ws_FreewaySpeed[[#This Row],[speed_ev]]),"",Table_sql2014a8.sandag.org_ws_FreewaySpeed[[#This Row],[speed_ev]])</f>
        <v>53</v>
      </c>
    </row>
    <row r="254" spans="1:7" x14ac:dyDescent="0.3">
      <c r="A254">
        <f>IF(ISERROR(Table_sql2014a8.sandag.org_ws_FreewaySpeed[[#This Row],[scenario_id]]),"",Table_sql2014a8.sandag.org_ws_FreewaySpeed[[#This Row],[scenario_id]])</f>
        <v>0</v>
      </c>
      <c r="B254">
        <f>IF(ISERROR(Table_sql2014a8.sandag.org_ws_FreewaySpeed[[#This Row],[LinkID]]),"",Table_sql2014a8.sandag.org_ws_FreewaySpeed[[#This Row],[LinkID]])</f>
        <v>15705</v>
      </c>
      <c r="C254">
        <f>IF(ISERROR(Table_sql2014a8.sandag.org_ws_FreewaySpeed[[#This Row],[speed_ea]]),"",Table_sql2014a8.sandag.org_ws_FreewaySpeed[[#This Row],[speed_ea]])</f>
        <v>53</v>
      </c>
      <c r="D254">
        <f>IF(ISERROR(Table_sql2014a8.sandag.org_ws_FreewaySpeed[[#This Row],[speed_am]]),"",Table_sql2014a8.sandag.org_ws_FreewaySpeed[[#This Row],[speed_am]])</f>
        <v>45</v>
      </c>
      <c r="E254">
        <f>IF(ISERROR(Table_sql2014a8.sandag.org_ws_FreewaySpeed[[#This Row],[speed_md]]),"",Table_sql2014a8.sandag.org_ws_FreewaySpeed[[#This Row],[speed_md]])</f>
        <v>51</v>
      </c>
      <c r="F254">
        <f>IF(ISERROR(Table_sql2014a8.sandag.org_ws_FreewaySpeed[[#This Row],[speed_pm]]),"",Table_sql2014a8.sandag.org_ws_FreewaySpeed[[#This Row],[speed_pm]])</f>
        <v>48</v>
      </c>
      <c r="G254">
        <f>IF(ISERROR(Table_sql2014a8.sandag.org_ws_FreewaySpeed[[#This Row],[speed_ev]]),"",Table_sql2014a8.sandag.org_ws_FreewaySpeed[[#This Row],[speed_ev]])</f>
        <v>53</v>
      </c>
    </row>
    <row r="255" spans="1:7" x14ac:dyDescent="0.3">
      <c r="A255">
        <f>IF(ISERROR(Table_sql2014a8.sandag.org_ws_FreewaySpeed[[#This Row],[scenario_id]]),"",Table_sql2014a8.sandag.org_ws_FreewaySpeed[[#This Row],[scenario_id]])</f>
        <v>0</v>
      </c>
      <c r="B255">
        <f>IF(ISERROR(Table_sql2014a8.sandag.org_ws_FreewaySpeed[[#This Row],[LinkID]]),"",Table_sql2014a8.sandag.org_ws_FreewaySpeed[[#This Row],[LinkID]])</f>
        <v>15710</v>
      </c>
      <c r="C255">
        <f>IF(ISERROR(Table_sql2014a8.sandag.org_ws_FreewaySpeed[[#This Row],[speed_ea]]),"",Table_sql2014a8.sandag.org_ws_FreewaySpeed[[#This Row],[speed_ea]])</f>
        <v>53</v>
      </c>
      <c r="D255">
        <f>IF(ISERROR(Table_sql2014a8.sandag.org_ws_FreewaySpeed[[#This Row],[speed_am]]),"",Table_sql2014a8.sandag.org_ws_FreewaySpeed[[#This Row],[speed_am]])</f>
        <v>37</v>
      </c>
      <c r="E255">
        <f>IF(ISERROR(Table_sql2014a8.sandag.org_ws_FreewaySpeed[[#This Row],[speed_md]]),"",Table_sql2014a8.sandag.org_ws_FreewaySpeed[[#This Row],[speed_md]])</f>
        <v>49</v>
      </c>
      <c r="F255">
        <f>IF(ISERROR(Table_sql2014a8.sandag.org_ws_FreewaySpeed[[#This Row],[speed_pm]]),"",Table_sql2014a8.sandag.org_ws_FreewaySpeed[[#This Row],[speed_pm]])</f>
        <v>43</v>
      </c>
      <c r="G255">
        <f>IF(ISERROR(Table_sql2014a8.sandag.org_ws_FreewaySpeed[[#This Row],[speed_ev]]),"",Table_sql2014a8.sandag.org_ws_FreewaySpeed[[#This Row],[speed_ev]])</f>
        <v>53</v>
      </c>
    </row>
    <row r="256" spans="1:7" x14ac:dyDescent="0.3">
      <c r="A256">
        <f>IF(ISERROR(Table_sql2014a8.sandag.org_ws_FreewaySpeed[[#This Row],[scenario_id]]),"",Table_sql2014a8.sandag.org_ws_FreewaySpeed[[#This Row],[scenario_id]])</f>
        <v>0</v>
      </c>
      <c r="B256">
        <f>IF(ISERROR(Table_sql2014a8.sandag.org_ws_FreewaySpeed[[#This Row],[LinkID]]),"",Table_sql2014a8.sandag.org_ws_FreewaySpeed[[#This Row],[LinkID]])</f>
        <v>15715</v>
      </c>
      <c r="C256">
        <f>IF(ISERROR(Table_sql2014a8.sandag.org_ws_FreewaySpeed[[#This Row],[speed_ea]]),"",Table_sql2014a8.sandag.org_ws_FreewaySpeed[[#This Row],[speed_ea]])</f>
        <v>53</v>
      </c>
      <c r="D256">
        <f>IF(ISERROR(Table_sql2014a8.sandag.org_ws_FreewaySpeed[[#This Row],[speed_am]]),"",Table_sql2014a8.sandag.org_ws_FreewaySpeed[[#This Row],[speed_am]])</f>
        <v>41</v>
      </c>
      <c r="E256">
        <f>IF(ISERROR(Table_sql2014a8.sandag.org_ws_FreewaySpeed[[#This Row],[speed_md]]),"",Table_sql2014a8.sandag.org_ws_FreewaySpeed[[#This Row],[speed_md]])</f>
        <v>49</v>
      </c>
      <c r="F256">
        <f>IF(ISERROR(Table_sql2014a8.sandag.org_ws_FreewaySpeed[[#This Row],[speed_pm]]),"",Table_sql2014a8.sandag.org_ws_FreewaySpeed[[#This Row],[speed_pm]])</f>
        <v>42</v>
      </c>
      <c r="G256">
        <f>IF(ISERROR(Table_sql2014a8.sandag.org_ws_FreewaySpeed[[#This Row],[speed_ev]]),"",Table_sql2014a8.sandag.org_ws_FreewaySpeed[[#This Row],[speed_ev]])</f>
        <v>53</v>
      </c>
    </row>
    <row r="257" spans="1:7" x14ac:dyDescent="0.3">
      <c r="A257">
        <f>IF(ISERROR(Table_sql2014a8.sandag.org_ws_FreewaySpeed[[#This Row],[scenario_id]]),"",Table_sql2014a8.sandag.org_ws_FreewaySpeed[[#This Row],[scenario_id]])</f>
        <v>0</v>
      </c>
      <c r="B257">
        <f>IF(ISERROR(Table_sql2014a8.sandag.org_ws_FreewaySpeed[[#This Row],[LinkID]]),"",Table_sql2014a8.sandag.org_ws_FreewaySpeed[[#This Row],[LinkID]])</f>
        <v>15767</v>
      </c>
      <c r="C257">
        <f>IF(ISERROR(Table_sql2014a8.sandag.org_ws_FreewaySpeed[[#This Row],[speed_ea]]),"",Table_sql2014a8.sandag.org_ws_FreewaySpeed[[#This Row],[speed_ea]])</f>
        <v>58</v>
      </c>
      <c r="D257">
        <f>IF(ISERROR(Table_sql2014a8.sandag.org_ws_FreewaySpeed[[#This Row],[speed_am]]),"",Table_sql2014a8.sandag.org_ws_FreewaySpeed[[#This Row],[speed_am]])</f>
        <v>53</v>
      </c>
      <c r="E257">
        <f>IF(ISERROR(Table_sql2014a8.sandag.org_ws_FreewaySpeed[[#This Row],[speed_md]]),"",Table_sql2014a8.sandag.org_ws_FreewaySpeed[[#This Row],[speed_md]])</f>
        <v>55</v>
      </c>
      <c r="F257">
        <f>IF(ISERROR(Table_sql2014a8.sandag.org_ws_FreewaySpeed[[#This Row],[speed_pm]]),"",Table_sql2014a8.sandag.org_ws_FreewaySpeed[[#This Row],[speed_pm]])</f>
        <v>46</v>
      </c>
      <c r="G257">
        <f>IF(ISERROR(Table_sql2014a8.sandag.org_ws_FreewaySpeed[[#This Row],[speed_ev]]),"",Table_sql2014a8.sandag.org_ws_FreewaySpeed[[#This Row],[speed_ev]])</f>
        <v>58</v>
      </c>
    </row>
    <row r="258" spans="1:7" x14ac:dyDescent="0.3">
      <c r="A258">
        <f>IF(ISERROR(Table_sql2014a8.sandag.org_ws_FreewaySpeed[[#This Row],[scenario_id]]),"",Table_sql2014a8.sandag.org_ws_FreewaySpeed[[#This Row],[scenario_id]])</f>
        <v>0</v>
      </c>
      <c r="B258">
        <f>IF(ISERROR(Table_sql2014a8.sandag.org_ws_FreewaySpeed[[#This Row],[LinkID]]),"",Table_sql2014a8.sandag.org_ws_FreewaySpeed[[#This Row],[LinkID]])</f>
        <v>15768</v>
      </c>
      <c r="C258">
        <f>IF(ISERROR(Table_sql2014a8.sandag.org_ws_FreewaySpeed[[#This Row],[speed_ea]]),"",Table_sql2014a8.sandag.org_ws_FreewaySpeed[[#This Row],[speed_ea]])</f>
        <v>58</v>
      </c>
      <c r="D258">
        <f>IF(ISERROR(Table_sql2014a8.sandag.org_ws_FreewaySpeed[[#This Row],[speed_am]]),"",Table_sql2014a8.sandag.org_ws_FreewaySpeed[[#This Row],[speed_am]])</f>
        <v>55</v>
      </c>
      <c r="E258">
        <f>IF(ISERROR(Table_sql2014a8.sandag.org_ws_FreewaySpeed[[#This Row],[speed_md]]),"",Table_sql2014a8.sandag.org_ws_FreewaySpeed[[#This Row],[speed_md]])</f>
        <v>57</v>
      </c>
      <c r="F258">
        <f>IF(ISERROR(Table_sql2014a8.sandag.org_ws_FreewaySpeed[[#This Row],[speed_pm]]),"",Table_sql2014a8.sandag.org_ws_FreewaySpeed[[#This Row],[speed_pm]])</f>
        <v>50</v>
      </c>
      <c r="G258">
        <f>IF(ISERROR(Table_sql2014a8.sandag.org_ws_FreewaySpeed[[#This Row],[speed_ev]]),"",Table_sql2014a8.sandag.org_ws_FreewaySpeed[[#This Row],[speed_ev]])</f>
        <v>58</v>
      </c>
    </row>
    <row r="259" spans="1:7" x14ac:dyDescent="0.3">
      <c r="A259">
        <f>IF(ISERROR(Table_sql2014a8.sandag.org_ws_FreewaySpeed[[#This Row],[scenario_id]]),"",Table_sql2014a8.sandag.org_ws_FreewaySpeed[[#This Row],[scenario_id]])</f>
        <v>0</v>
      </c>
      <c r="B259">
        <f>IF(ISERROR(Table_sql2014a8.sandag.org_ws_FreewaySpeed[[#This Row],[LinkID]]),"",Table_sql2014a8.sandag.org_ws_FreewaySpeed[[#This Row],[LinkID]])</f>
        <v>15775</v>
      </c>
      <c r="C259">
        <f>IF(ISERROR(Table_sql2014a8.sandag.org_ws_FreewaySpeed[[#This Row],[speed_ea]]),"",Table_sql2014a8.sandag.org_ws_FreewaySpeed[[#This Row],[speed_ea]])</f>
        <v>55</v>
      </c>
      <c r="D259">
        <f>IF(ISERROR(Table_sql2014a8.sandag.org_ws_FreewaySpeed[[#This Row],[speed_am]]),"",Table_sql2014a8.sandag.org_ws_FreewaySpeed[[#This Row],[speed_am]])</f>
        <v>54</v>
      </c>
      <c r="E259">
        <f>IF(ISERROR(Table_sql2014a8.sandag.org_ws_FreewaySpeed[[#This Row],[speed_md]]),"",Table_sql2014a8.sandag.org_ws_FreewaySpeed[[#This Row],[speed_md]])</f>
        <v>55</v>
      </c>
      <c r="F259">
        <f>IF(ISERROR(Table_sql2014a8.sandag.org_ws_FreewaySpeed[[#This Row],[speed_pm]]),"",Table_sql2014a8.sandag.org_ws_FreewaySpeed[[#This Row],[speed_pm]])</f>
        <v>54</v>
      </c>
      <c r="G259">
        <f>IF(ISERROR(Table_sql2014a8.sandag.org_ws_FreewaySpeed[[#This Row],[speed_ev]]),"",Table_sql2014a8.sandag.org_ws_FreewaySpeed[[#This Row],[speed_ev]])</f>
        <v>55</v>
      </c>
    </row>
    <row r="260" spans="1:7" x14ac:dyDescent="0.3">
      <c r="A260">
        <f>IF(ISERROR(Table_sql2014a8.sandag.org_ws_FreewaySpeed[[#This Row],[scenario_id]]),"",Table_sql2014a8.sandag.org_ws_FreewaySpeed[[#This Row],[scenario_id]])</f>
        <v>0</v>
      </c>
      <c r="B260">
        <f>IF(ISERROR(Table_sql2014a8.sandag.org_ws_FreewaySpeed[[#This Row],[LinkID]]),"",Table_sql2014a8.sandag.org_ws_FreewaySpeed[[#This Row],[LinkID]])</f>
        <v>15870</v>
      </c>
      <c r="C260">
        <f>IF(ISERROR(Table_sql2014a8.sandag.org_ws_FreewaySpeed[[#This Row],[speed_ea]]),"",Table_sql2014a8.sandag.org_ws_FreewaySpeed[[#This Row],[speed_ea]])</f>
        <v>57</v>
      </c>
      <c r="D260">
        <f>IF(ISERROR(Table_sql2014a8.sandag.org_ws_FreewaySpeed[[#This Row],[speed_am]]),"",Table_sql2014a8.sandag.org_ws_FreewaySpeed[[#This Row],[speed_am]])</f>
        <v>42</v>
      </c>
      <c r="E260">
        <f>IF(ISERROR(Table_sql2014a8.sandag.org_ws_FreewaySpeed[[#This Row],[speed_md]]),"",Table_sql2014a8.sandag.org_ws_FreewaySpeed[[#This Row],[speed_md]])</f>
        <v>57</v>
      </c>
      <c r="F260">
        <f>IF(ISERROR(Table_sql2014a8.sandag.org_ws_FreewaySpeed[[#This Row],[speed_pm]]),"",Table_sql2014a8.sandag.org_ws_FreewaySpeed[[#This Row],[speed_pm]])</f>
        <v>57</v>
      </c>
      <c r="G260">
        <f>IF(ISERROR(Table_sql2014a8.sandag.org_ws_FreewaySpeed[[#This Row],[speed_ev]]),"",Table_sql2014a8.sandag.org_ws_FreewaySpeed[[#This Row],[speed_ev]])</f>
        <v>57</v>
      </c>
    </row>
    <row r="261" spans="1:7" x14ac:dyDescent="0.3">
      <c r="A261">
        <f>IF(ISERROR(Table_sql2014a8.sandag.org_ws_FreewaySpeed[[#This Row],[scenario_id]]),"",Table_sql2014a8.sandag.org_ws_FreewaySpeed[[#This Row],[scenario_id]])</f>
        <v>0</v>
      </c>
      <c r="B261">
        <f>IF(ISERROR(Table_sql2014a8.sandag.org_ws_FreewaySpeed[[#This Row],[LinkID]]),"",Table_sql2014a8.sandag.org_ws_FreewaySpeed[[#This Row],[LinkID]])</f>
        <v>15874</v>
      </c>
      <c r="C261">
        <f>IF(ISERROR(Table_sql2014a8.sandag.org_ws_FreewaySpeed[[#This Row],[speed_ea]]),"",Table_sql2014a8.sandag.org_ws_FreewaySpeed[[#This Row],[speed_ea]])</f>
        <v>53</v>
      </c>
      <c r="D261">
        <f>IF(ISERROR(Table_sql2014a8.sandag.org_ws_FreewaySpeed[[#This Row],[speed_am]]),"",Table_sql2014a8.sandag.org_ws_FreewaySpeed[[#This Row],[speed_am]])</f>
        <v>53</v>
      </c>
      <c r="E261">
        <f>IF(ISERROR(Table_sql2014a8.sandag.org_ws_FreewaySpeed[[#This Row],[speed_md]]),"",Table_sql2014a8.sandag.org_ws_FreewaySpeed[[#This Row],[speed_md]])</f>
        <v>53</v>
      </c>
      <c r="F261">
        <f>IF(ISERROR(Table_sql2014a8.sandag.org_ws_FreewaySpeed[[#This Row],[speed_pm]]),"",Table_sql2014a8.sandag.org_ws_FreewaySpeed[[#This Row],[speed_pm]])</f>
        <v>40</v>
      </c>
      <c r="G261">
        <f>IF(ISERROR(Table_sql2014a8.sandag.org_ws_FreewaySpeed[[#This Row],[speed_ev]]),"",Table_sql2014a8.sandag.org_ws_FreewaySpeed[[#This Row],[speed_ev]])</f>
        <v>53</v>
      </c>
    </row>
    <row r="262" spans="1:7" x14ac:dyDescent="0.3">
      <c r="A262">
        <f>IF(ISERROR(Table_sql2014a8.sandag.org_ws_FreewaySpeed[[#This Row],[scenario_id]]),"",Table_sql2014a8.sandag.org_ws_FreewaySpeed[[#This Row],[scenario_id]])</f>
        <v>0</v>
      </c>
      <c r="B262">
        <f>IF(ISERROR(Table_sql2014a8.sandag.org_ws_FreewaySpeed[[#This Row],[LinkID]]),"",Table_sql2014a8.sandag.org_ws_FreewaySpeed[[#This Row],[LinkID]])</f>
        <v>15917</v>
      </c>
      <c r="C262">
        <f>IF(ISERROR(Table_sql2014a8.sandag.org_ws_FreewaySpeed[[#This Row],[speed_ea]]),"",Table_sql2014a8.sandag.org_ws_FreewaySpeed[[#This Row],[speed_ea]])</f>
        <v>53</v>
      </c>
      <c r="D262">
        <f>IF(ISERROR(Table_sql2014a8.sandag.org_ws_FreewaySpeed[[#This Row],[speed_am]]),"",Table_sql2014a8.sandag.org_ws_FreewaySpeed[[#This Row],[speed_am]])</f>
        <v>47</v>
      </c>
      <c r="E262">
        <f>IF(ISERROR(Table_sql2014a8.sandag.org_ws_FreewaySpeed[[#This Row],[speed_md]]),"",Table_sql2014a8.sandag.org_ws_FreewaySpeed[[#This Row],[speed_md]])</f>
        <v>51</v>
      </c>
      <c r="F262">
        <f>IF(ISERROR(Table_sql2014a8.sandag.org_ws_FreewaySpeed[[#This Row],[speed_pm]]),"",Table_sql2014a8.sandag.org_ws_FreewaySpeed[[#This Row],[speed_pm]])</f>
        <v>50</v>
      </c>
      <c r="G262">
        <f>IF(ISERROR(Table_sql2014a8.sandag.org_ws_FreewaySpeed[[#This Row],[speed_ev]]),"",Table_sql2014a8.sandag.org_ws_FreewaySpeed[[#This Row],[speed_ev]])</f>
        <v>53</v>
      </c>
    </row>
    <row r="263" spans="1:7" x14ac:dyDescent="0.3">
      <c r="A263">
        <f>IF(ISERROR(Table_sql2014a8.sandag.org_ws_FreewaySpeed[[#This Row],[scenario_id]]),"",Table_sql2014a8.sandag.org_ws_FreewaySpeed[[#This Row],[scenario_id]])</f>
        <v>0</v>
      </c>
      <c r="B263">
        <f>IF(ISERROR(Table_sql2014a8.sandag.org_ws_FreewaySpeed[[#This Row],[LinkID]]),"",Table_sql2014a8.sandag.org_ws_FreewaySpeed[[#This Row],[LinkID]])</f>
        <v>16038</v>
      </c>
      <c r="C263">
        <f>IF(ISERROR(Table_sql2014a8.sandag.org_ws_FreewaySpeed[[#This Row],[speed_ea]]),"",Table_sql2014a8.sandag.org_ws_FreewaySpeed[[#This Row],[speed_ea]])</f>
        <v>53</v>
      </c>
      <c r="D263">
        <f>IF(ISERROR(Table_sql2014a8.sandag.org_ws_FreewaySpeed[[#This Row],[speed_am]]),"",Table_sql2014a8.sandag.org_ws_FreewaySpeed[[#This Row],[speed_am]])</f>
        <v>36</v>
      </c>
      <c r="E263">
        <f>IF(ISERROR(Table_sql2014a8.sandag.org_ws_FreewaySpeed[[#This Row],[speed_md]]),"",Table_sql2014a8.sandag.org_ws_FreewaySpeed[[#This Row],[speed_md]])</f>
        <v>43</v>
      </c>
      <c r="F263">
        <f>IF(ISERROR(Table_sql2014a8.sandag.org_ws_FreewaySpeed[[#This Row],[speed_pm]]),"",Table_sql2014a8.sandag.org_ws_FreewaySpeed[[#This Row],[speed_pm]])</f>
        <v>37</v>
      </c>
      <c r="G263">
        <f>IF(ISERROR(Table_sql2014a8.sandag.org_ws_FreewaySpeed[[#This Row],[speed_ev]]),"",Table_sql2014a8.sandag.org_ws_FreewaySpeed[[#This Row],[speed_ev]])</f>
        <v>53</v>
      </c>
    </row>
    <row r="264" spans="1:7" x14ac:dyDescent="0.3">
      <c r="A264">
        <f>IF(ISERROR(Table_sql2014a8.sandag.org_ws_FreewaySpeed[[#This Row],[scenario_id]]),"",Table_sql2014a8.sandag.org_ws_FreewaySpeed[[#This Row],[scenario_id]])</f>
        <v>0</v>
      </c>
      <c r="B264">
        <f>IF(ISERROR(Table_sql2014a8.sandag.org_ws_FreewaySpeed[[#This Row],[LinkID]]),"",Table_sql2014a8.sandag.org_ws_FreewaySpeed[[#This Row],[LinkID]])</f>
        <v>16125</v>
      </c>
      <c r="C264">
        <f>IF(ISERROR(Table_sql2014a8.sandag.org_ws_FreewaySpeed[[#This Row],[speed_ea]]),"",Table_sql2014a8.sandag.org_ws_FreewaySpeed[[#This Row],[speed_ea]])</f>
        <v>58</v>
      </c>
      <c r="D264">
        <f>IF(ISERROR(Table_sql2014a8.sandag.org_ws_FreewaySpeed[[#This Row],[speed_am]]),"",Table_sql2014a8.sandag.org_ws_FreewaySpeed[[#This Row],[speed_am]])</f>
        <v>55</v>
      </c>
      <c r="E264">
        <f>IF(ISERROR(Table_sql2014a8.sandag.org_ws_FreewaySpeed[[#This Row],[speed_md]]),"",Table_sql2014a8.sandag.org_ws_FreewaySpeed[[#This Row],[speed_md]])</f>
        <v>49</v>
      </c>
      <c r="F264">
        <f>IF(ISERROR(Table_sql2014a8.sandag.org_ws_FreewaySpeed[[#This Row],[speed_pm]]),"",Table_sql2014a8.sandag.org_ws_FreewaySpeed[[#This Row],[speed_pm]])</f>
        <v>40</v>
      </c>
      <c r="G264">
        <f>IF(ISERROR(Table_sql2014a8.sandag.org_ws_FreewaySpeed[[#This Row],[speed_ev]]),"",Table_sql2014a8.sandag.org_ws_FreewaySpeed[[#This Row],[speed_ev]])</f>
        <v>58</v>
      </c>
    </row>
    <row r="265" spans="1:7" x14ac:dyDescent="0.3">
      <c r="A265">
        <f>IF(ISERROR(Table_sql2014a8.sandag.org_ws_FreewaySpeed[[#This Row],[scenario_id]]),"",Table_sql2014a8.sandag.org_ws_FreewaySpeed[[#This Row],[scenario_id]])</f>
        <v>0</v>
      </c>
      <c r="B265">
        <f>IF(ISERROR(Table_sql2014a8.sandag.org_ws_FreewaySpeed[[#This Row],[LinkID]]),"",Table_sql2014a8.sandag.org_ws_FreewaySpeed[[#This Row],[LinkID]])</f>
        <v>16126</v>
      </c>
      <c r="C265">
        <f>IF(ISERROR(Table_sql2014a8.sandag.org_ws_FreewaySpeed[[#This Row],[speed_ea]]),"",Table_sql2014a8.sandag.org_ws_FreewaySpeed[[#This Row],[speed_ea]])</f>
        <v>58</v>
      </c>
      <c r="D265">
        <f>IF(ISERROR(Table_sql2014a8.sandag.org_ws_FreewaySpeed[[#This Row],[speed_am]]),"",Table_sql2014a8.sandag.org_ws_FreewaySpeed[[#This Row],[speed_am]])</f>
        <v>56</v>
      </c>
      <c r="E265">
        <f>IF(ISERROR(Table_sql2014a8.sandag.org_ws_FreewaySpeed[[#This Row],[speed_md]]),"",Table_sql2014a8.sandag.org_ws_FreewaySpeed[[#This Row],[speed_md]])</f>
        <v>57</v>
      </c>
      <c r="F265">
        <f>IF(ISERROR(Table_sql2014a8.sandag.org_ws_FreewaySpeed[[#This Row],[speed_pm]]),"",Table_sql2014a8.sandag.org_ws_FreewaySpeed[[#This Row],[speed_pm]])</f>
        <v>54</v>
      </c>
      <c r="G265">
        <f>IF(ISERROR(Table_sql2014a8.sandag.org_ws_FreewaySpeed[[#This Row],[speed_ev]]),"",Table_sql2014a8.sandag.org_ws_FreewaySpeed[[#This Row],[speed_ev]])</f>
        <v>58</v>
      </c>
    </row>
    <row r="266" spans="1:7" x14ac:dyDescent="0.3">
      <c r="A266">
        <f>IF(ISERROR(Table_sql2014a8.sandag.org_ws_FreewaySpeed[[#This Row],[scenario_id]]),"",Table_sql2014a8.sandag.org_ws_FreewaySpeed[[#This Row],[scenario_id]])</f>
        <v>0</v>
      </c>
      <c r="B266">
        <f>IF(ISERROR(Table_sql2014a8.sandag.org_ws_FreewaySpeed[[#This Row],[LinkID]]),"",Table_sql2014a8.sandag.org_ws_FreewaySpeed[[#This Row],[LinkID]])</f>
        <v>16127</v>
      </c>
      <c r="C266">
        <f>IF(ISERROR(Table_sql2014a8.sandag.org_ws_FreewaySpeed[[#This Row],[speed_ea]]),"",Table_sql2014a8.sandag.org_ws_FreewaySpeed[[#This Row],[speed_ea]])</f>
        <v>57</v>
      </c>
      <c r="D266">
        <f>IF(ISERROR(Table_sql2014a8.sandag.org_ws_FreewaySpeed[[#This Row],[speed_am]]),"",Table_sql2014a8.sandag.org_ws_FreewaySpeed[[#This Row],[speed_am]])</f>
        <v>54</v>
      </c>
      <c r="E266">
        <f>IF(ISERROR(Table_sql2014a8.sandag.org_ws_FreewaySpeed[[#This Row],[speed_md]]),"",Table_sql2014a8.sandag.org_ws_FreewaySpeed[[#This Row],[speed_md]])</f>
        <v>56</v>
      </c>
      <c r="F266">
        <f>IF(ISERROR(Table_sql2014a8.sandag.org_ws_FreewaySpeed[[#This Row],[speed_pm]]),"",Table_sql2014a8.sandag.org_ws_FreewaySpeed[[#This Row],[speed_pm]])</f>
        <v>51</v>
      </c>
      <c r="G266">
        <f>IF(ISERROR(Table_sql2014a8.sandag.org_ws_FreewaySpeed[[#This Row],[speed_ev]]),"",Table_sql2014a8.sandag.org_ws_FreewaySpeed[[#This Row],[speed_ev]])</f>
        <v>57</v>
      </c>
    </row>
    <row r="267" spans="1:7" x14ac:dyDescent="0.3">
      <c r="A267">
        <f>IF(ISERROR(Table_sql2014a8.sandag.org_ws_FreewaySpeed[[#This Row],[scenario_id]]),"",Table_sql2014a8.sandag.org_ws_FreewaySpeed[[#This Row],[scenario_id]])</f>
        <v>0</v>
      </c>
      <c r="B267">
        <f>IF(ISERROR(Table_sql2014a8.sandag.org_ws_FreewaySpeed[[#This Row],[LinkID]]),"",Table_sql2014a8.sandag.org_ws_FreewaySpeed[[#This Row],[LinkID]])</f>
        <v>16163</v>
      </c>
      <c r="C267">
        <f>IF(ISERROR(Table_sql2014a8.sandag.org_ws_FreewaySpeed[[#This Row],[speed_ea]]),"",Table_sql2014a8.sandag.org_ws_FreewaySpeed[[#This Row],[speed_ea]])</f>
        <v>62</v>
      </c>
      <c r="D267">
        <f>IF(ISERROR(Table_sql2014a8.sandag.org_ws_FreewaySpeed[[#This Row],[speed_am]]),"",Table_sql2014a8.sandag.org_ws_FreewaySpeed[[#This Row],[speed_am]])</f>
        <v>51</v>
      </c>
      <c r="E267">
        <f>IF(ISERROR(Table_sql2014a8.sandag.org_ws_FreewaySpeed[[#This Row],[speed_md]]),"",Table_sql2014a8.sandag.org_ws_FreewaySpeed[[#This Row],[speed_md]])</f>
        <v>62</v>
      </c>
      <c r="F267">
        <f>IF(ISERROR(Table_sql2014a8.sandag.org_ws_FreewaySpeed[[#This Row],[speed_pm]]),"",Table_sql2014a8.sandag.org_ws_FreewaySpeed[[#This Row],[speed_pm]])</f>
        <v>62</v>
      </c>
      <c r="G267">
        <f>IF(ISERROR(Table_sql2014a8.sandag.org_ws_FreewaySpeed[[#This Row],[speed_ev]]),"",Table_sql2014a8.sandag.org_ws_FreewaySpeed[[#This Row],[speed_ev]])</f>
        <v>62</v>
      </c>
    </row>
    <row r="268" spans="1:7" x14ac:dyDescent="0.3">
      <c r="A268">
        <f>IF(ISERROR(Table_sql2014a8.sandag.org_ws_FreewaySpeed[[#This Row],[scenario_id]]),"",Table_sql2014a8.sandag.org_ws_FreewaySpeed[[#This Row],[scenario_id]])</f>
        <v>0</v>
      </c>
      <c r="B268">
        <f>IF(ISERROR(Table_sql2014a8.sandag.org_ws_FreewaySpeed[[#This Row],[LinkID]]),"",Table_sql2014a8.sandag.org_ws_FreewaySpeed[[#This Row],[LinkID]])</f>
        <v>16183</v>
      </c>
      <c r="C268">
        <f>IF(ISERROR(Table_sql2014a8.sandag.org_ws_FreewaySpeed[[#This Row],[speed_ea]]),"",Table_sql2014a8.sandag.org_ws_FreewaySpeed[[#This Row],[speed_ea]])</f>
        <v>58</v>
      </c>
      <c r="D268">
        <f>IF(ISERROR(Table_sql2014a8.sandag.org_ws_FreewaySpeed[[#This Row],[speed_am]]),"",Table_sql2014a8.sandag.org_ws_FreewaySpeed[[#This Row],[speed_am]])</f>
        <v>57</v>
      </c>
      <c r="E268">
        <f>IF(ISERROR(Table_sql2014a8.sandag.org_ws_FreewaySpeed[[#This Row],[speed_md]]),"",Table_sql2014a8.sandag.org_ws_FreewaySpeed[[#This Row],[speed_md]])</f>
        <v>58</v>
      </c>
      <c r="F268">
        <f>IF(ISERROR(Table_sql2014a8.sandag.org_ws_FreewaySpeed[[#This Row],[speed_pm]]),"",Table_sql2014a8.sandag.org_ws_FreewaySpeed[[#This Row],[speed_pm]])</f>
        <v>57</v>
      </c>
      <c r="G268">
        <f>IF(ISERROR(Table_sql2014a8.sandag.org_ws_FreewaySpeed[[#This Row],[speed_ev]]),"",Table_sql2014a8.sandag.org_ws_FreewaySpeed[[#This Row],[speed_ev]])</f>
        <v>58</v>
      </c>
    </row>
    <row r="269" spans="1:7" x14ac:dyDescent="0.3">
      <c r="A269">
        <f>IF(ISERROR(Table_sql2014a8.sandag.org_ws_FreewaySpeed[[#This Row],[scenario_id]]),"",Table_sql2014a8.sandag.org_ws_FreewaySpeed[[#This Row],[scenario_id]])</f>
        <v>0</v>
      </c>
      <c r="B269">
        <f>IF(ISERROR(Table_sql2014a8.sandag.org_ws_FreewaySpeed[[#This Row],[LinkID]]),"",Table_sql2014a8.sandag.org_ws_FreewaySpeed[[#This Row],[LinkID]])</f>
        <v>16272</v>
      </c>
      <c r="C269">
        <f>IF(ISERROR(Table_sql2014a8.sandag.org_ws_FreewaySpeed[[#This Row],[speed_ea]]),"",Table_sql2014a8.sandag.org_ws_FreewaySpeed[[#This Row],[speed_ea]])</f>
        <v>57</v>
      </c>
      <c r="D269">
        <f>IF(ISERROR(Table_sql2014a8.sandag.org_ws_FreewaySpeed[[#This Row],[speed_am]]),"",Table_sql2014a8.sandag.org_ws_FreewaySpeed[[#This Row],[speed_am]])</f>
        <v>26</v>
      </c>
      <c r="E269">
        <f>IF(ISERROR(Table_sql2014a8.sandag.org_ws_FreewaySpeed[[#This Row],[speed_md]]),"",Table_sql2014a8.sandag.org_ws_FreewaySpeed[[#This Row],[speed_md]])</f>
        <v>51</v>
      </c>
      <c r="F269">
        <f>IF(ISERROR(Table_sql2014a8.sandag.org_ws_FreewaySpeed[[#This Row],[speed_pm]]),"",Table_sql2014a8.sandag.org_ws_FreewaySpeed[[#This Row],[speed_pm]])</f>
        <v>54</v>
      </c>
      <c r="G269">
        <f>IF(ISERROR(Table_sql2014a8.sandag.org_ws_FreewaySpeed[[#This Row],[speed_ev]]),"",Table_sql2014a8.sandag.org_ws_FreewaySpeed[[#This Row],[speed_ev]])</f>
        <v>58</v>
      </c>
    </row>
    <row r="270" spans="1:7" x14ac:dyDescent="0.3">
      <c r="A270">
        <f>IF(ISERROR(Table_sql2014a8.sandag.org_ws_FreewaySpeed[[#This Row],[scenario_id]]),"",Table_sql2014a8.sandag.org_ws_FreewaySpeed[[#This Row],[scenario_id]])</f>
        <v>0</v>
      </c>
      <c r="B270">
        <f>IF(ISERROR(Table_sql2014a8.sandag.org_ws_FreewaySpeed[[#This Row],[LinkID]]),"",Table_sql2014a8.sandag.org_ws_FreewaySpeed[[#This Row],[LinkID]])</f>
        <v>16275</v>
      </c>
      <c r="C270">
        <f>IF(ISERROR(Table_sql2014a8.sandag.org_ws_FreewaySpeed[[#This Row],[speed_ea]]),"",Table_sql2014a8.sandag.org_ws_FreewaySpeed[[#This Row],[speed_ea]])</f>
        <v>58</v>
      </c>
      <c r="D270">
        <f>IF(ISERROR(Table_sql2014a8.sandag.org_ws_FreewaySpeed[[#This Row],[speed_am]]),"",Table_sql2014a8.sandag.org_ws_FreewaySpeed[[#This Row],[speed_am]])</f>
        <v>52</v>
      </c>
      <c r="E270">
        <f>IF(ISERROR(Table_sql2014a8.sandag.org_ws_FreewaySpeed[[#This Row],[speed_md]]),"",Table_sql2014a8.sandag.org_ws_FreewaySpeed[[#This Row],[speed_md]])</f>
        <v>51</v>
      </c>
      <c r="F270">
        <f>IF(ISERROR(Table_sql2014a8.sandag.org_ws_FreewaySpeed[[#This Row],[speed_pm]]),"",Table_sql2014a8.sandag.org_ws_FreewaySpeed[[#This Row],[speed_pm]])</f>
        <v>31</v>
      </c>
      <c r="G270">
        <f>IF(ISERROR(Table_sql2014a8.sandag.org_ws_FreewaySpeed[[#This Row],[speed_ev]]),"",Table_sql2014a8.sandag.org_ws_FreewaySpeed[[#This Row],[speed_ev]])</f>
        <v>58</v>
      </c>
    </row>
    <row r="271" spans="1:7" x14ac:dyDescent="0.3">
      <c r="A271">
        <f>IF(ISERROR(Table_sql2014a8.sandag.org_ws_FreewaySpeed[[#This Row],[scenario_id]]),"",Table_sql2014a8.sandag.org_ws_FreewaySpeed[[#This Row],[scenario_id]])</f>
        <v>0</v>
      </c>
      <c r="B271">
        <f>IF(ISERROR(Table_sql2014a8.sandag.org_ws_FreewaySpeed[[#This Row],[LinkID]]),"",Table_sql2014a8.sandag.org_ws_FreewaySpeed[[#This Row],[LinkID]])</f>
        <v>16291</v>
      </c>
      <c r="C271">
        <f>IF(ISERROR(Table_sql2014a8.sandag.org_ws_FreewaySpeed[[#This Row],[speed_ea]]),"",Table_sql2014a8.sandag.org_ws_FreewaySpeed[[#This Row],[speed_ea]])</f>
        <v>58</v>
      </c>
      <c r="D271">
        <f>IF(ISERROR(Table_sql2014a8.sandag.org_ws_FreewaySpeed[[#This Row],[speed_am]]),"",Table_sql2014a8.sandag.org_ws_FreewaySpeed[[#This Row],[speed_am]])</f>
        <v>53</v>
      </c>
      <c r="E271">
        <f>IF(ISERROR(Table_sql2014a8.sandag.org_ws_FreewaySpeed[[#This Row],[speed_md]]),"",Table_sql2014a8.sandag.org_ws_FreewaySpeed[[#This Row],[speed_md]])</f>
        <v>51</v>
      </c>
      <c r="F271">
        <f>IF(ISERROR(Table_sql2014a8.sandag.org_ws_FreewaySpeed[[#This Row],[speed_pm]]),"",Table_sql2014a8.sandag.org_ws_FreewaySpeed[[#This Row],[speed_pm]])</f>
        <v>34</v>
      </c>
      <c r="G271">
        <f>IF(ISERROR(Table_sql2014a8.sandag.org_ws_FreewaySpeed[[#This Row],[speed_ev]]),"",Table_sql2014a8.sandag.org_ws_FreewaySpeed[[#This Row],[speed_ev]])</f>
        <v>58</v>
      </c>
    </row>
    <row r="272" spans="1:7" x14ac:dyDescent="0.3">
      <c r="A272">
        <f>IF(ISERROR(Table_sql2014a8.sandag.org_ws_FreewaySpeed[[#This Row],[scenario_id]]),"",Table_sql2014a8.sandag.org_ws_FreewaySpeed[[#This Row],[scenario_id]])</f>
        <v>0</v>
      </c>
      <c r="B272">
        <f>IF(ISERROR(Table_sql2014a8.sandag.org_ws_FreewaySpeed[[#This Row],[LinkID]]),"",Table_sql2014a8.sandag.org_ws_FreewaySpeed[[#This Row],[LinkID]])</f>
        <v>16358</v>
      </c>
      <c r="C272">
        <f>IF(ISERROR(Table_sql2014a8.sandag.org_ws_FreewaySpeed[[#This Row],[speed_ea]]),"",Table_sql2014a8.sandag.org_ws_FreewaySpeed[[#This Row],[speed_ea]])</f>
        <v>58</v>
      </c>
      <c r="D272">
        <f>IF(ISERROR(Table_sql2014a8.sandag.org_ws_FreewaySpeed[[#This Row],[speed_am]]),"",Table_sql2014a8.sandag.org_ws_FreewaySpeed[[#This Row],[speed_am]])</f>
        <v>36</v>
      </c>
      <c r="E272">
        <f>IF(ISERROR(Table_sql2014a8.sandag.org_ws_FreewaySpeed[[#This Row],[speed_md]]),"",Table_sql2014a8.sandag.org_ws_FreewaySpeed[[#This Row],[speed_md]])</f>
        <v>55</v>
      </c>
      <c r="F272">
        <f>IF(ISERROR(Table_sql2014a8.sandag.org_ws_FreewaySpeed[[#This Row],[speed_pm]]),"",Table_sql2014a8.sandag.org_ws_FreewaySpeed[[#This Row],[speed_pm]])</f>
        <v>57</v>
      </c>
      <c r="G272">
        <f>IF(ISERROR(Table_sql2014a8.sandag.org_ws_FreewaySpeed[[#This Row],[speed_ev]]),"",Table_sql2014a8.sandag.org_ws_FreewaySpeed[[#This Row],[speed_ev]])</f>
        <v>58</v>
      </c>
    </row>
    <row r="273" spans="1:7" x14ac:dyDescent="0.3">
      <c r="A273">
        <f>IF(ISERROR(Table_sql2014a8.sandag.org_ws_FreewaySpeed[[#This Row],[scenario_id]]),"",Table_sql2014a8.sandag.org_ws_FreewaySpeed[[#This Row],[scenario_id]])</f>
        <v>0</v>
      </c>
      <c r="B273">
        <f>IF(ISERROR(Table_sql2014a8.sandag.org_ws_FreewaySpeed[[#This Row],[LinkID]]),"",Table_sql2014a8.sandag.org_ws_FreewaySpeed[[#This Row],[LinkID]])</f>
        <v>16370</v>
      </c>
      <c r="C273">
        <f>IF(ISERROR(Table_sql2014a8.sandag.org_ws_FreewaySpeed[[#This Row],[speed_ea]]),"",Table_sql2014a8.sandag.org_ws_FreewaySpeed[[#This Row],[speed_ea]])</f>
        <v>58</v>
      </c>
      <c r="D273">
        <f>IF(ISERROR(Table_sql2014a8.sandag.org_ws_FreewaySpeed[[#This Row],[speed_am]]),"",Table_sql2014a8.sandag.org_ws_FreewaySpeed[[#This Row],[speed_am]])</f>
        <v>57</v>
      </c>
      <c r="E273">
        <f>IF(ISERROR(Table_sql2014a8.sandag.org_ws_FreewaySpeed[[#This Row],[speed_md]]),"",Table_sql2014a8.sandag.org_ws_FreewaySpeed[[#This Row],[speed_md]])</f>
        <v>57</v>
      </c>
      <c r="F273">
        <f>IF(ISERROR(Table_sql2014a8.sandag.org_ws_FreewaySpeed[[#This Row],[speed_pm]]),"",Table_sql2014a8.sandag.org_ws_FreewaySpeed[[#This Row],[speed_pm]])</f>
        <v>57</v>
      </c>
      <c r="G273">
        <f>IF(ISERROR(Table_sql2014a8.sandag.org_ws_FreewaySpeed[[#This Row],[speed_ev]]),"",Table_sql2014a8.sandag.org_ws_FreewaySpeed[[#This Row],[speed_ev]])</f>
        <v>58</v>
      </c>
    </row>
    <row r="274" spans="1:7" x14ac:dyDescent="0.3">
      <c r="A274">
        <f>IF(ISERROR(Table_sql2014a8.sandag.org_ws_FreewaySpeed[[#This Row],[scenario_id]]),"",Table_sql2014a8.sandag.org_ws_FreewaySpeed[[#This Row],[scenario_id]])</f>
        <v>0</v>
      </c>
      <c r="B274">
        <f>IF(ISERROR(Table_sql2014a8.sandag.org_ws_FreewaySpeed[[#This Row],[LinkID]]),"",Table_sql2014a8.sandag.org_ws_FreewaySpeed[[#This Row],[LinkID]])</f>
        <v>16428</v>
      </c>
      <c r="C274">
        <f>IF(ISERROR(Table_sql2014a8.sandag.org_ws_FreewaySpeed[[#This Row],[speed_ea]]),"",Table_sql2014a8.sandag.org_ws_FreewaySpeed[[#This Row],[speed_ea]])</f>
        <v>58</v>
      </c>
      <c r="D274">
        <f>IF(ISERROR(Table_sql2014a8.sandag.org_ws_FreewaySpeed[[#This Row],[speed_am]]),"",Table_sql2014a8.sandag.org_ws_FreewaySpeed[[#This Row],[speed_am]])</f>
        <v>45</v>
      </c>
      <c r="E274">
        <f>IF(ISERROR(Table_sql2014a8.sandag.org_ws_FreewaySpeed[[#This Row],[speed_md]]),"",Table_sql2014a8.sandag.org_ws_FreewaySpeed[[#This Row],[speed_md]])</f>
        <v>48</v>
      </c>
      <c r="F274">
        <f>IF(ISERROR(Table_sql2014a8.sandag.org_ws_FreewaySpeed[[#This Row],[speed_pm]]),"",Table_sql2014a8.sandag.org_ws_FreewaySpeed[[#This Row],[speed_pm]])</f>
        <v>52</v>
      </c>
      <c r="G274">
        <f>IF(ISERROR(Table_sql2014a8.sandag.org_ws_FreewaySpeed[[#This Row],[speed_ev]]),"",Table_sql2014a8.sandag.org_ws_FreewaySpeed[[#This Row],[speed_ev]])</f>
        <v>58</v>
      </c>
    </row>
    <row r="275" spans="1:7" x14ac:dyDescent="0.3">
      <c r="A275">
        <f>IF(ISERROR(Table_sql2014a8.sandag.org_ws_FreewaySpeed[[#This Row],[scenario_id]]),"",Table_sql2014a8.sandag.org_ws_FreewaySpeed[[#This Row],[scenario_id]])</f>
        <v>0</v>
      </c>
      <c r="B275">
        <f>IF(ISERROR(Table_sql2014a8.sandag.org_ws_FreewaySpeed[[#This Row],[LinkID]]),"",Table_sql2014a8.sandag.org_ws_FreewaySpeed[[#This Row],[LinkID]])</f>
        <v>16429</v>
      </c>
      <c r="C275">
        <f>IF(ISERROR(Table_sql2014a8.sandag.org_ws_FreewaySpeed[[#This Row],[speed_ea]]),"",Table_sql2014a8.sandag.org_ws_FreewaySpeed[[#This Row],[speed_ea]])</f>
        <v>58</v>
      </c>
      <c r="D275">
        <f>IF(ISERROR(Table_sql2014a8.sandag.org_ws_FreewaySpeed[[#This Row],[speed_am]]),"",Table_sql2014a8.sandag.org_ws_FreewaySpeed[[#This Row],[speed_am]])</f>
        <v>47</v>
      </c>
      <c r="E275">
        <f>IF(ISERROR(Table_sql2014a8.sandag.org_ws_FreewaySpeed[[#This Row],[speed_md]]),"",Table_sql2014a8.sandag.org_ws_FreewaySpeed[[#This Row],[speed_md]])</f>
        <v>50</v>
      </c>
      <c r="F275">
        <f>IF(ISERROR(Table_sql2014a8.sandag.org_ws_FreewaySpeed[[#This Row],[speed_pm]]),"",Table_sql2014a8.sandag.org_ws_FreewaySpeed[[#This Row],[speed_pm]])</f>
        <v>44</v>
      </c>
      <c r="G275">
        <f>IF(ISERROR(Table_sql2014a8.sandag.org_ws_FreewaySpeed[[#This Row],[speed_ev]]),"",Table_sql2014a8.sandag.org_ws_FreewaySpeed[[#This Row],[speed_ev]])</f>
        <v>58</v>
      </c>
    </row>
    <row r="276" spans="1:7" x14ac:dyDescent="0.3">
      <c r="A276">
        <f>IF(ISERROR(Table_sql2014a8.sandag.org_ws_FreewaySpeed[[#This Row],[scenario_id]]),"",Table_sql2014a8.sandag.org_ws_FreewaySpeed[[#This Row],[scenario_id]])</f>
        <v>0</v>
      </c>
      <c r="B276">
        <f>IF(ISERROR(Table_sql2014a8.sandag.org_ws_FreewaySpeed[[#This Row],[LinkID]]),"",Table_sql2014a8.sandag.org_ws_FreewaySpeed[[#This Row],[LinkID]])</f>
        <v>16445</v>
      </c>
      <c r="C276">
        <f>IF(ISERROR(Table_sql2014a8.sandag.org_ws_FreewaySpeed[[#This Row],[speed_ea]]),"",Table_sql2014a8.sandag.org_ws_FreewaySpeed[[#This Row],[speed_ea]])</f>
        <v>58</v>
      </c>
      <c r="D276">
        <f>IF(ISERROR(Table_sql2014a8.sandag.org_ws_FreewaySpeed[[#This Row],[speed_am]]),"",Table_sql2014a8.sandag.org_ws_FreewaySpeed[[#This Row],[speed_am]])</f>
        <v>34</v>
      </c>
      <c r="E276">
        <f>IF(ISERROR(Table_sql2014a8.sandag.org_ws_FreewaySpeed[[#This Row],[speed_md]]),"",Table_sql2014a8.sandag.org_ws_FreewaySpeed[[#This Row],[speed_md]])</f>
        <v>34</v>
      </c>
      <c r="F276">
        <f>IF(ISERROR(Table_sql2014a8.sandag.org_ws_FreewaySpeed[[#This Row],[speed_pm]]),"",Table_sql2014a8.sandag.org_ws_FreewaySpeed[[#This Row],[speed_pm]])</f>
        <v>37</v>
      </c>
      <c r="G276">
        <f>IF(ISERROR(Table_sql2014a8.sandag.org_ws_FreewaySpeed[[#This Row],[speed_ev]]),"",Table_sql2014a8.sandag.org_ws_FreewaySpeed[[#This Row],[speed_ev]])</f>
        <v>58</v>
      </c>
    </row>
    <row r="277" spans="1:7" x14ac:dyDescent="0.3">
      <c r="A277">
        <f>IF(ISERROR(Table_sql2014a8.sandag.org_ws_FreewaySpeed[[#This Row],[scenario_id]]),"",Table_sql2014a8.sandag.org_ws_FreewaySpeed[[#This Row],[scenario_id]])</f>
        <v>0</v>
      </c>
      <c r="B277">
        <f>IF(ISERROR(Table_sql2014a8.sandag.org_ws_FreewaySpeed[[#This Row],[LinkID]]),"",Table_sql2014a8.sandag.org_ws_FreewaySpeed[[#This Row],[LinkID]])</f>
        <v>16446</v>
      </c>
      <c r="C277">
        <f>IF(ISERROR(Table_sql2014a8.sandag.org_ws_FreewaySpeed[[#This Row],[speed_ea]]),"",Table_sql2014a8.sandag.org_ws_FreewaySpeed[[#This Row],[speed_ea]])</f>
        <v>58</v>
      </c>
      <c r="D277">
        <f>IF(ISERROR(Table_sql2014a8.sandag.org_ws_FreewaySpeed[[#This Row],[speed_am]]),"",Table_sql2014a8.sandag.org_ws_FreewaySpeed[[#This Row],[speed_am]])</f>
        <v>40</v>
      </c>
      <c r="E277">
        <f>IF(ISERROR(Table_sql2014a8.sandag.org_ws_FreewaySpeed[[#This Row],[speed_md]]),"",Table_sql2014a8.sandag.org_ws_FreewaySpeed[[#This Row],[speed_md]])</f>
        <v>48</v>
      </c>
      <c r="F277">
        <f>IF(ISERROR(Table_sql2014a8.sandag.org_ws_FreewaySpeed[[#This Row],[speed_pm]]),"",Table_sql2014a8.sandag.org_ws_FreewaySpeed[[#This Row],[speed_pm]])</f>
        <v>43</v>
      </c>
      <c r="G277">
        <f>IF(ISERROR(Table_sql2014a8.sandag.org_ws_FreewaySpeed[[#This Row],[speed_ev]]),"",Table_sql2014a8.sandag.org_ws_FreewaySpeed[[#This Row],[speed_ev]])</f>
        <v>58</v>
      </c>
    </row>
    <row r="278" spans="1:7" x14ac:dyDescent="0.3">
      <c r="A278">
        <f>IF(ISERROR(Table_sql2014a8.sandag.org_ws_FreewaySpeed[[#This Row],[scenario_id]]),"",Table_sql2014a8.sandag.org_ws_FreewaySpeed[[#This Row],[scenario_id]])</f>
        <v>0</v>
      </c>
      <c r="B278">
        <f>IF(ISERROR(Table_sql2014a8.sandag.org_ws_FreewaySpeed[[#This Row],[LinkID]]),"",Table_sql2014a8.sandag.org_ws_FreewaySpeed[[#This Row],[LinkID]])</f>
        <v>16565</v>
      </c>
      <c r="C278">
        <f>IF(ISERROR(Table_sql2014a8.sandag.org_ws_FreewaySpeed[[#This Row],[speed_ea]]),"",Table_sql2014a8.sandag.org_ws_FreewaySpeed[[#This Row],[speed_ea]])</f>
        <v>58</v>
      </c>
      <c r="D278">
        <f>IF(ISERROR(Table_sql2014a8.sandag.org_ws_FreewaySpeed[[#This Row],[speed_am]]),"",Table_sql2014a8.sandag.org_ws_FreewaySpeed[[#This Row],[speed_am]])</f>
        <v>48</v>
      </c>
      <c r="E278">
        <f>IF(ISERROR(Table_sql2014a8.sandag.org_ws_FreewaySpeed[[#This Row],[speed_md]]),"",Table_sql2014a8.sandag.org_ws_FreewaySpeed[[#This Row],[speed_md]])</f>
        <v>48</v>
      </c>
      <c r="F278">
        <f>IF(ISERROR(Table_sql2014a8.sandag.org_ws_FreewaySpeed[[#This Row],[speed_pm]]),"",Table_sql2014a8.sandag.org_ws_FreewaySpeed[[#This Row],[speed_pm]])</f>
        <v>50</v>
      </c>
      <c r="G278">
        <f>IF(ISERROR(Table_sql2014a8.sandag.org_ws_FreewaySpeed[[#This Row],[speed_ev]]),"",Table_sql2014a8.sandag.org_ws_FreewaySpeed[[#This Row],[speed_ev]])</f>
        <v>58</v>
      </c>
    </row>
    <row r="279" spans="1:7" x14ac:dyDescent="0.3">
      <c r="A279">
        <f>IF(ISERROR(Table_sql2014a8.sandag.org_ws_FreewaySpeed[[#This Row],[scenario_id]]),"",Table_sql2014a8.sandag.org_ws_FreewaySpeed[[#This Row],[scenario_id]])</f>
        <v>0</v>
      </c>
      <c r="B279">
        <f>IF(ISERROR(Table_sql2014a8.sandag.org_ws_FreewaySpeed[[#This Row],[LinkID]]),"",Table_sql2014a8.sandag.org_ws_FreewaySpeed[[#This Row],[LinkID]])</f>
        <v>16578</v>
      </c>
      <c r="C279">
        <f>IF(ISERROR(Table_sql2014a8.sandag.org_ws_FreewaySpeed[[#This Row],[speed_ea]]),"",Table_sql2014a8.sandag.org_ws_FreewaySpeed[[#This Row],[speed_ea]])</f>
        <v>58</v>
      </c>
      <c r="D279">
        <f>IF(ISERROR(Table_sql2014a8.sandag.org_ws_FreewaySpeed[[#This Row],[speed_am]]),"",Table_sql2014a8.sandag.org_ws_FreewaySpeed[[#This Row],[speed_am]])</f>
        <v>50</v>
      </c>
      <c r="E279">
        <f>IF(ISERROR(Table_sql2014a8.sandag.org_ws_FreewaySpeed[[#This Row],[speed_md]]),"",Table_sql2014a8.sandag.org_ws_FreewaySpeed[[#This Row],[speed_md]])</f>
        <v>56</v>
      </c>
      <c r="F279">
        <f>IF(ISERROR(Table_sql2014a8.sandag.org_ws_FreewaySpeed[[#This Row],[speed_pm]]),"",Table_sql2014a8.sandag.org_ws_FreewaySpeed[[#This Row],[speed_pm]])</f>
        <v>45</v>
      </c>
      <c r="G279">
        <f>IF(ISERROR(Table_sql2014a8.sandag.org_ws_FreewaySpeed[[#This Row],[speed_ev]]),"",Table_sql2014a8.sandag.org_ws_FreewaySpeed[[#This Row],[speed_ev]])</f>
        <v>58</v>
      </c>
    </row>
    <row r="280" spans="1:7" x14ac:dyDescent="0.3">
      <c r="A280">
        <f>IF(ISERROR(Table_sql2014a8.sandag.org_ws_FreewaySpeed[[#This Row],[scenario_id]]),"",Table_sql2014a8.sandag.org_ws_FreewaySpeed[[#This Row],[scenario_id]])</f>
        <v>0</v>
      </c>
      <c r="B280">
        <f>IF(ISERROR(Table_sql2014a8.sandag.org_ws_FreewaySpeed[[#This Row],[LinkID]]),"",Table_sql2014a8.sandag.org_ws_FreewaySpeed[[#This Row],[LinkID]])</f>
        <v>16580</v>
      </c>
      <c r="C280">
        <f>IF(ISERROR(Table_sql2014a8.sandag.org_ws_FreewaySpeed[[#This Row],[speed_ea]]),"",Table_sql2014a8.sandag.org_ws_FreewaySpeed[[#This Row],[speed_ea]])</f>
        <v>62</v>
      </c>
      <c r="D280">
        <f>IF(ISERROR(Table_sql2014a8.sandag.org_ws_FreewaySpeed[[#This Row],[speed_am]]),"",Table_sql2014a8.sandag.org_ws_FreewaySpeed[[#This Row],[speed_am]])</f>
        <v>39</v>
      </c>
      <c r="E280">
        <f>IF(ISERROR(Table_sql2014a8.sandag.org_ws_FreewaySpeed[[#This Row],[speed_md]]),"",Table_sql2014a8.sandag.org_ws_FreewaySpeed[[#This Row],[speed_md]])</f>
        <v>56</v>
      </c>
      <c r="F280">
        <f>IF(ISERROR(Table_sql2014a8.sandag.org_ws_FreewaySpeed[[#This Row],[speed_pm]]),"",Table_sql2014a8.sandag.org_ws_FreewaySpeed[[#This Row],[speed_pm]])</f>
        <v>53</v>
      </c>
      <c r="G280">
        <f>IF(ISERROR(Table_sql2014a8.sandag.org_ws_FreewaySpeed[[#This Row],[speed_ev]]),"",Table_sql2014a8.sandag.org_ws_FreewaySpeed[[#This Row],[speed_ev]])</f>
        <v>62</v>
      </c>
    </row>
    <row r="281" spans="1:7" x14ac:dyDescent="0.3">
      <c r="A281">
        <f>IF(ISERROR(Table_sql2014a8.sandag.org_ws_FreewaySpeed[[#This Row],[scenario_id]]),"",Table_sql2014a8.sandag.org_ws_FreewaySpeed[[#This Row],[scenario_id]])</f>
        <v>0</v>
      </c>
      <c r="B281">
        <f>IF(ISERROR(Table_sql2014a8.sandag.org_ws_FreewaySpeed[[#This Row],[LinkID]]),"",Table_sql2014a8.sandag.org_ws_FreewaySpeed[[#This Row],[LinkID]])</f>
        <v>16759</v>
      </c>
      <c r="C281">
        <f>IF(ISERROR(Table_sql2014a8.sandag.org_ws_FreewaySpeed[[#This Row],[speed_ea]]),"",Table_sql2014a8.sandag.org_ws_FreewaySpeed[[#This Row],[speed_ea]])</f>
        <v>57</v>
      </c>
      <c r="D281">
        <f>IF(ISERROR(Table_sql2014a8.sandag.org_ws_FreewaySpeed[[#This Row],[speed_am]]),"",Table_sql2014a8.sandag.org_ws_FreewaySpeed[[#This Row],[speed_am]])</f>
        <v>56</v>
      </c>
      <c r="E281">
        <f>IF(ISERROR(Table_sql2014a8.sandag.org_ws_FreewaySpeed[[#This Row],[speed_md]]),"",Table_sql2014a8.sandag.org_ws_FreewaySpeed[[#This Row],[speed_md]])</f>
        <v>56</v>
      </c>
      <c r="F281">
        <f>IF(ISERROR(Table_sql2014a8.sandag.org_ws_FreewaySpeed[[#This Row],[speed_pm]]),"",Table_sql2014a8.sandag.org_ws_FreewaySpeed[[#This Row],[speed_pm]])</f>
        <v>53</v>
      </c>
      <c r="G281">
        <f>IF(ISERROR(Table_sql2014a8.sandag.org_ws_FreewaySpeed[[#This Row],[speed_ev]]),"",Table_sql2014a8.sandag.org_ws_FreewaySpeed[[#This Row],[speed_ev]])</f>
        <v>57</v>
      </c>
    </row>
    <row r="282" spans="1:7" x14ac:dyDescent="0.3">
      <c r="A282">
        <f>IF(ISERROR(Table_sql2014a8.sandag.org_ws_FreewaySpeed[[#This Row],[scenario_id]]),"",Table_sql2014a8.sandag.org_ws_FreewaySpeed[[#This Row],[scenario_id]])</f>
        <v>0</v>
      </c>
      <c r="B282">
        <f>IF(ISERROR(Table_sql2014a8.sandag.org_ws_FreewaySpeed[[#This Row],[LinkID]]),"",Table_sql2014a8.sandag.org_ws_FreewaySpeed[[#This Row],[LinkID]])</f>
        <v>19571</v>
      </c>
      <c r="C282">
        <f>IF(ISERROR(Table_sql2014a8.sandag.org_ws_FreewaySpeed[[#This Row],[speed_ea]]),"",Table_sql2014a8.sandag.org_ws_FreewaySpeed[[#This Row],[speed_ea]])</f>
        <v>58</v>
      </c>
      <c r="D282">
        <f>IF(ISERROR(Table_sql2014a8.sandag.org_ws_FreewaySpeed[[#This Row],[speed_am]]),"",Table_sql2014a8.sandag.org_ws_FreewaySpeed[[#This Row],[speed_am]])</f>
        <v>43</v>
      </c>
      <c r="E282">
        <f>IF(ISERROR(Table_sql2014a8.sandag.org_ws_FreewaySpeed[[#This Row],[speed_md]]),"",Table_sql2014a8.sandag.org_ws_FreewaySpeed[[#This Row],[speed_md]])</f>
        <v>51</v>
      </c>
      <c r="F282">
        <f>IF(ISERROR(Table_sql2014a8.sandag.org_ws_FreewaySpeed[[#This Row],[speed_pm]]),"",Table_sql2014a8.sandag.org_ws_FreewaySpeed[[#This Row],[speed_pm]])</f>
        <v>49</v>
      </c>
      <c r="G282">
        <f>IF(ISERROR(Table_sql2014a8.sandag.org_ws_FreewaySpeed[[#This Row],[speed_ev]]),"",Table_sql2014a8.sandag.org_ws_FreewaySpeed[[#This Row],[speed_ev]])</f>
        <v>58</v>
      </c>
    </row>
    <row r="283" spans="1:7" x14ac:dyDescent="0.3">
      <c r="A283">
        <f>IF(ISERROR(Table_sql2014a8.sandag.org_ws_FreewaySpeed[[#This Row],[scenario_id]]),"",Table_sql2014a8.sandag.org_ws_FreewaySpeed[[#This Row],[scenario_id]])</f>
        <v>0</v>
      </c>
      <c r="B283">
        <f>IF(ISERROR(Table_sql2014a8.sandag.org_ws_FreewaySpeed[[#This Row],[LinkID]]),"",Table_sql2014a8.sandag.org_ws_FreewaySpeed[[#This Row],[LinkID]])</f>
        <v>19605</v>
      </c>
      <c r="C283">
        <f>IF(ISERROR(Table_sql2014a8.sandag.org_ws_FreewaySpeed[[#This Row],[speed_ea]]),"",Table_sql2014a8.sandag.org_ws_FreewaySpeed[[#This Row],[speed_ea]])</f>
        <v>58</v>
      </c>
      <c r="D283">
        <f>IF(ISERROR(Table_sql2014a8.sandag.org_ws_FreewaySpeed[[#This Row],[speed_am]]),"",Table_sql2014a8.sandag.org_ws_FreewaySpeed[[#This Row],[speed_am]])</f>
        <v>39</v>
      </c>
      <c r="E283">
        <f>IF(ISERROR(Table_sql2014a8.sandag.org_ws_FreewaySpeed[[#This Row],[speed_md]]),"",Table_sql2014a8.sandag.org_ws_FreewaySpeed[[#This Row],[speed_md]])</f>
        <v>42</v>
      </c>
      <c r="F283">
        <f>IF(ISERROR(Table_sql2014a8.sandag.org_ws_FreewaySpeed[[#This Row],[speed_pm]]),"",Table_sql2014a8.sandag.org_ws_FreewaySpeed[[#This Row],[speed_pm]])</f>
        <v>37</v>
      </c>
      <c r="G283">
        <f>IF(ISERROR(Table_sql2014a8.sandag.org_ws_FreewaySpeed[[#This Row],[speed_ev]]),"",Table_sql2014a8.sandag.org_ws_FreewaySpeed[[#This Row],[speed_ev]])</f>
        <v>58</v>
      </c>
    </row>
    <row r="284" spans="1:7" x14ac:dyDescent="0.3">
      <c r="A284">
        <f>IF(ISERROR(Table_sql2014a8.sandag.org_ws_FreewaySpeed[[#This Row],[scenario_id]]),"",Table_sql2014a8.sandag.org_ws_FreewaySpeed[[#This Row],[scenario_id]])</f>
        <v>0</v>
      </c>
      <c r="B284">
        <f>IF(ISERROR(Table_sql2014a8.sandag.org_ws_FreewaySpeed[[#This Row],[LinkID]]),"",Table_sql2014a8.sandag.org_ws_FreewaySpeed[[#This Row],[LinkID]])</f>
        <v>20457</v>
      </c>
      <c r="C284">
        <f>IF(ISERROR(Table_sql2014a8.sandag.org_ws_FreewaySpeed[[#This Row],[speed_ea]]),"",Table_sql2014a8.sandag.org_ws_FreewaySpeed[[#This Row],[speed_ea]])</f>
        <v>57</v>
      </c>
      <c r="D284">
        <f>IF(ISERROR(Table_sql2014a8.sandag.org_ws_FreewaySpeed[[#This Row],[speed_am]]),"",Table_sql2014a8.sandag.org_ws_FreewaySpeed[[#This Row],[speed_am]])</f>
        <v>34</v>
      </c>
      <c r="E284">
        <f>IF(ISERROR(Table_sql2014a8.sandag.org_ws_FreewaySpeed[[#This Row],[speed_md]]),"",Table_sql2014a8.sandag.org_ws_FreewaySpeed[[#This Row],[speed_md]])</f>
        <v>54</v>
      </c>
      <c r="F284">
        <f>IF(ISERROR(Table_sql2014a8.sandag.org_ws_FreewaySpeed[[#This Row],[speed_pm]]),"",Table_sql2014a8.sandag.org_ws_FreewaySpeed[[#This Row],[speed_pm]])</f>
        <v>52</v>
      </c>
      <c r="G284">
        <f>IF(ISERROR(Table_sql2014a8.sandag.org_ws_FreewaySpeed[[#This Row],[speed_ev]]),"",Table_sql2014a8.sandag.org_ws_FreewaySpeed[[#This Row],[speed_ev]])</f>
        <v>57</v>
      </c>
    </row>
    <row r="285" spans="1:7" x14ac:dyDescent="0.3">
      <c r="A285">
        <f>IF(ISERROR(Table_sql2014a8.sandag.org_ws_FreewaySpeed[[#This Row],[scenario_id]]),"",Table_sql2014a8.sandag.org_ws_FreewaySpeed[[#This Row],[scenario_id]])</f>
        <v>0</v>
      </c>
      <c r="B285">
        <f>IF(ISERROR(Table_sql2014a8.sandag.org_ws_FreewaySpeed[[#This Row],[LinkID]]),"",Table_sql2014a8.sandag.org_ws_FreewaySpeed[[#This Row],[LinkID]])</f>
        <v>20464</v>
      </c>
      <c r="C285">
        <f>IF(ISERROR(Table_sql2014a8.sandag.org_ws_FreewaySpeed[[#This Row],[speed_ea]]),"",Table_sql2014a8.sandag.org_ws_FreewaySpeed[[#This Row],[speed_ea]])</f>
        <v>57</v>
      </c>
      <c r="D285">
        <f>IF(ISERROR(Table_sql2014a8.sandag.org_ws_FreewaySpeed[[#This Row],[speed_am]]),"",Table_sql2014a8.sandag.org_ws_FreewaySpeed[[#This Row],[speed_am]])</f>
        <v>56</v>
      </c>
      <c r="E285">
        <f>IF(ISERROR(Table_sql2014a8.sandag.org_ws_FreewaySpeed[[#This Row],[speed_md]]),"",Table_sql2014a8.sandag.org_ws_FreewaySpeed[[#This Row],[speed_md]])</f>
        <v>57</v>
      </c>
      <c r="F285">
        <f>IF(ISERROR(Table_sql2014a8.sandag.org_ws_FreewaySpeed[[#This Row],[speed_pm]]),"",Table_sql2014a8.sandag.org_ws_FreewaySpeed[[#This Row],[speed_pm]])</f>
        <v>57</v>
      </c>
      <c r="G285">
        <f>IF(ISERROR(Table_sql2014a8.sandag.org_ws_FreewaySpeed[[#This Row],[speed_ev]]),"",Table_sql2014a8.sandag.org_ws_FreewaySpeed[[#This Row],[speed_ev]])</f>
        <v>57</v>
      </c>
    </row>
    <row r="286" spans="1:7" x14ac:dyDescent="0.3">
      <c r="A286">
        <f>IF(ISERROR(Table_sql2014a8.sandag.org_ws_FreewaySpeed[[#This Row],[scenario_id]]),"",Table_sql2014a8.sandag.org_ws_FreewaySpeed[[#This Row],[scenario_id]])</f>
        <v>0</v>
      </c>
      <c r="B286">
        <f>IF(ISERROR(Table_sql2014a8.sandag.org_ws_FreewaySpeed[[#This Row],[LinkID]]),"",Table_sql2014a8.sandag.org_ws_FreewaySpeed[[#This Row],[LinkID]])</f>
        <v>20466</v>
      </c>
      <c r="C286">
        <f>IF(ISERROR(Table_sql2014a8.sandag.org_ws_FreewaySpeed[[#This Row],[speed_ea]]),"",Table_sql2014a8.sandag.org_ws_FreewaySpeed[[#This Row],[speed_ea]])</f>
        <v>58</v>
      </c>
      <c r="D286">
        <f>IF(ISERROR(Table_sql2014a8.sandag.org_ws_FreewaySpeed[[#This Row],[speed_am]]),"",Table_sql2014a8.sandag.org_ws_FreewaySpeed[[#This Row],[speed_am]])</f>
        <v>36</v>
      </c>
      <c r="E286">
        <f>IF(ISERROR(Table_sql2014a8.sandag.org_ws_FreewaySpeed[[#This Row],[speed_md]]),"",Table_sql2014a8.sandag.org_ws_FreewaySpeed[[#This Row],[speed_md]])</f>
        <v>55</v>
      </c>
      <c r="F286">
        <f>IF(ISERROR(Table_sql2014a8.sandag.org_ws_FreewaySpeed[[#This Row],[speed_pm]]),"",Table_sql2014a8.sandag.org_ws_FreewaySpeed[[#This Row],[speed_pm]])</f>
        <v>56</v>
      </c>
      <c r="G286">
        <f>IF(ISERROR(Table_sql2014a8.sandag.org_ws_FreewaySpeed[[#This Row],[speed_ev]]),"",Table_sql2014a8.sandag.org_ws_FreewaySpeed[[#This Row],[speed_ev]])</f>
        <v>58</v>
      </c>
    </row>
    <row r="287" spans="1:7" x14ac:dyDescent="0.3">
      <c r="A287">
        <f>IF(ISERROR(Table_sql2014a8.sandag.org_ws_FreewaySpeed[[#This Row],[scenario_id]]),"",Table_sql2014a8.sandag.org_ws_FreewaySpeed[[#This Row],[scenario_id]])</f>
        <v>0</v>
      </c>
      <c r="B287">
        <f>IF(ISERROR(Table_sql2014a8.sandag.org_ws_FreewaySpeed[[#This Row],[LinkID]]),"",Table_sql2014a8.sandag.org_ws_FreewaySpeed[[#This Row],[LinkID]])</f>
        <v>20472</v>
      </c>
      <c r="C287">
        <f>IF(ISERROR(Table_sql2014a8.sandag.org_ws_FreewaySpeed[[#This Row],[speed_ea]]),"",Table_sql2014a8.sandag.org_ws_FreewaySpeed[[#This Row],[speed_ea]])</f>
        <v>57</v>
      </c>
      <c r="D287">
        <f>IF(ISERROR(Table_sql2014a8.sandag.org_ws_FreewaySpeed[[#This Row],[speed_am]]),"",Table_sql2014a8.sandag.org_ws_FreewaySpeed[[#This Row],[speed_am]])</f>
        <v>36</v>
      </c>
      <c r="E287">
        <f>IF(ISERROR(Table_sql2014a8.sandag.org_ws_FreewaySpeed[[#This Row],[speed_md]]),"",Table_sql2014a8.sandag.org_ws_FreewaySpeed[[#This Row],[speed_md]])</f>
        <v>54</v>
      </c>
      <c r="F287">
        <f>IF(ISERROR(Table_sql2014a8.sandag.org_ws_FreewaySpeed[[#This Row],[speed_pm]]),"",Table_sql2014a8.sandag.org_ws_FreewaySpeed[[#This Row],[speed_pm]])</f>
        <v>53</v>
      </c>
      <c r="G287">
        <f>IF(ISERROR(Table_sql2014a8.sandag.org_ws_FreewaySpeed[[#This Row],[speed_ev]]),"",Table_sql2014a8.sandag.org_ws_FreewaySpeed[[#This Row],[speed_ev]])</f>
        <v>57</v>
      </c>
    </row>
    <row r="288" spans="1:7" x14ac:dyDescent="0.3">
      <c r="A288">
        <f>IF(ISERROR(Table_sql2014a8.sandag.org_ws_FreewaySpeed[[#This Row],[scenario_id]]),"",Table_sql2014a8.sandag.org_ws_FreewaySpeed[[#This Row],[scenario_id]])</f>
        <v>0</v>
      </c>
      <c r="B288">
        <f>IF(ISERROR(Table_sql2014a8.sandag.org_ws_FreewaySpeed[[#This Row],[LinkID]]),"",Table_sql2014a8.sandag.org_ws_FreewaySpeed[[#This Row],[LinkID]])</f>
        <v>20549</v>
      </c>
      <c r="C288">
        <f>IF(ISERROR(Table_sql2014a8.sandag.org_ws_FreewaySpeed[[#This Row],[speed_ea]]),"",Table_sql2014a8.sandag.org_ws_FreewaySpeed[[#This Row],[speed_ea]])</f>
        <v>62</v>
      </c>
      <c r="D288">
        <f>IF(ISERROR(Table_sql2014a8.sandag.org_ws_FreewaySpeed[[#This Row],[speed_am]]),"",Table_sql2014a8.sandag.org_ws_FreewaySpeed[[#This Row],[speed_am]])</f>
        <v>48</v>
      </c>
      <c r="E288">
        <f>IF(ISERROR(Table_sql2014a8.sandag.org_ws_FreewaySpeed[[#This Row],[speed_md]]),"",Table_sql2014a8.sandag.org_ws_FreewaySpeed[[#This Row],[speed_md]])</f>
        <v>60</v>
      </c>
      <c r="F288">
        <f>IF(ISERROR(Table_sql2014a8.sandag.org_ws_FreewaySpeed[[#This Row],[speed_pm]]),"",Table_sql2014a8.sandag.org_ws_FreewaySpeed[[#This Row],[speed_pm]])</f>
        <v>57</v>
      </c>
      <c r="G288">
        <f>IF(ISERROR(Table_sql2014a8.sandag.org_ws_FreewaySpeed[[#This Row],[speed_ev]]),"",Table_sql2014a8.sandag.org_ws_FreewaySpeed[[#This Row],[speed_ev]])</f>
        <v>62</v>
      </c>
    </row>
    <row r="289" spans="1:7" x14ac:dyDescent="0.3">
      <c r="A289">
        <f>IF(ISERROR(Table_sql2014a8.sandag.org_ws_FreewaySpeed[[#This Row],[scenario_id]]),"",Table_sql2014a8.sandag.org_ws_FreewaySpeed[[#This Row],[scenario_id]])</f>
        <v>0</v>
      </c>
      <c r="B289">
        <f>IF(ISERROR(Table_sql2014a8.sandag.org_ws_FreewaySpeed[[#This Row],[LinkID]]),"",Table_sql2014a8.sandag.org_ws_FreewaySpeed[[#This Row],[LinkID]])</f>
        <v>20600</v>
      </c>
      <c r="C289">
        <f>IF(ISERROR(Table_sql2014a8.sandag.org_ws_FreewaySpeed[[#This Row],[speed_ea]]),"",Table_sql2014a8.sandag.org_ws_FreewaySpeed[[#This Row],[speed_ea]])</f>
        <v>62</v>
      </c>
      <c r="D289">
        <f>IF(ISERROR(Table_sql2014a8.sandag.org_ws_FreewaySpeed[[#This Row],[speed_am]]),"",Table_sql2014a8.sandag.org_ws_FreewaySpeed[[#This Row],[speed_am]])</f>
        <v>59</v>
      </c>
      <c r="E289">
        <f>IF(ISERROR(Table_sql2014a8.sandag.org_ws_FreewaySpeed[[#This Row],[speed_md]]),"",Table_sql2014a8.sandag.org_ws_FreewaySpeed[[#This Row],[speed_md]])</f>
        <v>62</v>
      </c>
      <c r="F289">
        <f>IF(ISERROR(Table_sql2014a8.sandag.org_ws_FreewaySpeed[[#This Row],[speed_pm]]),"",Table_sql2014a8.sandag.org_ws_FreewaySpeed[[#This Row],[speed_pm]])</f>
        <v>61</v>
      </c>
      <c r="G289">
        <f>IF(ISERROR(Table_sql2014a8.sandag.org_ws_FreewaySpeed[[#This Row],[speed_ev]]),"",Table_sql2014a8.sandag.org_ws_FreewaySpeed[[#This Row],[speed_ev]])</f>
        <v>62</v>
      </c>
    </row>
    <row r="290" spans="1:7" x14ac:dyDescent="0.3">
      <c r="A290">
        <f>IF(ISERROR(Table_sql2014a8.sandag.org_ws_FreewaySpeed[[#This Row],[scenario_id]]),"",Table_sql2014a8.sandag.org_ws_FreewaySpeed[[#This Row],[scenario_id]])</f>
        <v>0</v>
      </c>
      <c r="B290">
        <f>IF(ISERROR(Table_sql2014a8.sandag.org_ws_FreewaySpeed[[#This Row],[LinkID]]),"",Table_sql2014a8.sandag.org_ws_FreewaySpeed[[#This Row],[LinkID]])</f>
        <v>20685</v>
      </c>
      <c r="C290">
        <f>IF(ISERROR(Table_sql2014a8.sandag.org_ws_FreewaySpeed[[#This Row],[speed_ea]]),"",Table_sql2014a8.sandag.org_ws_FreewaySpeed[[#This Row],[speed_ea]])</f>
        <v>58</v>
      </c>
      <c r="D290">
        <f>IF(ISERROR(Table_sql2014a8.sandag.org_ws_FreewaySpeed[[#This Row],[speed_am]]),"",Table_sql2014a8.sandag.org_ws_FreewaySpeed[[#This Row],[speed_am]])</f>
        <v>55</v>
      </c>
      <c r="E290">
        <f>IF(ISERROR(Table_sql2014a8.sandag.org_ws_FreewaySpeed[[#This Row],[speed_md]]),"",Table_sql2014a8.sandag.org_ws_FreewaySpeed[[#This Row],[speed_md]])</f>
        <v>58</v>
      </c>
      <c r="F290">
        <f>IF(ISERROR(Table_sql2014a8.sandag.org_ws_FreewaySpeed[[#This Row],[speed_pm]]),"",Table_sql2014a8.sandag.org_ws_FreewaySpeed[[#This Row],[speed_pm]])</f>
        <v>56</v>
      </c>
      <c r="G290">
        <f>IF(ISERROR(Table_sql2014a8.sandag.org_ws_FreewaySpeed[[#This Row],[speed_ev]]),"",Table_sql2014a8.sandag.org_ws_FreewaySpeed[[#This Row],[speed_ev]])</f>
        <v>58</v>
      </c>
    </row>
    <row r="291" spans="1:7" x14ac:dyDescent="0.3">
      <c r="A291">
        <f>IF(ISERROR(Table_sql2014a8.sandag.org_ws_FreewaySpeed[[#This Row],[scenario_id]]),"",Table_sql2014a8.sandag.org_ws_FreewaySpeed[[#This Row],[scenario_id]])</f>
        <v>0</v>
      </c>
      <c r="B291">
        <f>IF(ISERROR(Table_sql2014a8.sandag.org_ws_FreewaySpeed[[#This Row],[LinkID]]),"",Table_sql2014a8.sandag.org_ws_FreewaySpeed[[#This Row],[LinkID]])</f>
        <v>20689</v>
      </c>
      <c r="C291">
        <f>IF(ISERROR(Table_sql2014a8.sandag.org_ws_FreewaySpeed[[#This Row],[speed_ea]]),"",Table_sql2014a8.sandag.org_ws_FreewaySpeed[[#This Row],[speed_ea]])</f>
        <v>57</v>
      </c>
      <c r="D291">
        <f>IF(ISERROR(Table_sql2014a8.sandag.org_ws_FreewaySpeed[[#This Row],[speed_am]]),"",Table_sql2014a8.sandag.org_ws_FreewaySpeed[[#This Row],[speed_am]])</f>
        <v>49</v>
      </c>
      <c r="E291">
        <f>IF(ISERROR(Table_sql2014a8.sandag.org_ws_FreewaySpeed[[#This Row],[speed_md]]),"",Table_sql2014a8.sandag.org_ws_FreewaySpeed[[#This Row],[speed_md]])</f>
        <v>56</v>
      </c>
      <c r="F291">
        <f>IF(ISERROR(Table_sql2014a8.sandag.org_ws_FreewaySpeed[[#This Row],[speed_pm]]),"",Table_sql2014a8.sandag.org_ws_FreewaySpeed[[#This Row],[speed_pm]])</f>
        <v>53</v>
      </c>
      <c r="G291">
        <f>IF(ISERROR(Table_sql2014a8.sandag.org_ws_FreewaySpeed[[#This Row],[speed_ev]]),"",Table_sql2014a8.sandag.org_ws_FreewaySpeed[[#This Row],[speed_ev]])</f>
        <v>57</v>
      </c>
    </row>
    <row r="292" spans="1:7" x14ac:dyDescent="0.3">
      <c r="A292">
        <f>IF(ISERROR(Table_sql2014a8.sandag.org_ws_FreewaySpeed[[#This Row],[scenario_id]]),"",Table_sql2014a8.sandag.org_ws_FreewaySpeed[[#This Row],[scenario_id]])</f>
        <v>0</v>
      </c>
      <c r="B292">
        <f>IF(ISERROR(Table_sql2014a8.sandag.org_ws_FreewaySpeed[[#This Row],[LinkID]]),"",Table_sql2014a8.sandag.org_ws_FreewaySpeed[[#This Row],[LinkID]])</f>
        <v>20693</v>
      </c>
      <c r="C292">
        <f>IF(ISERROR(Table_sql2014a8.sandag.org_ws_FreewaySpeed[[#This Row],[speed_ea]]),"",Table_sql2014a8.sandag.org_ws_FreewaySpeed[[#This Row],[speed_ea]])</f>
        <v>58</v>
      </c>
      <c r="D292">
        <f>IF(ISERROR(Table_sql2014a8.sandag.org_ws_FreewaySpeed[[#This Row],[speed_am]]),"",Table_sql2014a8.sandag.org_ws_FreewaySpeed[[#This Row],[speed_am]])</f>
        <v>54</v>
      </c>
      <c r="E292">
        <f>IF(ISERROR(Table_sql2014a8.sandag.org_ws_FreewaySpeed[[#This Row],[speed_md]]),"",Table_sql2014a8.sandag.org_ws_FreewaySpeed[[#This Row],[speed_md]])</f>
        <v>57</v>
      </c>
      <c r="F292">
        <f>IF(ISERROR(Table_sql2014a8.sandag.org_ws_FreewaySpeed[[#This Row],[speed_pm]]),"",Table_sql2014a8.sandag.org_ws_FreewaySpeed[[#This Row],[speed_pm]])</f>
        <v>53</v>
      </c>
      <c r="G292">
        <f>IF(ISERROR(Table_sql2014a8.sandag.org_ws_FreewaySpeed[[#This Row],[speed_ev]]),"",Table_sql2014a8.sandag.org_ws_FreewaySpeed[[#This Row],[speed_ev]])</f>
        <v>58</v>
      </c>
    </row>
    <row r="293" spans="1:7" x14ac:dyDescent="0.3">
      <c r="A293">
        <f>IF(ISERROR(Table_sql2014a8.sandag.org_ws_FreewaySpeed[[#This Row],[scenario_id]]),"",Table_sql2014a8.sandag.org_ws_FreewaySpeed[[#This Row],[scenario_id]])</f>
        <v>0</v>
      </c>
      <c r="B293">
        <f>IF(ISERROR(Table_sql2014a8.sandag.org_ws_FreewaySpeed[[#This Row],[LinkID]]),"",Table_sql2014a8.sandag.org_ws_FreewaySpeed[[#This Row],[LinkID]])</f>
        <v>20694</v>
      </c>
      <c r="C293">
        <f>IF(ISERROR(Table_sql2014a8.sandag.org_ws_FreewaySpeed[[#This Row],[speed_ea]]),"",Table_sql2014a8.sandag.org_ws_FreewaySpeed[[#This Row],[speed_ea]])</f>
        <v>58</v>
      </c>
      <c r="D293">
        <f>IF(ISERROR(Table_sql2014a8.sandag.org_ws_FreewaySpeed[[#This Row],[speed_am]]),"",Table_sql2014a8.sandag.org_ws_FreewaySpeed[[#This Row],[speed_am]])</f>
        <v>52</v>
      </c>
      <c r="E293">
        <f>IF(ISERROR(Table_sql2014a8.sandag.org_ws_FreewaySpeed[[#This Row],[speed_md]]),"",Table_sql2014a8.sandag.org_ws_FreewaySpeed[[#This Row],[speed_md]])</f>
        <v>57</v>
      </c>
      <c r="F293">
        <f>IF(ISERROR(Table_sql2014a8.sandag.org_ws_FreewaySpeed[[#This Row],[speed_pm]]),"",Table_sql2014a8.sandag.org_ws_FreewaySpeed[[#This Row],[speed_pm]])</f>
        <v>51</v>
      </c>
      <c r="G293">
        <f>IF(ISERROR(Table_sql2014a8.sandag.org_ws_FreewaySpeed[[#This Row],[speed_ev]]),"",Table_sql2014a8.sandag.org_ws_FreewaySpeed[[#This Row],[speed_ev]])</f>
        <v>58</v>
      </c>
    </row>
    <row r="294" spans="1:7" x14ac:dyDescent="0.3">
      <c r="A294">
        <f>IF(ISERROR(Table_sql2014a8.sandag.org_ws_FreewaySpeed[[#This Row],[scenario_id]]),"",Table_sql2014a8.sandag.org_ws_FreewaySpeed[[#This Row],[scenario_id]])</f>
        <v>0</v>
      </c>
      <c r="B294">
        <f>IF(ISERROR(Table_sql2014a8.sandag.org_ws_FreewaySpeed[[#This Row],[LinkID]]),"",Table_sql2014a8.sandag.org_ws_FreewaySpeed[[#This Row],[LinkID]])</f>
        <v>20703</v>
      </c>
      <c r="C294">
        <f>IF(ISERROR(Table_sql2014a8.sandag.org_ws_FreewaySpeed[[#This Row],[speed_ea]]),"",Table_sql2014a8.sandag.org_ws_FreewaySpeed[[#This Row],[speed_ea]])</f>
        <v>58</v>
      </c>
      <c r="D294">
        <f>IF(ISERROR(Table_sql2014a8.sandag.org_ws_FreewaySpeed[[#This Row],[speed_am]]),"",Table_sql2014a8.sandag.org_ws_FreewaySpeed[[#This Row],[speed_am]])</f>
        <v>48</v>
      </c>
      <c r="E294">
        <f>IF(ISERROR(Table_sql2014a8.sandag.org_ws_FreewaySpeed[[#This Row],[speed_md]]),"",Table_sql2014a8.sandag.org_ws_FreewaySpeed[[#This Row],[speed_md]])</f>
        <v>50</v>
      </c>
      <c r="F294">
        <f>IF(ISERROR(Table_sql2014a8.sandag.org_ws_FreewaySpeed[[#This Row],[speed_pm]]),"",Table_sql2014a8.sandag.org_ws_FreewaySpeed[[#This Row],[speed_pm]])</f>
        <v>34</v>
      </c>
      <c r="G294">
        <f>IF(ISERROR(Table_sql2014a8.sandag.org_ws_FreewaySpeed[[#This Row],[speed_ev]]),"",Table_sql2014a8.sandag.org_ws_FreewaySpeed[[#This Row],[speed_ev]])</f>
        <v>58</v>
      </c>
    </row>
    <row r="295" spans="1:7" x14ac:dyDescent="0.3">
      <c r="A295">
        <f>IF(ISERROR(Table_sql2014a8.sandag.org_ws_FreewaySpeed[[#This Row],[scenario_id]]),"",Table_sql2014a8.sandag.org_ws_FreewaySpeed[[#This Row],[scenario_id]])</f>
        <v>0</v>
      </c>
      <c r="B295">
        <f>IF(ISERROR(Table_sql2014a8.sandag.org_ws_FreewaySpeed[[#This Row],[LinkID]]),"",Table_sql2014a8.sandag.org_ws_FreewaySpeed[[#This Row],[LinkID]])</f>
        <v>20705</v>
      </c>
      <c r="C295">
        <f>IF(ISERROR(Table_sql2014a8.sandag.org_ws_FreewaySpeed[[#This Row],[speed_ea]]),"",Table_sql2014a8.sandag.org_ws_FreewaySpeed[[#This Row],[speed_ea]])</f>
        <v>57</v>
      </c>
      <c r="D295">
        <f>IF(ISERROR(Table_sql2014a8.sandag.org_ws_FreewaySpeed[[#This Row],[speed_am]]),"",Table_sql2014a8.sandag.org_ws_FreewaySpeed[[#This Row],[speed_am]])</f>
        <v>57</v>
      </c>
      <c r="E295">
        <f>IF(ISERROR(Table_sql2014a8.sandag.org_ws_FreewaySpeed[[#This Row],[speed_md]]),"",Table_sql2014a8.sandag.org_ws_FreewaySpeed[[#This Row],[speed_md]])</f>
        <v>57</v>
      </c>
      <c r="F295">
        <f>IF(ISERROR(Table_sql2014a8.sandag.org_ws_FreewaySpeed[[#This Row],[speed_pm]]),"",Table_sql2014a8.sandag.org_ws_FreewaySpeed[[#This Row],[speed_pm]])</f>
        <v>56</v>
      </c>
      <c r="G295">
        <f>IF(ISERROR(Table_sql2014a8.sandag.org_ws_FreewaySpeed[[#This Row],[speed_ev]]),"",Table_sql2014a8.sandag.org_ws_FreewaySpeed[[#This Row],[speed_ev]])</f>
        <v>57</v>
      </c>
    </row>
    <row r="296" spans="1:7" x14ac:dyDescent="0.3">
      <c r="A296">
        <f>IF(ISERROR(Table_sql2014a8.sandag.org_ws_FreewaySpeed[[#This Row],[scenario_id]]),"",Table_sql2014a8.sandag.org_ws_FreewaySpeed[[#This Row],[scenario_id]])</f>
        <v>0</v>
      </c>
      <c r="B296">
        <f>IF(ISERROR(Table_sql2014a8.sandag.org_ws_FreewaySpeed[[#This Row],[LinkID]]),"",Table_sql2014a8.sandag.org_ws_FreewaySpeed[[#This Row],[LinkID]])</f>
        <v>20709</v>
      </c>
      <c r="C296">
        <f>IF(ISERROR(Table_sql2014a8.sandag.org_ws_FreewaySpeed[[#This Row],[speed_ea]]),"",Table_sql2014a8.sandag.org_ws_FreewaySpeed[[#This Row],[speed_ea]])</f>
        <v>57</v>
      </c>
      <c r="D296">
        <f>IF(ISERROR(Table_sql2014a8.sandag.org_ws_FreewaySpeed[[#This Row],[speed_am]]),"",Table_sql2014a8.sandag.org_ws_FreewaySpeed[[#This Row],[speed_am]])</f>
        <v>52</v>
      </c>
      <c r="E296">
        <f>IF(ISERROR(Table_sql2014a8.sandag.org_ws_FreewaySpeed[[#This Row],[speed_md]]),"",Table_sql2014a8.sandag.org_ws_FreewaySpeed[[#This Row],[speed_md]])</f>
        <v>52</v>
      </c>
      <c r="F296">
        <f>IF(ISERROR(Table_sql2014a8.sandag.org_ws_FreewaySpeed[[#This Row],[speed_pm]]),"",Table_sql2014a8.sandag.org_ws_FreewaySpeed[[#This Row],[speed_pm]])</f>
        <v>36</v>
      </c>
      <c r="G296">
        <f>IF(ISERROR(Table_sql2014a8.sandag.org_ws_FreewaySpeed[[#This Row],[speed_ev]]),"",Table_sql2014a8.sandag.org_ws_FreewaySpeed[[#This Row],[speed_ev]])</f>
        <v>57</v>
      </c>
    </row>
    <row r="297" spans="1:7" x14ac:dyDescent="0.3">
      <c r="A297">
        <f>IF(ISERROR(Table_sql2014a8.sandag.org_ws_FreewaySpeed[[#This Row],[scenario_id]]),"",Table_sql2014a8.sandag.org_ws_FreewaySpeed[[#This Row],[scenario_id]])</f>
        <v>0</v>
      </c>
      <c r="B297">
        <f>IF(ISERROR(Table_sql2014a8.sandag.org_ws_FreewaySpeed[[#This Row],[LinkID]]),"",Table_sql2014a8.sandag.org_ws_FreewaySpeed[[#This Row],[LinkID]])</f>
        <v>20711</v>
      </c>
      <c r="C297">
        <f>IF(ISERROR(Table_sql2014a8.sandag.org_ws_FreewaySpeed[[#This Row],[speed_ea]]),"",Table_sql2014a8.sandag.org_ws_FreewaySpeed[[#This Row],[speed_ea]])</f>
        <v>57</v>
      </c>
      <c r="D297">
        <f>IF(ISERROR(Table_sql2014a8.sandag.org_ws_FreewaySpeed[[#This Row],[speed_am]]),"",Table_sql2014a8.sandag.org_ws_FreewaySpeed[[#This Row],[speed_am]])</f>
        <v>55</v>
      </c>
      <c r="E297">
        <f>IF(ISERROR(Table_sql2014a8.sandag.org_ws_FreewaySpeed[[#This Row],[speed_md]]),"",Table_sql2014a8.sandag.org_ws_FreewaySpeed[[#This Row],[speed_md]])</f>
        <v>55</v>
      </c>
      <c r="F297">
        <f>IF(ISERROR(Table_sql2014a8.sandag.org_ws_FreewaySpeed[[#This Row],[speed_pm]]),"",Table_sql2014a8.sandag.org_ws_FreewaySpeed[[#This Row],[speed_pm]])</f>
        <v>36</v>
      </c>
      <c r="G297">
        <f>IF(ISERROR(Table_sql2014a8.sandag.org_ws_FreewaySpeed[[#This Row],[speed_ev]]),"",Table_sql2014a8.sandag.org_ws_FreewaySpeed[[#This Row],[speed_ev]])</f>
        <v>57</v>
      </c>
    </row>
    <row r="298" spans="1:7" x14ac:dyDescent="0.3">
      <c r="A298">
        <f>IF(ISERROR(Table_sql2014a8.sandag.org_ws_FreewaySpeed[[#This Row],[scenario_id]]),"",Table_sql2014a8.sandag.org_ws_FreewaySpeed[[#This Row],[scenario_id]])</f>
        <v>0</v>
      </c>
      <c r="B298">
        <f>IF(ISERROR(Table_sql2014a8.sandag.org_ws_FreewaySpeed[[#This Row],[LinkID]]),"",Table_sql2014a8.sandag.org_ws_FreewaySpeed[[#This Row],[LinkID]])</f>
        <v>20713</v>
      </c>
      <c r="C298">
        <f>IF(ISERROR(Table_sql2014a8.sandag.org_ws_FreewaySpeed[[#This Row],[speed_ea]]),"",Table_sql2014a8.sandag.org_ws_FreewaySpeed[[#This Row],[speed_ea]])</f>
        <v>58</v>
      </c>
      <c r="D298">
        <f>IF(ISERROR(Table_sql2014a8.sandag.org_ws_FreewaySpeed[[#This Row],[speed_am]]),"",Table_sql2014a8.sandag.org_ws_FreewaySpeed[[#This Row],[speed_am]])</f>
        <v>57</v>
      </c>
      <c r="E298">
        <f>IF(ISERROR(Table_sql2014a8.sandag.org_ws_FreewaySpeed[[#This Row],[speed_md]]),"",Table_sql2014a8.sandag.org_ws_FreewaySpeed[[#This Row],[speed_md]])</f>
        <v>56</v>
      </c>
      <c r="F298">
        <f>IF(ISERROR(Table_sql2014a8.sandag.org_ws_FreewaySpeed[[#This Row],[speed_pm]]),"",Table_sql2014a8.sandag.org_ws_FreewaySpeed[[#This Row],[speed_pm]])</f>
        <v>39</v>
      </c>
      <c r="G298">
        <f>IF(ISERROR(Table_sql2014a8.sandag.org_ws_FreewaySpeed[[#This Row],[speed_ev]]),"",Table_sql2014a8.sandag.org_ws_FreewaySpeed[[#This Row],[speed_ev]])</f>
        <v>58</v>
      </c>
    </row>
    <row r="299" spans="1:7" x14ac:dyDescent="0.3">
      <c r="A299">
        <f>IF(ISERROR(Table_sql2014a8.sandag.org_ws_FreewaySpeed[[#This Row],[scenario_id]]),"",Table_sql2014a8.sandag.org_ws_FreewaySpeed[[#This Row],[scenario_id]])</f>
        <v>0</v>
      </c>
      <c r="B299">
        <f>IF(ISERROR(Table_sql2014a8.sandag.org_ws_FreewaySpeed[[#This Row],[LinkID]]),"",Table_sql2014a8.sandag.org_ws_FreewaySpeed[[#This Row],[LinkID]])</f>
        <v>20747</v>
      </c>
      <c r="C299">
        <f>IF(ISERROR(Table_sql2014a8.sandag.org_ws_FreewaySpeed[[#This Row],[speed_ea]]),"",Table_sql2014a8.sandag.org_ws_FreewaySpeed[[#This Row],[speed_ea]])</f>
        <v>58</v>
      </c>
      <c r="D299">
        <f>IF(ISERROR(Table_sql2014a8.sandag.org_ws_FreewaySpeed[[#This Row],[speed_am]]),"",Table_sql2014a8.sandag.org_ws_FreewaySpeed[[#This Row],[speed_am]])</f>
        <v>40</v>
      </c>
      <c r="E299">
        <f>IF(ISERROR(Table_sql2014a8.sandag.org_ws_FreewaySpeed[[#This Row],[speed_md]]),"",Table_sql2014a8.sandag.org_ws_FreewaySpeed[[#This Row],[speed_md]])</f>
        <v>53</v>
      </c>
      <c r="F299">
        <f>IF(ISERROR(Table_sql2014a8.sandag.org_ws_FreewaySpeed[[#This Row],[speed_pm]]),"",Table_sql2014a8.sandag.org_ws_FreewaySpeed[[#This Row],[speed_pm]])</f>
        <v>55</v>
      </c>
      <c r="G299">
        <f>IF(ISERROR(Table_sql2014a8.sandag.org_ws_FreewaySpeed[[#This Row],[speed_ev]]),"",Table_sql2014a8.sandag.org_ws_FreewaySpeed[[#This Row],[speed_ev]])</f>
        <v>58</v>
      </c>
    </row>
    <row r="300" spans="1:7" x14ac:dyDescent="0.3">
      <c r="A300">
        <f>IF(ISERROR(Table_sql2014a8.sandag.org_ws_FreewaySpeed[[#This Row],[scenario_id]]),"",Table_sql2014a8.sandag.org_ws_FreewaySpeed[[#This Row],[scenario_id]])</f>
        <v>0</v>
      </c>
      <c r="B300">
        <f>IF(ISERROR(Table_sql2014a8.sandag.org_ws_FreewaySpeed[[#This Row],[LinkID]]),"",Table_sql2014a8.sandag.org_ws_FreewaySpeed[[#This Row],[LinkID]])</f>
        <v>20750</v>
      </c>
      <c r="C300">
        <f>IF(ISERROR(Table_sql2014a8.sandag.org_ws_FreewaySpeed[[#This Row],[speed_ea]]),"",Table_sql2014a8.sandag.org_ws_FreewaySpeed[[#This Row],[speed_ea]])</f>
        <v>58</v>
      </c>
      <c r="D300">
        <f>IF(ISERROR(Table_sql2014a8.sandag.org_ws_FreewaySpeed[[#This Row],[speed_am]]),"",Table_sql2014a8.sandag.org_ws_FreewaySpeed[[#This Row],[speed_am]])</f>
        <v>37</v>
      </c>
      <c r="E300">
        <f>IF(ISERROR(Table_sql2014a8.sandag.org_ws_FreewaySpeed[[#This Row],[speed_md]]),"",Table_sql2014a8.sandag.org_ws_FreewaySpeed[[#This Row],[speed_md]])</f>
        <v>56</v>
      </c>
      <c r="F300">
        <f>IF(ISERROR(Table_sql2014a8.sandag.org_ws_FreewaySpeed[[#This Row],[speed_pm]]),"",Table_sql2014a8.sandag.org_ws_FreewaySpeed[[#This Row],[speed_pm]])</f>
        <v>57</v>
      </c>
      <c r="G300">
        <f>IF(ISERROR(Table_sql2014a8.sandag.org_ws_FreewaySpeed[[#This Row],[speed_ev]]),"",Table_sql2014a8.sandag.org_ws_FreewaySpeed[[#This Row],[speed_ev]])</f>
        <v>58</v>
      </c>
    </row>
    <row r="301" spans="1:7" x14ac:dyDescent="0.3">
      <c r="A301">
        <f>IF(ISERROR(Table_sql2014a8.sandag.org_ws_FreewaySpeed[[#This Row],[scenario_id]]),"",Table_sql2014a8.sandag.org_ws_FreewaySpeed[[#This Row],[scenario_id]])</f>
        <v>0</v>
      </c>
      <c r="B301">
        <f>IF(ISERROR(Table_sql2014a8.sandag.org_ws_FreewaySpeed[[#This Row],[LinkID]]),"",Table_sql2014a8.sandag.org_ws_FreewaySpeed[[#This Row],[LinkID]])</f>
        <v>20782</v>
      </c>
      <c r="C301">
        <f>IF(ISERROR(Table_sql2014a8.sandag.org_ws_FreewaySpeed[[#This Row],[speed_ea]]),"",Table_sql2014a8.sandag.org_ws_FreewaySpeed[[#This Row],[speed_ea]])</f>
        <v>53</v>
      </c>
      <c r="D301">
        <f>IF(ISERROR(Table_sql2014a8.sandag.org_ws_FreewaySpeed[[#This Row],[speed_am]]),"",Table_sql2014a8.sandag.org_ws_FreewaySpeed[[#This Row],[speed_am]])</f>
        <v>53</v>
      </c>
      <c r="E301">
        <f>IF(ISERROR(Table_sql2014a8.sandag.org_ws_FreewaySpeed[[#This Row],[speed_md]]),"",Table_sql2014a8.sandag.org_ws_FreewaySpeed[[#This Row],[speed_md]])</f>
        <v>53</v>
      </c>
      <c r="F301">
        <f>IF(ISERROR(Table_sql2014a8.sandag.org_ws_FreewaySpeed[[#This Row],[speed_pm]]),"",Table_sql2014a8.sandag.org_ws_FreewaySpeed[[#This Row],[speed_pm]])</f>
        <v>41</v>
      </c>
      <c r="G301">
        <f>IF(ISERROR(Table_sql2014a8.sandag.org_ws_FreewaySpeed[[#This Row],[speed_ev]]),"",Table_sql2014a8.sandag.org_ws_FreewaySpeed[[#This Row],[speed_ev]])</f>
        <v>53</v>
      </c>
    </row>
    <row r="302" spans="1:7" x14ac:dyDescent="0.3">
      <c r="A302">
        <f>IF(ISERROR(Table_sql2014a8.sandag.org_ws_FreewaySpeed[[#This Row],[scenario_id]]),"",Table_sql2014a8.sandag.org_ws_FreewaySpeed[[#This Row],[scenario_id]])</f>
        <v>0</v>
      </c>
      <c r="B302">
        <f>IF(ISERROR(Table_sql2014a8.sandag.org_ws_FreewaySpeed[[#This Row],[LinkID]]),"",Table_sql2014a8.sandag.org_ws_FreewaySpeed[[#This Row],[LinkID]])</f>
        <v>20788</v>
      </c>
      <c r="C302">
        <f>IF(ISERROR(Table_sql2014a8.sandag.org_ws_FreewaySpeed[[#This Row],[speed_ea]]),"",Table_sql2014a8.sandag.org_ws_FreewaySpeed[[#This Row],[speed_ea]])</f>
        <v>58</v>
      </c>
      <c r="D302">
        <f>IF(ISERROR(Table_sql2014a8.sandag.org_ws_FreewaySpeed[[#This Row],[speed_am]]),"",Table_sql2014a8.sandag.org_ws_FreewaySpeed[[#This Row],[speed_am]])</f>
        <v>52</v>
      </c>
      <c r="E302">
        <f>IF(ISERROR(Table_sql2014a8.sandag.org_ws_FreewaySpeed[[#This Row],[speed_md]]),"",Table_sql2014a8.sandag.org_ws_FreewaySpeed[[#This Row],[speed_md]])</f>
        <v>56</v>
      </c>
      <c r="F302">
        <f>IF(ISERROR(Table_sql2014a8.sandag.org_ws_FreewaySpeed[[#This Row],[speed_pm]]),"",Table_sql2014a8.sandag.org_ws_FreewaySpeed[[#This Row],[speed_pm]])</f>
        <v>41</v>
      </c>
      <c r="G302">
        <f>IF(ISERROR(Table_sql2014a8.sandag.org_ws_FreewaySpeed[[#This Row],[speed_ev]]),"",Table_sql2014a8.sandag.org_ws_FreewaySpeed[[#This Row],[speed_ev]])</f>
        <v>58</v>
      </c>
    </row>
    <row r="303" spans="1:7" x14ac:dyDescent="0.3">
      <c r="A303">
        <f>IF(ISERROR(Table_sql2014a8.sandag.org_ws_FreewaySpeed[[#This Row],[scenario_id]]),"",Table_sql2014a8.sandag.org_ws_FreewaySpeed[[#This Row],[scenario_id]])</f>
        <v>0</v>
      </c>
      <c r="B303">
        <f>IF(ISERROR(Table_sql2014a8.sandag.org_ws_FreewaySpeed[[#This Row],[LinkID]]),"",Table_sql2014a8.sandag.org_ws_FreewaySpeed[[#This Row],[LinkID]])</f>
        <v>21781</v>
      </c>
      <c r="C303">
        <f>IF(ISERROR(Table_sql2014a8.sandag.org_ws_FreewaySpeed[[#This Row],[speed_ea]]),"",Table_sql2014a8.sandag.org_ws_FreewaySpeed[[#This Row],[speed_ea]])</f>
        <v>53</v>
      </c>
      <c r="D303">
        <f>IF(ISERROR(Table_sql2014a8.sandag.org_ws_FreewaySpeed[[#This Row],[speed_am]]),"",Table_sql2014a8.sandag.org_ws_FreewaySpeed[[#This Row],[speed_am]])</f>
        <v>52</v>
      </c>
      <c r="E303">
        <f>IF(ISERROR(Table_sql2014a8.sandag.org_ws_FreewaySpeed[[#This Row],[speed_md]]),"",Table_sql2014a8.sandag.org_ws_FreewaySpeed[[#This Row],[speed_md]])</f>
        <v>52</v>
      </c>
      <c r="F303">
        <f>IF(ISERROR(Table_sql2014a8.sandag.org_ws_FreewaySpeed[[#This Row],[speed_pm]]),"",Table_sql2014a8.sandag.org_ws_FreewaySpeed[[#This Row],[speed_pm]])</f>
        <v>47</v>
      </c>
      <c r="G303">
        <f>IF(ISERROR(Table_sql2014a8.sandag.org_ws_FreewaySpeed[[#This Row],[speed_ev]]),"",Table_sql2014a8.sandag.org_ws_FreewaySpeed[[#This Row],[speed_ev]])</f>
        <v>53</v>
      </c>
    </row>
    <row r="304" spans="1:7" x14ac:dyDescent="0.3">
      <c r="A304">
        <f>IF(ISERROR(Table_sql2014a8.sandag.org_ws_FreewaySpeed[[#This Row],[scenario_id]]),"",Table_sql2014a8.sandag.org_ws_FreewaySpeed[[#This Row],[scenario_id]])</f>
        <v>0</v>
      </c>
      <c r="B304">
        <f>IF(ISERROR(Table_sql2014a8.sandag.org_ws_FreewaySpeed[[#This Row],[LinkID]]),"",Table_sql2014a8.sandag.org_ws_FreewaySpeed[[#This Row],[LinkID]])</f>
        <v>21880</v>
      </c>
      <c r="C304">
        <f>IF(ISERROR(Table_sql2014a8.sandag.org_ws_FreewaySpeed[[#This Row],[speed_ea]]),"",Table_sql2014a8.sandag.org_ws_FreewaySpeed[[#This Row],[speed_ea]])</f>
        <v>58</v>
      </c>
      <c r="D304">
        <f>IF(ISERROR(Table_sql2014a8.sandag.org_ws_FreewaySpeed[[#This Row],[speed_am]]),"",Table_sql2014a8.sandag.org_ws_FreewaySpeed[[#This Row],[speed_am]])</f>
        <v>57</v>
      </c>
      <c r="E304">
        <f>IF(ISERROR(Table_sql2014a8.sandag.org_ws_FreewaySpeed[[#This Row],[speed_md]]),"",Table_sql2014a8.sandag.org_ws_FreewaySpeed[[#This Row],[speed_md]])</f>
        <v>58</v>
      </c>
      <c r="F304">
        <f>IF(ISERROR(Table_sql2014a8.sandag.org_ws_FreewaySpeed[[#This Row],[speed_pm]]),"",Table_sql2014a8.sandag.org_ws_FreewaySpeed[[#This Row],[speed_pm]])</f>
        <v>58</v>
      </c>
      <c r="G304">
        <f>IF(ISERROR(Table_sql2014a8.sandag.org_ws_FreewaySpeed[[#This Row],[speed_ev]]),"",Table_sql2014a8.sandag.org_ws_FreewaySpeed[[#This Row],[speed_ev]])</f>
        <v>58</v>
      </c>
    </row>
    <row r="305" spans="1:7" x14ac:dyDescent="0.3">
      <c r="A305">
        <f>IF(ISERROR(Table_sql2014a8.sandag.org_ws_FreewaySpeed[[#This Row],[scenario_id]]),"",Table_sql2014a8.sandag.org_ws_FreewaySpeed[[#This Row],[scenario_id]])</f>
        <v>0</v>
      </c>
      <c r="B305">
        <f>IF(ISERROR(Table_sql2014a8.sandag.org_ws_FreewaySpeed[[#This Row],[LinkID]]),"",Table_sql2014a8.sandag.org_ws_FreewaySpeed[[#This Row],[LinkID]])</f>
        <v>22146</v>
      </c>
      <c r="C305">
        <f>IF(ISERROR(Table_sql2014a8.sandag.org_ws_FreewaySpeed[[#This Row],[speed_ea]]),"",Table_sql2014a8.sandag.org_ws_FreewaySpeed[[#This Row],[speed_ea]])</f>
        <v>58</v>
      </c>
      <c r="D305">
        <f>IF(ISERROR(Table_sql2014a8.sandag.org_ws_FreewaySpeed[[#This Row],[speed_am]]),"",Table_sql2014a8.sandag.org_ws_FreewaySpeed[[#This Row],[speed_am]])</f>
        <v>57</v>
      </c>
      <c r="E305">
        <f>IF(ISERROR(Table_sql2014a8.sandag.org_ws_FreewaySpeed[[#This Row],[speed_md]]),"",Table_sql2014a8.sandag.org_ws_FreewaySpeed[[#This Row],[speed_md]])</f>
        <v>57</v>
      </c>
      <c r="F305">
        <f>IF(ISERROR(Table_sql2014a8.sandag.org_ws_FreewaySpeed[[#This Row],[speed_pm]]),"",Table_sql2014a8.sandag.org_ws_FreewaySpeed[[#This Row],[speed_pm]])</f>
        <v>57</v>
      </c>
      <c r="G305">
        <f>IF(ISERROR(Table_sql2014a8.sandag.org_ws_FreewaySpeed[[#This Row],[speed_ev]]),"",Table_sql2014a8.sandag.org_ws_FreewaySpeed[[#This Row],[speed_ev]])</f>
        <v>58</v>
      </c>
    </row>
    <row r="306" spans="1:7" x14ac:dyDescent="0.3">
      <c r="A306">
        <f>IF(ISERROR(Table_sql2014a8.sandag.org_ws_FreewaySpeed[[#This Row],[scenario_id]]),"",Table_sql2014a8.sandag.org_ws_FreewaySpeed[[#This Row],[scenario_id]])</f>
        <v>0</v>
      </c>
      <c r="B306">
        <f>IF(ISERROR(Table_sql2014a8.sandag.org_ws_FreewaySpeed[[#This Row],[LinkID]]),"",Table_sql2014a8.sandag.org_ws_FreewaySpeed[[#This Row],[LinkID]])</f>
        <v>22157</v>
      </c>
      <c r="C306">
        <f>IF(ISERROR(Table_sql2014a8.sandag.org_ws_FreewaySpeed[[#This Row],[speed_ea]]),"",Table_sql2014a8.sandag.org_ws_FreewaySpeed[[#This Row],[speed_ea]])</f>
        <v>58</v>
      </c>
      <c r="D306">
        <f>IF(ISERROR(Table_sql2014a8.sandag.org_ws_FreewaySpeed[[#This Row],[speed_am]]),"",Table_sql2014a8.sandag.org_ws_FreewaySpeed[[#This Row],[speed_am]])</f>
        <v>57</v>
      </c>
      <c r="E306">
        <f>IF(ISERROR(Table_sql2014a8.sandag.org_ws_FreewaySpeed[[#This Row],[speed_md]]),"",Table_sql2014a8.sandag.org_ws_FreewaySpeed[[#This Row],[speed_md]])</f>
        <v>57</v>
      </c>
      <c r="F306">
        <f>IF(ISERROR(Table_sql2014a8.sandag.org_ws_FreewaySpeed[[#This Row],[speed_pm]]),"",Table_sql2014a8.sandag.org_ws_FreewaySpeed[[#This Row],[speed_pm]])</f>
        <v>56</v>
      </c>
      <c r="G306">
        <f>IF(ISERROR(Table_sql2014a8.sandag.org_ws_FreewaySpeed[[#This Row],[speed_ev]]),"",Table_sql2014a8.sandag.org_ws_FreewaySpeed[[#This Row],[speed_ev]])</f>
        <v>58</v>
      </c>
    </row>
    <row r="307" spans="1:7" x14ac:dyDescent="0.3">
      <c r="A307">
        <f>IF(ISERROR(Table_sql2014a8.sandag.org_ws_FreewaySpeed[[#This Row],[scenario_id]]),"",Table_sql2014a8.sandag.org_ws_FreewaySpeed[[#This Row],[scenario_id]])</f>
        <v>0</v>
      </c>
      <c r="B307">
        <f>IF(ISERROR(Table_sql2014a8.sandag.org_ws_FreewaySpeed[[#This Row],[LinkID]]),"",Table_sql2014a8.sandag.org_ws_FreewaySpeed[[#This Row],[LinkID]])</f>
        <v>22158</v>
      </c>
      <c r="C307">
        <f>IF(ISERROR(Table_sql2014a8.sandag.org_ws_FreewaySpeed[[#This Row],[speed_ea]]),"",Table_sql2014a8.sandag.org_ws_FreewaySpeed[[#This Row],[speed_ea]])</f>
        <v>58</v>
      </c>
      <c r="D307">
        <f>IF(ISERROR(Table_sql2014a8.sandag.org_ws_FreewaySpeed[[#This Row],[speed_am]]),"",Table_sql2014a8.sandag.org_ws_FreewaySpeed[[#This Row],[speed_am]])</f>
        <v>57</v>
      </c>
      <c r="E307">
        <f>IF(ISERROR(Table_sql2014a8.sandag.org_ws_FreewaySpeed[[#This Row],[speed_md]]),"",Table_sql2014a8.sandag.org_ws_FreewaySpeed[[#This Row],[speed_md]])</f>
        <v>57</v>
      </c>
      <c r="F307">
        <f>IF(ISERROR(Table_sql2014a8.sandag.org_ws_FreewaySpeed[[#This Row],[speed_pm]]),"",Table_sql2014a8.sandag.org_ws_FreewaySpeed[[#This Row],[speed_pm]])</f>
        <v>56</v>
      </c>
      <c r="G307">
        <f>IF(ISERROR(Table_sql2014a8.sandag.org_ws_FreewaySpeed[[#This Row],[speed_ev]]),"",Table_sql2014a8.sandag.org_ws_FreewaySpeed[[#This Row],[speed_ev]])</f>
        <v>58</v>
      </c>
    </row>
    <row r="308" spans="1:7" x14ac:dyDescent="0.3">
      <c r="A308">
        <f>IF(ISERROR(Table_sql2014a8.sandag.org_ws_FreewaySpeed[[#This Row],[scenario_id]]),"",Table_sql2014a8.sandag.org_ws_FreewaySpeed[[#This Row],[scenario_id]])</f>
        <v>0</v>
      </c>
      <c r="B308">
        <f>IF(ISERROR(Table_sql2014a8.sandag.org_ws_FreewaySpeed[[#This Row],[LinkID]]),"",Table_sql2014a8.sandag.org_ws_FreewaySpeed[[#This Row],[LinkID]])</f>
        <v>22715</v>
      </c>
      <c r="C308">
        <f>IF(ISERROR(Table_sql2014a8.sandag.org_ws_FreewaySpeed[[#This Row],[speed_ea]]),"",Table_sql2014a8.sandag.org_ws_FreewaySpeed[[#This Row],[speed_ea]])</f>
        <v>49</v>
      </c>
      <c r="D308">
        <f>IF(ISERROR(Table_sql2014a8.sandag.org_ws_FreewaySpeed[[#This Row],[speed_am]]),"",Table_sql2014a8.sandag.org_ws_FreewaySpeed[[#This Row],[speed_am]])</f>
        <v>37</v>
      </c>
      <c r="E308">
        <f>IF(ISERROR(Table_sql2014a8.sandag.org_ws_FreewaySpeed[[#This Row],[speed_md]]),"",Table_sql2014a8.sandag.org_ws_FreewaySpeed[[#This Row],[speed_md]])</f>
        <v>48</v>
      </c>
      <c r="F308">
        <f>IF(ISERROR(Table_sql2014a8.sandag.org_ws_FreewaySpeed[[#This Row],[speed_pm]]),"",Table_sql2014a8.sandag.org_ws_FreewaySpeed[[#This Row],[speed_pm]])</f>
        <v>48</v>
      </c>
      <c r="G308">
        <f>IF(ISERROR(Table_sql2014a8.sandag.org_ws_FreewaySpeed[[#This Row],[speed_ev]]),"",Table_sql2014a8.sandag.org_ws_FreewaySpeed[[#This Row],[speed_ev]])</f>
        <v>49</v>
      </c>
    </row>
    <row r="309" spans="1:7" x14ac:dyDescent="0.3">
      <c r="A309">
        <f>IF(ISERROR(Table_sql2014a8.sandag.org_ws_FreewaySpeed[[#This Row],[scenario_id]]),"",Table_sql2014a8.sandag.org_ws_FreewaySpeed[[#This Row],[scenario_id]])</f>
        <v>0</v>
      </c>
      <c r="B309">
        <f>IF(ISERROR(Table_sql2014a8.sandag.org_ws_FreewaySpeed[[#This Row],[LinkID]]),"",Table_sql2014a8.sandag.org_ws_FreewaySpeed[[#This Row],[LinkID]])</f>
        <v>22743</v>
      </c>
      <c r="C309">
        <f>IF(ISERROR(Table_sql2014a8.sandag.org_ws_FreewaySpeed[[#This Row],[speed_ea]]),"",Table_sql2014a8.sandag.org_ws_FreewaySpeed[[#This Row],[speed_ea]])</f>
        <v>58</v>
      </c>
      <c r="D309">
        <f>IF(ISERROR(Table_sql2014a8.sandag.org_ws_FreewaySpeed[[#This Row],[speed_am]]),"",Table_sql2014a8.sandag.org_ws_FreewaySpeed[[#This Row],[speed_am]])</f>
        <v>56</v>
      </c>
      <c r="E309">
        <f>IF(ISERROR(Table_sql2014a8.sandag.org_ws_FreewaySpeed[[#This Row],[speed_md]]),"",Table_sql2014a8.sandag.org_ws_FreewaySpeed[[#This Row],[speed_md]])</f>
        <v>58</v>
      </c>
      <c r="F309">
        <f>IF(ISERROR(Table_sql2014a8.sandag.org_ws_FreewaySpeed[[#This Row],[speed_pm]]),"",Table_sql2014a8.sandag.org_ws_FreewaySpeed[[#This Row],[speed_pm]])</f>
        <v>56</v>
      </c>
      <c r="G309">
        <f>IF(ISERROR(Table_sql2014a8.sandag.org_ws_FreewaySpeed[[#This Row],[speed_ev]]),"",Table_sql2014a8.sandag.org_ws_FreewaySpeed[[#This Row],[speed_ev]])</f>
        <v>58</v>
      </c>
    </row>
    <row r="310" spans="1:7" x14ac:dyDescent="0.3">
      <c r="A310">
        <f>IF(ISERROR(Table_sql2014a8.sandag.org_ws_FreewaySpeed[[#This Row],[scenario_id]]),"",Table_sql2014a8.sandag.org_ws_FreewaySpeed[[#This Row],[scenario_id]])</f>
        <v>0</v>
      </c>
      <c r="B310">
        <f>IF(ISERROR(Table_sql2014a8.sandag.org_ws_FreewaySpeed[[#This Row],[LinkID]]),"",Table_sql2014a8.sandag.org_ws_FreewaySpeed[[#This Row],[LinkID]])</f>
        <v>22756</v>
      </c>
      <c r="C310">
        <f>IF(ISERROR(Table_sql2014a8.sandag.org_ws_FreewaySpeed[[#This Row],[speed_ea]]),"",Table_sql2014a8.sandag.org_ws_FreewaySpeed[[#This Row],[speed_ea]])</f>
        <v>57</v>
      </c>
      <c r="D310">
        <f>IF(ISERROR(Table_sql2014a8.sandag.org_ws_FreewaySpeed[[#This Row],[speed_am]]),"",Table_sql2014a8.sandag.org_ws_FreewaySpeed[[#This Row],[speed_am]])</f>
        <v>48</v>
      </c>
      <c r="E310">
        <f>IF(ISERROR(Table_sql2014a8.sandag.org_ws_FreewaySpeed[[#This Row],[speed_md]]),"",Table_sql2014a8.sandag.org_ws_FreewaySpeed[[#This Row],[speed_md]])</f>
        <v>55</v>
      </c>
      <c r="F310">
        <f>IF(ISERROR(Table_sql2014a8.sandag.org_ws_FreewaySpeed[[#This Row],[speed_pm]]),"",Table_sql2014a8.sandag.org_ws_FreewaySpeed[[#This Row],[speed_pm]])</f>
        <v>52</v>
      </c>
      <c r="G310">
        <f>IF(ISERROR(Table_sql2014a8.sandag.org_ws_FreewaySpeed[[#This Row],[speed_ev]]),"",Table_sql2014a8.sandag.org_ws_FreewaySpeed[[#This Row],[speed_ev]])</f>
        <v>57</v>
      </c>
    </row>
    <row r="311" spans="1:7" x14ac:dyDescent="0.3">
      <c r="A311">
        <f>IF(ISERROR(Table_sql2014a8.sandag.org_ws_FreewaySpeed[[#This Row],[scenario_id]]),"",Table_sql2014a8.sandag.org_ws_FreewaySpeed[[#This Row],[scenario_id]])</f>
        <v>0</v>
      </c>
      <c r="B311">
        <f>IF(ISERROR(Table_sql2014a8.sandag.org_ws_FreewaySpeed[[#This Row],[LinkID]]),"",Table_sql2014a8.sandag.org_ws_FreewaySpeed[[#This Row],[LinkID]])</f>
        <v>22757</v>
      </c>
      <c r="C311">
        <f>IF(ISERROR(Table_sql2014a8.sandag.org_ws_FreewaySpeed[[#This Row],[speed_ea]]),"",Table_sql2014a8.sandag.org_ws_FreewaySpeed[[#This Row],[speed_ea]])</f>
        <v>53</v>
      </c>
      <c r="D311">
        <f>IF(ISERROR(Table_sql2014a8.sandag.org_ws_FreewaySpeed[[#This Row],[speed_am]]),"",Table_sql2014a8.sandag.org_ws_FreewaySpeed[[#This Row],[speed_am]])</f>
        <v>53</v>
      </c>
      <c r="E311">
        <f>IF(ISERROR(Table_sql2014a8.sandag.org_ws_FreewaySpeed[[#This Row],[speed_md]]),"",Table_sql2014a8.sandag.org_ws_FreewaySpeed[[#This Row],[speed_md]])</f>
        <v>53</v>
      </c>
      <c r="F311">
        <f>IF(ISERROR(Table_sql2014a8.sandag.org_ws_FreewaySpeed[[#This Row],[speed_pm]]),"",Table_sql2014a8.sandag.org_ws_FreewaySpeed[[#This Row],[speed_pm]])</f>
        <v>53</v>
      </c>
      <c r="G311">
        <f>IF(ISERROR(Table_sql2014a8.sandag.org_ws_FreewaySpeed[[#This Row],[speed_ev]]),"",Table_sql2014a8.sandag.org_ws_FreewaySpeed[[#This Row],[speed_ev]])</f>
        <v>53</v>
      </c>
    </row>
    <row r="312" spans="1:7" x14ac:dyDescent="0.3">
      <c r="A312">
        <f>IF(ISERROR(Table_sql2014a8.sandag.org_ws_FreewaySpeed[[#This Row],[scenario_id]]),"",Table_sql2014a8.sandag.org_ws_FreewaySpeed[[#This Row],[scenario_id]])</f>
        <v>0</v>
      </c>
      <c r="B312">
        <f>IF(ISERROR(Table_sql2014a8.sandag.org_ws_FreewaySpeed[[#This Row],[LinkID]]),"",Table_sql2014a8.sandag.org_ws_FreewaySpeed[[#This Row],[LinkID]])</f>
        <v>24091</v>
      </c>
      <c r="C312">
        <f>IF(ISERROR(Table_sql2014a8.sandag.org_ws_FreewaySpeed[[#This Row],[speed_ea]]),"",Table_sql2014a8.sandag.org_ws_FreewaySpeed[[#This Row],[speed_ea]])</f>
        <v>62</v>
      </c>
      <c r="D312">
        <f>IF(ISERROR(Table_sql2014a8.sandag.org_ws_FreewaySpeed[[#This Row],[speed_am]]),"",Table_sql2014a8.sandag.org_ws_FreewaySpeed[[#This Row],[speed_am]])</f>
        <v>45</v>
      </c>
      <c r="E312">
        <f>IF(ISERROR(Table_sql2014a8.sandag.org_ws_FreewaySpeed[[#This Row],[speed_md]]),"",Table_sql2014a8.sandag.org_ws_FreewaySpeed[[#This Row],[speed_md]])</f>
        <v>61</v>
      </c>
      <c r="F312">
        <f>IF(ISERROR(Table_sql2014a8.sandag.org_ws_FreewaySpeed[[#This Row],[speed_pm]]),"",Table_sql2014a8.sandag.org_ws_FreewaySpeed[[#This Row],[speed_pm]])</f>
        <v>59</v>
      </c>
      <c r="G312">
        <f>IF(ISERROR(Table_sql2014a8.sandag.org_ws_FreewaySpeed[[#This Row],[speed_ev]]),"",Table_sql2014a8.sandag.org_ws_FreewaySpeed[[#This Row],[speed_ev]])</f>
        <v>62</v>
      </c>
    </row>
    <row r="313" spans="1:7" x14ac:dyDescent="0.3">
      <c r="A313">
        <f>IF(ISERROR(Table_sql2014a8.sandag.org_ws_FreewaySpeed[[#This Row],[scenario_id]]),"",Table_sql2014a8.sandag.org_ws_FreewaySpeed[[#This Row],[scenario_id]])</f>
        <v>0</v>
      </c>
      <c r="B313">
        <f>IF(ISERROR(Table_sql2014a8.sandag.org_ws_FreewaySpeed[[#This Row],[LinkID]]),"",Table_sql2014a8.sandag.org_ws_FreewaySpeed[[#This Row],[LinkID]])</f>
        <v>24140</v>
      </c>
      <c r="C313">
        <f>IF(ISERROR(Table_sql2014a8.sandag.org_ws_FreewaySpeed[[#This Row],[speed_ea]]),"",Table_sql2014a8.sandag.org_ws_FreewaySpeed[[#This Row],[speed_ea]])</f>
        <v>58</v>
      </c>
      <c r="D313">
        <f>IF(ISERROR(Table_sql2014a8.sandag.org_ws_FreewaySpeed[[#This Row],[speed_am]]),"",Table_sql2014a8.sandag.org_ws_FreewaySpeed[[#This Row],[speed_am]])</f>
        <v>55</v>
      </c>
      <c r="E313">
        <f>IF(ISERROR(Table_sql2014a8.sandag.org_ws_FreewaySpeed[[#This Row],[speed_md]]),"",Table_sql2014a8.sandag.org_ws_FreewaySpeed[[#This Row],[speed_md]])</f>
        <v>57</v>
      </c>
      <c r="F313">
        <f>IF(ISERROR(Table_sql2014a8.sandag.org_ws_FreewaySpeed[[#This Row],[speed_pm]]),"",Table_sql2014a8.sandag.org_ws_FreewaySpeed[[#This Row],[speed_pm]])</f>
        <v>57</v>
      </c>
      <c r="G313">
        <f>IF(ISERROR(Table_sql2014a8.sandag.org_ws_FreewaySpeed[[#This Row],[speed_ev]]),"",Table_sql2014a8.sandag.org_ws_FreewaySpeed[[#This Row],[speed_ev]])</f>
        <v>58</v>
      </c>
    </row>
    <row r="314" spans="1:7" x14ac:dyDescent="0.3">
      <c r="A314">
        <f>IF(ISERROR(Table_sql2014a8.sandag.org_ws_FreewaySpeed[[#This Row],[scenario_id]]),"",Table_sql2014a8.sandag.org_ws_FreewaySpeed[[#This Row],[scenario_id]])</f>
        <v>0</v>
      </c>
      <c r="B314">
        <f>IF(ISERROR(Table_sql2014a8.sandag.org_ws_FreewaySpeed[[#This Row],[LinkID]]),"",Table_sql2014a8.sandag.org_ws_FreewaySpeed[[#This Row],[LinkID]])</f>
        <v>24143</v>
      </c>
      <c r="C314">
        <f>IF(ISERROR(Table_sql2014a8.sandag.org_ws_FreewaySpeed[[#This Row],[speed_ea]]),"",Table_sql2014a8.sandag.org_ws_FreewaySpeed[[#This Row],[speed_ea]])</f>
        <v>58</v>
      </c>
      <c r="D314">
        <f>IF(ISERROR(Table_sql2014a8.sandag.org_ws_FreewaySpeed[[#This Row],[speed_am]]),"",Table_sql2014a8.sandag.org_ws_FreewaySpeed[[#This Row],[speed_am]])</f>
        <v>56</v>
      </c>
      <c r="E314">
        <f>IF(ISERROR(Table_sql2014a8.sandag.org_ws_FreewaySpeed[[#This Row],[speed_md]]),"",Table_sql2014a8.sandag.org_ws_FreewaySpeed[[#This Row],[speed_md]])</f>
        <v>58</v>
      </c>
      <c r="F314">
        <f>IF(ISERROR(Table_sql2014a8.sandag.org_ws_FreewaySpeed[[#This Row],[speed_pm]]),"",Table_sql2014a8.sandag.org_ws_FreewaySpeed[[#This Row],[speed_pm]])</f>
        <v>56</v>
      </c>
      <c r="G314">
        <f>IF(ISERROR(Table_sql2014a8.sandag.org_ws_FreewaySpeed[[#This Row],[speed_ev]]),"",Table_sql2014a8.sandag.org_ws_FreewaySpeed[[#This Row],[speed_ev]])</f>
        <v>58</v>
      </c>
    </row>
    <row r="315" spans="1:7" x14ac:dyDescent="0.3">
      <c r="A315">
        <f>IF(ISERROR(Table_sql2014a8.sandag.org_ws_FreewaySpeed[[#This Row],[scenario_id]]),"",Table_sql2014a8.sandag.org_ws_FreewaySpeed[[#This Row],[scenario_id]])</f>
        <v>0</v>
      </c>
      <c r="B315">
        <f>IF(ISERROR(Table_sql2014a8.sandag.org_ws_FreewaySpeed[[#This Row],[LinkID]]),"",Table_sql2014a8.sandag.org_ws_FreewaySpeed[[#This Row],[LinkID]])</f>
        <v>24158</v>
      </c>
      <c r="C315">
        <f>IF(ISERROR(Table_sql2014a8.sandag.org_ws_FreewaySpeed[[#This Row],[speed_ea]]),"",Table_sql2014a8.sandag.org_ws_FreewaySpeed[[#This Row],[speed_ea]])</f>
        <v>58</v>
      </c>
      <c r="D315">
        <f>IF(ISERROR(Table_sql2014a8.sandag.org_ws_FreewaySpeed[[#This Row],[speed_am]]),"",Table_sql2014a8.sandag.org_ws_FreewaySpeed[[#This Row],[speed_am]])</f>
        <v>57</v>
      </c>
      <c r="E315">
        <f>IF(ISERROR(Table_sql2014a8.sandag.org_ws_FreewaySpeed[[#This Row],[speed_md]]),"",Table_sql2014a8.sandag.org_ws_FreewaySpeed[[#This Row],[speed_md]])</f>
        <v>57</v>
      </c>
      <c r="F315">
        <f>IF(ISERROR(Table_sql2014a8.sandag.org_ws_FreewaySpeed[[#This Row],[speed_pm]]),"",Table_sql2014a8.sandag.org_ws_FreewaySpeed[[#This Row],[speed_pm]])</f>
        <v>43</v>
      </c>
      <c r="G315">
        <f>IF(ISERROR(Table_sql2014a8.sandag.org_ws_FreewaySpeed[[#This Row],[speed_ev]]),"",Table_sql2014a8.sandag.org_ws_FreewaySpeed[[#This Row],[speed_ev]])</f>
        <v>58</v>
      </c>
    </row>
    <row r="316" spans="1:7" x14ac:dyDescent="0.3">
      <c r="A316">
        <f>IF(ISERROR(Table_sql2014a8.sandag.org_ws_FreewaySpeed[[#This Row],[scenario_id]]),"",Table_sql2014a8.sandag.org_ws_FreewaySpeed[[#This Row],[scenario_id]])</f>
        <v>0</v>
      </c>
      <c r="B316">
        <f>IF(ISERROR(Table_sql2014a8.sandag.org_ws_FreewaySpeed[[#This Row],[LinkID]]),"",Table_sql2014a8.sandag.org_ws_FreewaySpeed[[#This Row],[LinkID]])</f>
        <v>24186</v>
      </c>
      <c r="C316">
        <f>IF(ISERROR(Table_sql2014a8.sandag.org_ws_FreewaySpeed[[#This Row],[speed_ea]]),"",Table_sql2014a8.sandag.org_ws_FreewaySpeed[[#This Row],[speed_ea]])</f>
        <v>58</v>
      </c>
      <c r="D316">
        <f>IF(ISERROR(Table_sql2014a8.sandag.org_ws_FreewaySpeed[[#This Row],[speed_am]]),"",Table_sql2014a8.sandag.org_ws_FreewaySpeed[[#This Row],[speed_am]])</f>
        <v>34</v>
      </c>
      <c r="E316">
        <f>IF(ISERROR(Table_sql2014a8.sandag.org_ws_FreewaySpeed[[#This Row],[speed_md]]),"",Table_sql2014a8.sandag.org_ws_FreewaySpeed[[#This Row],[speed_md]])</f>
        <v>56</v>
      </c>
      <c r="F316">
        <f>IF(ISERROR(Table_sql2014a8.sandag.org_ws_FreewaySpeed[[#This Row],[speed_pm]]),"",Table_sql2014a8.sandag.org_ws_FreewaySpeed[[#This Row],[speed_pm]])</f>
        <v>56</v>
      </c>
      <c r="G316">
        <f>IF(ISERROR(Table_sql2014a8.sandag.org_ws_FreewaySpeed[[#This Row],[speed_ev]]),"",Table_sql2014a8.sandag.org_ws_FreewaySpeed[[#This Row],[speed_ev]])</f>
        <v>58</v>
      </c>
    </row>
    <row r="317" spans="1:7" x14ac:dyDescent="0.3">
      <c r="A317">
        <f>IF(ISERROR(Table_sql2014a8.sandag.org_ws_FreewaySpeed[[#This Row],[scenario_id]]),"",Table_sql2014a8.sandag.org_ws_FreewaySpeed[[#This Row],[scenario_id]])</f>
        <v>0</v>
      </c>
      <c r="B317">
        <f>IF(ISERROR(Table_sql2014a8.sandag.org_ws_FreewaySpeed[[#This Row],[LinkID]]),"",Table_sql2014a8.sandag.org_ws_FreewaySpeed[[#This Row],[LinkID]])</f>
        <v>24523</v>
      </c>
      <c r="C317">
        <f>IF(ISERROR(Table_sql2014a8.sandag.org_ws_FreewaySpeed[[#This Row],[speed_ea]]),"",Table_sql2014a8.sandag.org_ws_FreewaySpeed[[#This Row],[speed_ea]])</f>
        <v>57</v>
      </c>
      <c r="D317">
        <f>IF(ISERROR(Table_sql2014a8.sandag.org_ws_FreewaySpeed[[#This Row],[speed_am]]),"",Table_sql2014a8.sandag.org_ws_FreewaySpeed[[#This Row],[speed_am]])</f>
        <v>45</v>
      </c>
      <c r="E317">
        <f>IF(ISERROR(Table_sql2014a8.sandag.org_ws_FreewaySpeed[[#This Row],[speed_md]]),"",Table_sql2014a8.sandag.org_ws_FreewaySpeed[[#This Row],[speed_md]])</f>
        <v>53</v>
      </c>
      <c r="F317">
        <f>IF(ISERROR(Table_sql2014a8.sandag.org_ws_FreewaySpeed[[#This Row],[speed_pm]]),"",Table_sql2014a8.sandag.org_ws_FreewaySpeed[[#This Row],[speed_pm]])</f>
        <v>42</v>
      </c>
      <c r="G317">
        <f>IF(ISERROR(Table_sql2014a8.sandag.org_ws_FreewaySpeed[[#This Row],[speed_ev]]),"",Table_sql2014a8.sandag.org_ws_FreewaySpeed[[#This Row],[speed_ev]])</f>
        <v>57</v>
      </c>
    </row>
    <row r="318" spans="1:7" x14ac:dyDescent="0.3">
      <c r="A318">
        <f>IF(ISERROR(Table_sql2014a8.sandag.org_ws_FreewaySpeed[[#This Row],[scenario_id]]),"",Table_sql2014a8.sandag.org_ws_FreewaySpeed[[#This Row],[scenario_id]])</f>
        <v>0</v>
      </c>
      <c r="B318">
        <f>IF(ISERROR(Table_sql2014a8.sandag.org_ws_FreewaySpeed[[#This Row],[LinkID]]),"",Table_sql2014a8.sandag.org_ws_FreewaySpeed[[#This Row],[LinkID]])</f>
        <v>24696</v>
      </c>
      <c r="C318">
        <f>IF(ISERROR(Table_sql2014a8.sandag.org_ws_FreewaySpeed[[#This Row],[speed_ea]]),"",Table_sql2014a8.sandag.org_ws_FreewaySpeed[[#This Row],[speed_ea]])</f>
        <v>58</v>
      </c>
      <c r="D318">
        <f>IF(ISERROR(Table_sql2014a8.sandag.org_ws_FreewaySpeed[[#This Row],[speed_am]]),"",Table_sql2014a8.sandag.org_ws_FreewaySpeed[[#This Row],[speed_am]])</f>
        <v>57</v>
      </c>
      <c r="E318">
        <f>IF(ISERROR(Table_sql2014a8.sandag.org_ws_FreewaySpeed[[#This Row],[speed_md]]),"",Table_sql2014a8.sandag.org_ws_FreewaySpeed[[#This Row],[speed_md]])</f>
        <v>58</v>
      </c>
      <c r="F318">
        <f>IF(ISERROR(Table_sql2014a8.sandag.org_ws_FreewaySpeed[[#This Row],[speed_pm]]),"",Table_sql2014a8.sandag.org_ws_FreewaySpeed[[#This Row],[speed_pm]])</f>
        <v>57</v>
      </c>
      <c r="G318">
        <f>IF(ISERROR(Table_sql2014a8.sandag.org_ws_FreewaySpeed[[#This Row],[speed_ev]]),"",Table_sql2014a8.sandag.org_ws_FreewaySpeed[[#This Row],[speed_ev]])</f>
        <v>58</v>
      </c>
    </row>
    <row r="319" spans="1:7" x14ac:dyDescent="0.3">
      <c r="A319">
        <f>IF(ISERROR(Table_sql2014a8.sandag.org_ws_FreewaySpeed[[#This Row],[scenario_id]]),"",Table_sql2014a8.sandag.org_ws_FreewaySpeed[[#This Row],[scenario_id]])</f>
        <v>0</v>
      </c>
      <c r="B319">
        <f>IF(ISERROR(Table_sql2014a8.sandag.org_ws_FreewaySpeed[[#This Row],[LinkID]]),"",Table_sql2014a8.sandag.org_ws_FreewaySpeed[[#This Row],[LinkID]])</f>
        <v>24704</v>
      </c>
      <c r="C319">
        <f>IF(ISERROR(Table_sql2014a8.sandag.org_ws_FreewaySpeed[[#This Row],[speed_ea]]),"",Table_sql2014a8.sandag.org_ws_FreewaySpeed[[#This Row],[speed_ea]])</f>
        <v>53</v>
      </c>
      <c r="D319">
        <f>IF(ISERROR(Table_sql2014a8.sandag.org_ws_FreewaySpeed[[#This Row],[speed_am]]),"",Table_sql2014a8.sandag.org_ws_FreewaySpeed[[#This Row],[speed_am]])</f>
        <v>39</v>
      </c>
      <c r="E319">
        <f>IF(ISERROR(Table_sql2014a8.sandag.org_ws_FreewaySpeed[[#This Row],[speed_md]]),"",Table_sql2014a8.sandag.org_ws_FreewaySpeed[[#This Row],[speed_md]])</f>
        <v>44</v>
      </c>
      <c r="F319">
        <f>IF(ISERROR(Table_sql2014a8.sandag.org_ws_FreewaySpeed[[#This Row],[speed_pm]]),"",Table_sql2014a8.sandag.org_ws_FreewaySpeed[[#This Row],[speed_pm]])</f>
        <v>32</v>
      </c>
      <c r="G319">
        <f>IF(ISERROR(Table_sql2014a8.sandag.org_ws_FreewaySpeed[[#This Row],[speed_ev]]),"",Table_sql2014a8.sandag.org_ws_FreewaySpeed[[#This Row],[speed_ev]])</f>
        <v>53</v>
      </c>
    </row>
    <row r="320" spans="1:7" x14ac:dyDescent="0.3">
      <c r="A320">
        <f>IF(ISERROR(Table_sql2014a8.sandag.org_ws_FreewaySpeed[[#This Row],[scenario_id]]),"",Table_sql2014a8.sandag.org_ws_FreewaySpeed[[#This Row],[scenario_id]])</f>
        <v>0</v>
      </c>
      <c r="B320">
        <f>IF(ISERROR(Table_sql2014a8.sandag.org_ws_FreewaySpeed[[#This Row],[LinkID]]),"",Table_sql2014a8.sandag.org_ws_FreewaySpeed[[#This Row],[LinkID]])</f>
        <v>25100</v>
      </c>
      <c r="C320">
        <f>IF(ISERROR(Table_sql2014a8.sandag.org_ws_FreewaySpeed[[#This Row],[speed_ea]]),"",Table_sql2014a8.sandag.org_ws_FreewaySpeed[[#This Row],[speed_ea]])</f>
        <v>57</v>
      </c>
      <c r="D320">
        <f>IF(ISERROR(Table_sql2014a8.sandag.org_ws_FreewaySpeed[[#This Row],[speed_am]]),"",Table_sql2014a8.sandag.org_ws_FreewaySpeed[[#This Row],[speed_am]])</f>
        <v>39</v>
      </c>
      <c r="E320">
        <f>IF(ISERROR(Table_sql2014a8.sandag.org_ws_FreewaySpeed[[#This Row],[speed_md]]),"",Table_sql2014a8.sandag.org_ws_FreewaySpeed[[#This Row],[speed_md]])</f>
        <v>53</v>
      </c>
      <c r="F320">
        <f>IF(ISERROR(Table_sql2014a8.sandag.org_ws_FreewaySpeed[[#This Row],[speed_pm]]),"",Table_sql2014a8.sandag.org_ws_FreewaySpeed[[#This Row],[speed_pm]])</f>
        <v>56</v>
      </c>
      <c r="G320">
        <f>IF(ISERROR(Table_sql2014a8.sandag.org_ws_FreewaySpeed[[#This Row],[speed_ev]]),"",Table_sql2014a8.sandag.org_ws_FreewaySpeed[[#This Row],[speed_ev]])</f>
        <v>58</v>
      </c>
    </row>
    <row r="321" spans="1:7" x14ac:dyDescent="0.3">
      <c r="A321">
        <f>IF(ISERROR(Table_sql2014a8.sandag.org_ws_FreewaySpeed[[#This Row],[scenario_id]]),"",Table_sql2014a8.sandag.org_ws_FreewaySpeed[[#This Row],[scenario_id]])</f>
        <v>0</v>
      </c>
      <c r="B321">
        <f>IF(ISERROR(Table_sql2014a8.sandag.org_ws_FreewaySpeed[[#This Row],[LinkID]]),"",Table_sql2014a8.sandag.org_ws_FreewaySpeed[[#This Row],[LinkID]])</f>
        <v>25105</v>
      </c>
      <c r="C321">
        <f>IF(ISERROR(Table_sql2014a8.sandag.org_ws_FreewaySpeed[[#This Row],[speed_ea]]),"",Table_sql2014a8.sandag.org_ws_FreewaySpeed[[#This Row],[speed_ea]])</f>
        <v>58</v>
      </c>
      <c r="D321">
        <f>IF(ISERROR(Table_sql2014a8.sandag.org_ws_FreewaySpeed[[#This Row],[speed_am]]),"",Table_sql2014a8.sandag.org_ws_FreewaySpeed[[#This Row],[speed_am]])</f>
        <v>46</v>
      </c>
      <c r="E321">
        <f>IF(ISERROR(Table_sql2014a8.sandag.org_ws_FreewaySpeed[[#This Row],[speed_md]]),"",Table_sql2014a8.sandag.org_ws_FreewaySpeed[[#This Row],[speed_md]])</f>
        <v>55</v>
      </c>
      <c r="F321">
        <f>IF(ISERROR(Table_sql2014a8.sandag.org_ws_FreewaySpeed[[#This Row],[speed_pm]]),"",Table_sql2014a8.sandag.org_ws_FreewaySpeed[[#This Row],[speed_pm]])</f>
        <v>57</v>
      </c>
      <c r="G321">
        <f>IF(ISERROR(Table_sql2014a8.sandag.org_ws_FreewaySpeed[[#This Row],[speed_ev]]),"",Table_sql2014a8.sandag.org_ws_FreewaySpeed[[#This Row],[speed_ev]])</f>
        <v>58</v>
      </c>
    </row>
    <row r="322" spans="1:7" x14ac:dyDescent="0.3">
      <c r="A322">
        <f>IF(ISERROR(Table_sql2014a8.sandag.org_ws_FreewaySpeed[[#This Row],[scenario_id]]),"",Table_sql2014a8.sandag.org_ws_FreewaySpeed[[#This Row],[scenario_id]])</f>
        <v>0</v>
      </c>
      <c r="B322">
        <f>IF(ISERROR(Table_sql2014a8.sandag.org_ws_FreewaySpeed[[#This Row],[LinkID]]),"",Table_sql2014a8.sandag.org_ws_FreewaySpeed[[#This Row],[LinkID]])</f>
        <v>25142</v>
      </c>
      <c r="C322">
        <f>IF(ISERROR(Table_sql2014a8.sandag.org_ws_FreewaySpeed[[#This Row],[speed_ea]]),"",Table_sql2014a8.sandag.org_ws_FreewaySpeed[[#This Row],[speed_ea]])</f>
        <v>53</v>
      </c>
      <c r="D322">
        <f>IF(ISERROR(Table_sql2014a8.sandag.org_ws_FreewaySpeed[[#This Row],[speed_am]]),"",Table_sql2014a8.sandag.org_ws_FreewaySpeed[[#This Row],[speed_am]])</f>
        <v>41</v>
      </c>
      <c r="E322">
        <f>IF(ISERROR(Table_sql2014a8.sandag.org_ws_FreewaySpeed[[#This Row],[speed_md]]),"",Table_sql2014a8.sandag.org_ws_FreewaySpeed[[#This Row],[speed_md]])</f>
        <v>49</v>
      </c>
      <c r="F322">
        <f>IF(ISERROR(Table_sql2014a8.sandag.org_ws_FreewaySpeed[[#This Row],[speed_pm]]),"",Table_sql2014a8.sandag.org_ws_FreewaySpeed[[#This Row],[speed_pm]])</f>
        <v>42</v>
      </c>
      <c r="G322">
        <f>IF(ISERROR(Table_sql2014a8.sandag.org_ws_FreewaySpeed[[#This Row],[speed_ev]]),"",Table_sql2014a8.sandag.org_ws_FreewaySpeed[[#This Row],[speed_ev]])</f>
        <v>53</v>
      </c>
    </row>
    <row r="323" spans="1:7" x14ac:dyDescent="0.3">
      <c r="A323">
        <f>IF(ISERROR(Table_sql2014a8.sandag.org_ws_FreewaySpeed[[#This Row],[scenario_id]]),"",Table_sql2014a8.sandag.org_ws_FreewaySpeed[[#This Row],[scenario_id]])</f>
        <v>0</v>
      </c>
      <c r="B323">
        <f>IF(ISERROR(Table_sql2014a8.sandag.org_ws_FreewaySpeed[[#This Row],[LinkID]]),"",Table_sql2014a8.sandag.org_ws_FreewaySpeed[[#This Row],[LinkID]])</f>
        <v>25163</v>
      </c>
      <c r="C323">
        <f>IF(ISERROR(Table_sql2014a8.sandag.org_ws_FreewaySpeed[[#This Row],[speed_ea]]),"",Table_sql2014a8.sandag.org_ws_FreewaySpeed[[#This Row],[speed_ea]])</f>
        <v>53</v>
      </c>
      <c r="D323">
        <f>IF(ISERROR(Table_sql2014a8.sandag.org_ws_FreewaySpeed[[#This Row],[speed_am]]),"",Table_sql2014a8.sandag.org_ws_FreewaySpeed[[#This Row],[speed_am]])</f>
        <v>46</v>
      </c>
      <c r="E323">
        <f>IF(ISERROR(Table_sql2014a8.sandag.org_ws_FreewaySpeed[[#This Row],[speed_md]]),"",Table_sql2014a8.sandag.org_ws_FreewaySpeed[[#This Row],[speed_md]])</f>
        <v>52</v>
      </c>
      <c r="F323">
        <f>IF(ISERROR(Table_sql2014a8.sandag.org_ws_FreewaySpeed[[#This Row],[speed_pm]]),"",Table_sql2014a8.sandag.org_ws_FreewaySpeed[[#This Row],[speed_pm]])</f>
        <v>47</v>
      </c>
      <c r="G323">
        <f>IF(ISERROR(Table_sql2014a8.sandag.org_ws_FreewaySpeed[[#This Row],[speed_ev]]),"",Table_sql2014a8.sandag.org_ws_FreewaySpeed[[#This Row],[speed_ev]])</f>
        <v>53</v>
      </c>
    </row>
    <row r="324" spans="1:7" x14ac:dyDescent="0.3">
      <c r="A324">
        <f>IF(ISERROR(Table_sql2014a8.sandag.org_ws_FreewaySpeed[[#This Row],[scenario_id]]),"",Table_sql2014a8.sandag.org_ws_FreewaySpeed[[#This Row],[scenario_id]])</f>
        <v>0</v>
      </c>
      <c r="B324">
        <f>IF(ISERROR(Table_sql2014a8.sandag.org_ws_FreewaySpeed[[#This Row],[LinkID]]),"",Table_sql2014a8.sandag.org_ws_FreewaySpeed[[#This Row],[LinkID]])</f>
        <v>25533</v>
      </c>
      <c r="C324">
        <f>IF(ISERROR(Table_sql2014a8.sandag.org_ws_FreewaySpeed[[#This Row],[speed_ea]]),"",Table_sql2014a8.sandag.org_ws_FreewaySpeed[[#This Row],[speed_ea]])</f>
        <v>58</v>
      </c>
      <c r="D324">
        <f>IF(ISERROR(Table_sql2014a8.sandag.org_ws_FreewaySpeed[[#This Row],[speed_am]]),"",Table_sql2014a8.sandag.org_ws_FreewaySpeed[[#This Row],[speed_am]])</f>
        <v>58</v>
      </c>
      <c r="E324">
        <f>IF(ISERROR(Table_sql2014a8.sandag.org_ws_FreewaySpeed[[#This Row],[speed_md]]),"",Table_sql2014a8.sandag.org_ws_FreewaySpeed[[#This Row],[speed_md]])</f>
        <v>58</v>
      </c>
      <c r="F324">
        <f>IF(ISERROR(Table_sql2014a8.sandag.org_ws_FreewaySpeed[[#This Row],[speed_pm]]),"",Table_sql2014a8.sandag.org_ws_FreewaySpeed[[#This Row],[speed_pm]])</f>
        <v>58</v>
      </c>
      <c r="G324">
        <f>IF(ISERROR(Table_sql2014a8.sandag.org_ws_FreewaySpeed[[#This Row],[speed_ev]]),"",Table_sql2014a8.sandag.org_ws_FreewaySpeed[[#This Row],[speed_ev]])</f>
        <v>58</v>
      </c>
    </row>
    <row r="325" spans="1:7" x14ac:dyDescent="0.3">
      <c r="A325">
        <f>IF(ISERROR(Table_sql2014a8.sandag.org_ws_FreewaySpeed[[#This Row],[scenario_id]]),"",Table_sql2014a8.sandag.org_ws_FreewaySpeed[[#This Row],[scenario_id]])</f>
        <v>0</v>
      </c>
      <c r="B325">
        <f>IF(ISERROR(Table_sql2014a8.sandag.org_ws_FreewaySpeed[[#This Row],[LinkID]]),"",Table_sql2014a8.sandag.org_ws_FreewaySpeed[[#This Row],[LinkID]])</f>
        <v>25742</v>
      </c>
      <c r="C325">
        <f>IF(ISERROR(Table_sql2014a8.sandag.org_ws_FreewaySpeed[[#This Row],[speed_ea]]),"",Table_sql2014a8.sandag.org_ws_FreewaySpeed[[#This Row],[speed_ea]])</f>
        <v>53</v>
      </c>
      <c r="D325">
        <f>IF(ISERROR(Table_sql2014a8.sandag.org_ws_FreewaySpeed[[#This Row],[speed_am]]),"",Table_sql2014a8.sandag.org_ws_FreewaySpeed[[#This Row],[speed_am]])</f>
        <v>35</v>
      </c>
      <c r="E325">
        <f>IF(ISERROR(Table_sql2014a8.sandag.org_ws_FreewaySpeed[[#This Row],[speed_md]]),"",Table_sql2014a8.sandag.org_ws_FreewaySpeed[[#This Row],[speed_md]])</f>
        <v>52</v>
      </c>
      <c r="F325">
        <f>IF(ISERROR(Table_sql2014a8.sandag.org_ws_FreewaySpeed[[#This Row],[speed_pm]]),"",Table_sql2014a8.sandag.org_ws_FreewaySpeed[[#This Row],[speed_pm]])</f>
        <v>49</v>
      </c>
      <c r="G325">
        <f>IF(ISERROR(Table_sql2014a8.sandag.org_ws_FreewaySpeed[[#This Row],[speed_ev]]),"",Table_sql2014a8.sandag.org_ws_FreewaySpeed[[#This Row],[speed_ev]])</f>
        <v>53</v>
      </c>
    </row>
    <row r="326" spans="1:7" x14ac:dyDescent="0.3">
      <c r="A326">
        <f>IF(ISERROR(Table_sql2014a8.sandag.org_ws_FreewaySpeed[[#This Row],[scenario_id]]),"",Table_sql2014a8.sandag.org_ws_FreewaySpeed[[#This Row],[scenario_id]])</f>
        <v>0</v>
      </c>
      <c r="B326">
        <f>IF(ISERROR(Table_sql2014a8.sandag.org_ws_FreewaySpeed[[#This Row],[LinkID]]),"",Table_sql2014a8.sandag.org_ws_FreewaySpeed[[#This Row],[LinkID]])</f>
        <v>25750</v>
      </c>
      <c r="C326">
        <f>IF(ISERROR(Table_sql2014a8.sandag.org_ws_FreewaySpeed[[#This Row],[speed_ea]]),"",Table_sql2014a8.sandag.org_ws_FreewaySpeed[[#This Row],[speed_ea]])</f>
        <v>58</v>
      </c>
      <c r="D326">
        <f>IF(ISERROR(Table_sql2014a8.sandag.org_ws_FreewaySpeed[[#This Row],[speed_am]]),"",Table_sql2014a8.sandag.org_ws_FreewaySpeed[[#This Row],[speed_am]])</f>
        <v>57</v>
      </c>
      <c r="E326">
        <f>IF(ISERROR(Table_sql2014a8.sandag.org_ws_FreewaySpeed[[#This Row],[speed_md]]),"",Table_sql2014a8.sandag.org_ws_FreewaySpeed[[#This Row],[speed_md]])</f>
        <v>57</v>
      </c>
      <c r="F326">
        <f>IF(ISERROR(Table_sql2014a8.sandag.org_ws_FreewaySpeed[[#This Row],[speed_pm]]),"",Table_sql2014a8.sandag.org_ws_FreewaySpeed[[#This Row],[speed_pm]])</f>
        <v>50</v>
      </c>
      <c r="G326">
        <f>IF(ISERROR(Table_sql2014a8.sandag.org_ws_FreewaySpeed[[#This Row],[speed_ev]]),"",Table_sql2014a8.sandag.org_ws_FreewaySpeed[[#This Row],[speed_ev]])</f>
        <v>58</v>
      </c>
    </row>
    <row r="327" spans="1:7" x14ac:dyDescent="0.3">
      <c r="A327">
        <f>IF(ISERROR(Table_sql2014a8.sandag.org_ws_FreewaySpeed[[#This Row],[scenario_id]]),"",Table_sql2014a8.sandag.org_ws_FreewaySpeed[[#This Row],[scenario_id]])</f>
        <v>0</v>
      </c>
      <c r="B327">
        <f>IF(ISERROR(Table_sql2014a8.sandag.org_ws_FreewaySpeed[[#This Row],[LinkID]]),"",Table_sql2014a8.sandag.org_ws_FreewaySpeed[[#This Row],[LinkID]])</f>
        <v>25751</v>
      </c>
      <c r="C327">
        <f>IF(ISERROR(Table_sql2014a8.sandag.org_ws_FreewaySpeed[[#This Row],[speed_ea]]),"",Table_sql2014a8.sandag.org_ws_FreewaySpeed[[#This Row],[speed_ea]])</f>
        <v>57</v>
      </c>
      <c r="D327">
        <f>IF(ISERROR(Table_sql2014a8.sandag.org_ws_FreewaySpeed[[#This Row],[speed_am]]),"",Table_sql2014a8.sandag.org_ws_FreewaySpeed[[#This Row],[speed_am]])</f>
        <v>43</v>
      </c>
      <c r="E327">
        <f>IF(ISERROR(Table_sql2014a8.sandag.org_ws_FreewaySpeed[[#This Row],[speed_md]]),"",Table_sql2014a8.sandag.org_ws_FreewaySpeed[[#This Row],[speed_md]])</f>
        <v>55</v>
      </c>
      <c r="F327">
        <f>IF(ISERROR(Table_sql2014a8.sandag.org_ws_FreewaySpeed[[#This Row],[speed_pm]]),"",Table_sql2014a8.sandag.org_ws_FreewaySpeed[[#This Row],[speed_pm]])</f>
        <v>55</v>
      </c>
      <c r="G327">
        <f>IF(ISERROR(Table_sql2014a8.sandag.org_ws_FreewaySpeed[[#This Row],[speed_ev]]),"",Table_sql2014a8.sandag.org_ws_FreewaySpeed[[#This Row],[speed_ev]])</f>
        <v>58</v>
      </c>
    </row>
    <row r="328" spans="1:7" x14ac:dyDescent="0.3">
      <c r="A328">
        <f>IF(ISERROR(Table_sql2014a8.sandag.org_ws_FreewaySpeed[[#This Row],[scenario_id]]),"",Table_sql2014a8.sandag.org_ws_FreewaySpeed[[#This Row],[scenario_id]])</f>
        <v>0</v>
      </c>
      <c r="B328">
        <f>IF(ISERROR(Table_sql2014a8.sandag.org_ws_FreewaySpeed[[#This Row],[LinkID]]),"",Table_sql2014a8.sandag.org_ws_FreewaySpeed[[#This Row],[LinkID]])</f>
        <v>25938</v>
      </c>
      <c r="C328">
        <f>IF(ISERROR(Table_sql2014a8.sandag.org_ws_FreewaySpeed[[#This Row],[speed_ea]]),"",Table_sql2014a8.sandag.org_ws_FreewaySpeed[[#This Row],[speed_ea]])</f>
        <v>58</v>
      </c>
      <c r="D328">
        <f>IF(ISERROR(Table_sql2014a8.sandag.org_ws_FreewaySpeed[[#This Row],[speed_am]]),"",Table_sql2014a8.sandag.org_ws_FreewaySpeed[[#This Row],[speed_am]])</f>
        <v>42</v>
      </c>
      <c r="E328">
        <f>IF(ISERROR(Table_sql2014a8.sandag.org_ws_FreewaySpeed[[#This Row],[speed_md]]),"",Table_sql2014a8.sandag.org_ws_FreewaySpeed[[#This Row],[speed_md]])</f>
        <v>57</v>
      </c>
      <c r="F328">
        <f>IF(ISERROR(Table_sql2014a8.sandag.org_ws_FreewaySpeed[[#This Row],[speed_pm]]),"",Table_sql2014a8.sandag.org_ws_FreewaySpeed[[#This Row],[speed_pm]])</f>
        <v>57</v>
      </c>
      <c r="G328">
        <f>IF(ISERROR(Table_sql2014a8.sandag.org_ws_FreewaySpeed[[#This Row],[speed_ev]]),"",Table_sql2014a8.sandag.org_ws_FreewaySpeed[[#This Row],[speed_ev]])</f>
        <v>58</v>
      </c>
    </row>
    <row r="329" spans="1:7" x14ac:dyDescent="0.3">
      <c r="A329">
        <f>IF(ISERROR(Table_sql2014a8.sandag.org_ws_FreewaySpeed[[#This Row],[scenario_id]]),"",Table_sql2014a8.sandag.org_ws_FreewaySpeed[[#This Row],[scenario_id]])</f>
        <v>0</v>
      </c>
      <c r="B329">
        <f>IF(ISERROR(Table_sql2014a8.sandag.org_ws_FreewaySpeed[[#This Row],[LinkID]]),"",Table_sql2014a8.sandag.org_ws_FreewaySpeed[[#This Row],[LinkID]])</f>
        <v>26014</v>
      </c>
      <c r="C329">
        <f>IF(ISERROR(Table_sql2014a8.sandag.org_ws_FreewaySpeed[[#This Row],[speed_ea]]),"",Table_sql2014a8.sandag.org_ws_FreewaySpeed[[#This Row],[speed_ea]])</f>
        <v>62</v>
      </c>
      <c r="D329">
        <f>IF(ISERROR(Table_sql2014a8.sandag.org_ws_FreewaySpeed[[#This Row],[speed_am]]),"",Table_sql2014a8.sandag.org_ws_FreewaySpeed[[#This Row],[speed_am]])</f>
        <v>54</v>
      </c>
      <c r="E329">
        <f>IF(ISERROR(Table_sql2014a8.sandag.org_ws_FreewaySpeed[[#This Row],[speed_md]]),"",Table_sql2014a8.sandag.org_ws_FreewaySpeed[[#This Row],[speed_md]])</f>
        <v>61</v>
      </c>
      <c r="F329">
        <f>IF(ISERROR(Table_sql2014a8.sandag.org_ws_FreewaySpeed[[#This Row],[speed_pm]]),"",Table_sql2014a8.sandag.org_ws_FreewaySpeed[[#This Row],[speed_pm]])</f>
        <v>61</v>
      </c>
      <c r="G329">
        <f>IF(ISERROR(Table_sql2014a8.sandag.org_ws_FreewaySpeed[[#This Row],[speed_ev]]),"",Table_sql2014a8.sandag.org_ws_FreewaySpeed[[#This Row],[speed_ev]])</f>
        <v>62</v>
      </c>
    </row>
    <row r="330" spans="1:7" x14ac:dyDescent="0.3">
      <c r="A330">
        <f>IF(ISERROR(Table_sql2014a8.sandag.org_ws_FreewaySpeed[[#This Row],[scenario_id]]),"",Table_sql2014a8.sandag.org_ws_FreewaySpeed[[#This Row],[scenario_id]])</f>
        <v>0</v>
      </c>
      <c r="B330">
        <f>IF(ISERROR(Table_sql2014a8.sandag.org_ws_FreewaySpeed[[#This Row],[LinkID]]),"",Table_sql2014a8.sandag.org_ws_FreewaySpeed[[#This Row],[LinkID]])</f>
        <v>26523</v>
      </c>
      <c r="C330">
        <f>IF(ISERROR(Table_sql2014a8.sandag.org_ws_FreewaySpeed[[#This Row],[speed_ea]]),"",Table_sql2014a8.sandag.org_ws_FreewaySpeed[[#This Row],[speed_ea]])</f>
        <v>58</v>
      </c>
      <c r="D330">
        <f>IF(ISERROR(Table_sql2014a8.sandag.org_ws_FreewaySpeed[[#This Row],[speed_am]]),"",Table_sql2014a8.sandag.org_ws_FreewaySpeed[[#This Row],[speed_am]])</f>
        <v>55</v>
      </c>
      <c r="E330">
        <f>IF(ISERROR(Table_sql2014a8.sandag.org_ws_FreewaySpeed[[#This Row],[speed_md]]),"",Table_sql2014a8.sandag.org_ws_FreewaySpeed[[#This Row],[speed_md]])</f>
        <v>53</v>
      </c>
      <c r="F330">
        <f>IF(ISERROR(Table_sql2014a8.sandag.org_ws_FreewaySpeed[[#This Row],[speed_pm]]),"",Table_sql2014a8.sandag.org_ws_FreewaySpeed[[#This Row],[speed_pm]])</f>
        <v>34</v>
      </c>
      <c r="G330">
        <f>IF(ISERROR(Table_sql2014a8.sandag.org_ws_FreewaySpeed[[#This Row],[speed_ev]]),"",Table_sql2014a8.sandag.org_ws_FreewaySpeed[[#This Row],[speed_ev]])</f>
        <v>58</v>
      </c>
    </row>
    <row r="331" spans="1:7" x14ac:dyDescent="0.3">
      <c r="A331">
        <f>IF(ISERROR(Table_sql2014a8.sandag.org_ws_FreewaySpeed[[#This Row],[scenario_id]]),"",Table_sql2014a8.sandag.org_ws_FreewaySpeed[[#This Row],[scenario_id]])</f>
        <v>0</v>
      </c>
      <c r="B331">
        <f>IF(ISERROR(Table_sql2014a8.sandag.org_ws_FreewaySpeed[[#This Row],[LinkID]]),"",Table_sql2014a8.sandag.org_ws_FreewaySpeed[[#This Row],[LinkID]])</f>
        <v>26561</v>
      </c>
      <c r="C331">
        <f>IF(ISERROR(Table_sql2014a8.sandag.org_ws_FreewaySpeed[[#This Row],[speed_ea]]),"",Table_sql2014a8.sandag.org_ws_FreewaySpeed[[#This Row],[speed_ea]])</f>
        <v>57</v>
      </c>
      <c r="D331">
        <f>IF(ISERROR(Table_sql2014a8.sandag.org_ws_FreewaySpeed[[#This Row],[speed_am]]),"",Table_sql2014a8.sandag.org_ws_FreewaySpeed[[#This Row],[speed_am]])</f>
        <v>52</v>
      </c>
      <c r="E331">
        <f>IF(ISERROR(Table_sql2014a8.sandag.org_ws_FreewaySpeed[[#This Row],[speed_md]]),"",Table_sql2014a8.sandag.org_ws_FreewaySpeed[[#This Row],[speed_md]])</f>
        <v>51</v>
      </c>
      <c r="F331">
        <f>IF(ISERROR(Table_sql2014a8.sandag.org_ws_FreewaySpeed[[#This Row],[speed_pm]]),"",Table_sql2014a8.sandag.org_ws_FreewaySpeed[[#This Row],[speed_pm]])</f>
        <v>43</v>
      </c>
      <c r="G331">
        <f>IF(ISERROR(Table_sql2014a8.sandag.org_ws_FreewaySpeed[[#This Row],[speed_ev]]),"",Table_sql2014a8.sandag.org_ws_FreewaySpeed[[#This Row],[speed_ev]])</f>
        <v>57</v>
      </c>
    </row>
    <row r="332" spans="1:7" x14ac:dyDescent="0.3">
      <c r="A332">
        <f>IF(ISERROR(Table_sql2014a8.sandag.org_ws_FreewaySpeed[[#This Row],[scenario_id]]),"",Table_sql2014a8.sandag.org_ws_FreewaySpeed[[#This Row],[scenario_id]])</f>
        <v>0</v>
      </c>
      <c r="B332">
        <f>IF(ISERROR(Table_sql2014a8.sandag.org_ws_FreewaySpeed[[#This Row],[LinkID]]),"",Table_sql2014a8.sandag.org_ws_FreewaySpeed[[#This Row],[LinkID]])</f>
        <v>26562</v>
      </c>
      <c r="C332">
        <f>IF(ISERROR(Table_sql2014a8.sandag.org_ws_FreewaySpeed[[#This Row],[speed_ea]]),"",Table_sql2014a8.sandag.org_ws_FreewaySpeed[[#This Row],[speed_ea]])</f>
        <v>58</v>
      </c>
      <c r="D332">
        <f>IF(ISERROR(Table_sql2014a8.sandag.org_ws_FreewaySpeed[[#This Row],[speed_am]]),"",Table_sql2014a8.sandag.org_ws_FreewaySpeed[[#This Row],[speed_am]])</f>
        <v>44</v>
      </c>
      <c r="E332">
        <f>IF(ISERROR(Table_sql2014a8.sandag.org_ws_FreewaySpeed[[#This Row],[speed_md]]),"",Table_sql2014a8.sandag.org_ws_FreewaySpeed[[#This Row],[speed_md]])</f>
        <v>53</v>
      </c>
      <c r="F332">
        <f>IF(ISERROR(Table_sql2014a8.sandag.org_ws_FreewaySpeed[[#This Row],[speed_pm]]),"",Table_sql2014a8.sandag.org_ws_FreewaySpeed[[#This Row],[speed_pm]])</f>
        <v>56</v>
      </c>
      <c r="G332">
        <f>IF(ISERROR(Table_sql2014a8.sandag.org_ws_FreewaySpeed[[#This Row],[speed_ev]]),"",Table_sql2014a8.sandag.org_ws_FreewaySpeed[[#This Row],[speed_ev]])</f>
        <v>58</v>
      </c>
    </row>
    <row r="333" spans="1:7" x14ac:dyDescent="0.3">
      <c r="A333">
        <f>IF(ISERROR(Table_sql2014a8.sandag.org_ws_FreewaySpeed[[#This Row],[scenario_id]]),"",Table_sql2014a8.sandag.org_ws_FreewaySpeed[[#This Row],[scenario_id]])</f>
        <v>0</v>
      </c>
      <c r="B333">
        <f>IF(ISERROR(Table_sql2014a8.sandag.org_ws_FreewaySpeed[[#This Row],[LinkID]]),"",Table_sql2014a8.sandag.org_ws_FreewaySpeed[[#This Row],[LinkID]])</f>
        <v>26622</v>
      </c>
      <c r="C333">
        <f>IF(ISERROR(Table_sql2014a8.sandag.org_ws_FreewaySpeed[[#This Row],[speed_ea]]),"",Table_sql2014a8.sandag.org_ws_FreewaySpeed[[#This Row],[speed_ea]])</f>
        <v>57</v>
      </c>
      <c r="D333">
        <f>IF(ISERROR(Table_sql2014a8.sandag.org_ws_FreewaySpeed[[#This Row],[speed_am]]),"",Table_sql2014a8.sandag.org_ws_FreewaySpeed[[#This Row],[speed_am]])</f>
        <v>33</v>
      </c>
      <c r="E333">
        <f>IF(ISERROR(Table_sql2014a8.sandag.org_ws_FreewaySpeed[[#This Row],[speed_md]]),"",Table_sql2014a8.sandag.org_ws_FreewaySpeed[[#This Row],[speed_md]])</f>
        <v>53</v>
      </c>
      <c r="F333">
        <f>IF(ISERROR(Table_sql2014a8.sandag.org_ws_FreewaySpeed[[#This Row],[speed_pm]]),"",Table_sql2014a8.sandag.org_ws_FreewaySpeed[[#This Row],[speed_pm]])</f>
        <v>55</v>
      </c>
      <c r="G333">
        <f>IF(ISERROR(Table_sql2014a8.sandag.org_ws_FreewaySpeed[[#This Row],[speed_ev]]),"",Table_sql2014a8.sandag.org_ws_FreewaySpeed[[#This Row],[speed_ev]])</f>
        <v>58</v>
      </c>
    </row>
    <row r="334" spans="1:7" x14ac:dyDescent="0.3">
      <c r="A334">
        <f>IF(ISERROR(Table_sql2014a8.sandag.org_ws_FreewaySpeed[[#This Row],[scenario_id]]),"",Table_sql2014a8.sandag.org_ws_FreewaySpeed[[#This Row],[scenario_id]])</f>
        <v>0</v>
      </c>
      <c r="B334">
        <f>IF(ISERROR(Table_sql2014a8.sandag.org_ws_FreewaySpeed[[#This Row],[LinkID]]),"",Table_sql2014a8.sandag.org_ws_FreewaySpeed[[#This Row],[LinkID]])</f>
        <v>26667</v>
      </c>
      <c r="C334">
        <f>IF(ISERROR(Table_sql2014a8.sandag.org_ws_FreewaySpeed[[#This Row],[speed_ea]]),"",Table_sql2014a8.sandag.org_ws_FreewaySpeed[[#This Row],[speed_ea]])</f>
        <v>62</v>
      </c>
      <c r="D334">
        <f>IF(ISERROR(Table_sql2014a8.sandag.org_ws_FreewaySpeed[[#This Row],[speed_am]]),"",Table_sql2014a8.sandag.org_ws_FreewaySpeed[[#This Row],[speed_am]])</f>
        <v>62</v>
      </c>
      <c r="E334">
        <f>IF(ISERROR(Table_sql2014a8.sandag.org_ws_FreewaySpeed[[#This Row],[speed_md]]),"",Table_sql2014a8.sandag.org_ws_FreewaySpeed[[#This Row],[speed_md]])</f>
        <v>62</v>
      </c>
      <c r="F334">
        <f>IF(ISERROR(Table_sql2014a8.sandag.org_ws_FreewaySpeed[[#This Row],[speed_pm]]),"",Table_sql2014a8.sandag.org_ws_FreewaySpeed[[#This Row],[speed_pm]])</f>
        <v>61</v>
      </c>
      <c r="G334">
        <f>IF(ISERROR(Table_sql2014a8.sandag.org_ws_FreewaySpeed[[#This Row],[speed_ev]]),"",Table_sql2014a8.sandag.org_ws_FreewaySpeed[[#This Row],[speed_ev]])</f>
        <v>62</v>
      </c>
    </row>
    <row r="335" spans="1:7" x14ac:dyDescent="0.3">
      <c r="A335">
        <f>IF(ISERROR(Table_sql2014a8.sandag.org_ws_FreewaySpeed[[#This Row],[scenario_id]]),"",Table_sql2014a8.sandag.org_ws_FreewaySpeed[[#This Row],[scenario_id]])</f>
        <v>0</v>
      </c>
      <c r="B335">
        <f>IF(ISERROR(Table_sql2014a8.sandag.org_ws_FreewaySpeed[[#This Row],[LinkID]]),"",Table_sql2014a8.sandag.org_ws_FreewaySpeed[[#This Row],[LinkID]])</f>
        <v>26707</v>
      </c>
      <c r="C335">
        <f>IF(ISERROR(Table_sql2014a8.sandag.org_ws_FreewaySpeed[[#This Row],[speed_ea]]),"",Table_sql2014a8.sandag.org_ws_FreewaySpeed[[#This Row],[speed_ea]])</f>
        <v>60</v>
      </c>
      <c r="D335">
        <f>IF(ISERROR(Table_sql2014a8.sandag.org_ws_FreewaySpeed[[#This Row],[speed_am]]),"",Table_sql2014a8.sandag.org_ws_FreewaySpeed[[#This Row],[speed_am]])</f>
        <v>51</v>
      </c>
      <c r="E335">
        <f>IF(ISERROR(Table_sql2014a8.sandag.org_ws_FreewaySpeed[[#This Row],[speed_md]]),"",Table_sql2014a8.sandag.org_ws_FreewaySpeed[[#This Row],[speed_md]])</f>
        <v>59</v>
      </c>
      <c r="F335">
        <f>IF(ISERROR(Table_sql2014a8.sandag.org_ws_FreewaySpeed[[#This Row],[speed_pm]]),"",Table_sql2014a8.sandag.org_ws_FreewaySpeed[[#This Row],[speed_pm]])</f>
        <v>57</v>
      </c>
      <c r="G335">
        <f>IF(ISERROR(Table_sql2014a8.sandag.org_ws_FreewaySpeed[[#This Row],[speed_ev]]),"",Table_sql2014a8.sandag.org_ws_FreewaySpeed[[#This Row],[speed_ev]])</f>
        <v>60</v>
      </c>
    </row>
    <row r="336" spans="1:7" x14ac:dyDescent="0.3">
      <c r="A336">
        <f>IF(ISERROR(Table_sql2014a8.sandag.org_ws_FreewaySpeed[[#This Row],[scenario_id]]),"",Table_sql2014a8.sandag.org_ws_FreewaySpeed[[#This Row],[scenario_id]])</f>
        <v>0</v>
      </c>
      <c r="B336">
        <f>IF(ISERROR(Table_sql2014a8.sandag.org_ws_FreewaySpeed[[#This Row],[LinkID]]),"",Table_sql2014a8.sandag.org_ws_FreewaySpeed[[#This Row],[LinkID]])</f>
        <v>26722</v>
      </c>
      <c r="C336">
        <f>IF(ISERROR(Table_sql2014a8.sandag.org_ws_FreewaySpeed[[#This Row],[speed_ea]]),"",Table_sql2014a8.sandag.org_ws_FreewaySpeed[[#This Row],[speed_ea]])</f>
        <v>62</v>
      </c>
      <c r="D336">
        <f>IF(ISERROR(Table_sql2014a8.sandag.org_ws_FreewaySpeed[[#This Row],[speed_am]]),"",Table_sql2014a8.sandag.org_ws_FreewaySpeed[[#This Row],[speed_am]])</f>
        <v>43</v>
      </c>
      <c r="E336">
        <f>IF(ISERROR(Table_sql2014a8.sandag.org_ws_FreewaySpeed[[#This Row],[speed_md]]),"",Table_sql2014a8.sandag.org_ws_FreewaySpeed[[#This Row],[speed_md]])</f>
        <v>58</v>
      </c>
      <c r="F336">
        <f>IF(ISERROR(Table_sql2014a8.sandag.org_ws_FreewaySpeed[[#This Row],[speed_pm]]),"",Table_sql2014a8.sandag.org_ws_FreewaySpeed[[#This Row],[speed_pm]])</f>
        <v>50</v>
      </c>
      <c r="G336">
        <f>IF(ISERROR(Table_sql2014a8.sandag.org_ws_FreewaySpeed[[#This Row],[speed_ev]]),"",Table_sql2014a8.sandag.org_ws_FreewaySpeed[[#This Row],[speed_ev]])</f>
        <v>62</v>
      </c>
    </row>
    <row r="337" spans="1:7" x14ac:dyDescent="0.3">
      <c r="A337">
        <f>IF(ISERROR(Table_sql2014a8.sandag.org_ws_FreewaySpeed[[#This Row],[scenario_id]]),"",Table_sql2014a8.sandag.org_ws_FreewaySpeed[[#This Row],[scenario_id]])</f>
        <v>0</v>
      </c>
      <c r="B337">
        <f>IF(ISERROR(Table_sql2014a8.sandag.org_ws_FreewaySpeed[[#This Row],[LinkID]]),"",Table_sql2014a8.sandag.org_ws_FreewaySpeed[[#This Row],[LinkID]])</f>
        <v>26788</v>
      </c>
      <c r="C337">
        <f>IF(ISERROR(Table_sql2014a8.sandag.org_ws_FreewaySpeed[[#This Row],[speed_ea]]),"",Table_sql2014a8.sandag.org_ws_FreewaySpeed[[#This Row],[speed_ea]])</f>
        <v>53</v>
      </c>
      <c r="D337">
        <f>IF(ISERROR(Table_sql2014a8.sandag.org_ws_FreewaySpeed[[#This Row],[speed_am]]),"",Table_sql2014a8.sandag.org_ws_FreewaySpeed[[#This Row],[speed_am]])</f>
        <v>49</v>
      </c>
      <c r="E337">
        <f>IF(ISERROR(Table_sql2014a8.sandag.org_ws_FreewaySpeed[[#This Row],[speed_md]]),"",Table_sql2014a8.sandag.org_ws_FreewaySpeed[[#This Row],[speed_md]])</f>
        <v>52</v>
      </c>
      <c r="F337">
        <f>IF(ISERROR(Table_sql2014a8.sandag.org_ws_FreewaySpeed[[#This Row],[speed_pm]]),"",Table_sql2014a8.sandag.org_ws_FreewaySpeed[[#This Row],[speed_pm]])</f>
        <v>50</v>
      </c>
      <c r="G337">
        <f>IF(ISERROR(Table_sql2014a8.sandag.org_ws_FreewaySpeed[[#This Row],[speed_ev]]),"",Table_sql2014a8.sandag.org_ws_FreewaySpeed[[#This Row],[speed_ev]])</f>
        <v>53</v>
      </c>
    </row>
    <row r="338" spans="1:7" x14ac:dyDescent="0.3">
      <c r="A338">
        <f>IF(ISERROR(Table_sql2014a8.sandag.org_ws_FreewaySpeed[[#This Row],[scenario_id]]),"",Table_sql2014a8.sandag.org_ws_FreewaySpeed[[#This Row],[scenario_id]])</f>
        <v>0</v>
      </c>
      <c r="B338">
        <f>IF(ISERROR(Table_sql2014a8.sandag.org_ws_FreewaySpeed[[#This Row],[LinkID]]),"",Table_sql2014a8.sandag.org_ws_FreewaySpeed[[#This Row],[LinkID]])</f>
        <v>26791</v>
      </c>
      <c r="C338">
        <f>IF(ISERROR(Table_sql2014a8.sandag.org_ws_FreewaySpeed[[#This Row],[speed_ea]]),"",Table_sql2014a8.sandag.org_ws_FreewaySpeed[[#This Row],[speed_ea]])</f>
        <v>53</v>
      </c>
      <c r="D338">
        <f>IF(ISERROR(Table_sql2014a8.sandag.org_ws_FreewaySpeed[[#This Row],[speed_am]]),"",Table_sql2014a8.sandag.org_ws_FreewaySpeed[[#This Row],[speed_am]])</f>
        <v>45</v>
      </c>
      <c r="E338">
        <f>IF(ISERROR(Table_sql2014a8.sandag.org_ws_FreewaySpeed[[#This Row],[speed_md]]),"",Table_sql2014a8.sandag.org_ws_FreewaySpeed[[#This Row],[speed_md]])</f>
        <v>52</v>
      </c>
      <c r="F338">
        <f>IF(ISERROR(Table_sql2014a8.sandag.org_ws_FreewaySpeed[[#This Row],[speed_pm]]),"",Table_sql2014a8.sandag.org_ws_FreewaySpeed[[#This Row],[speed_pm]])</f>
        <v>49</v>
      </c>
      <c r="G338">
        <f>IF(ISERROR(Table_sql2014a8.sandag.org_ws_FreewaySpeed[[#This Row],[speed_ev]]),"",Table_sql2014a8.sandag.org_ws_FreewaySpeed[[#This Row],[speed_ev]])</f>
        <v>53</v>
      </c>
    </row>
    <row r="339" spans="1:7" x14ac:dyDescent="0.3">
      <c r="A339">
        <f>IF(ISERROR(Table_sql2014a8.sandag.org_ws_FreewaySpeed[[#This Row],[scenario_id]]),"",Table_sql2014a8.sandag.org_ws_FreewaySpeed[[#This Row],[scenario_id]])</f>
        <v>0</v>
      </c>
      <c r="B339">
        <f>IF(ISERROR(Table_sql2014a8.sandag.org_ws_FreewaySpeed[[#This Row],[LinkID]]),"",Table_sql2014a8.sandag.org_ws_FreewaySpeed[[#This Row],[LinkID]])</f>
        <v>26870</v>
      </c>
      <c r="C339">
        <f>IF(ISERROR(Table_sql2014a8.sandag.org_ws_FreewaySpeed[[#This Row],[speed_ea]]),"",Table_sql2014a8.sandag.org_ws_FreewaySpeed[[#This Row],[speed_ea]])</f>
        <v>58</v>
      </c>
      <c r="D339">
        <f>IF(ISERROR(Table_sql2014a8.sandag.org_ws_FreewaySpeed[[#This Row],[speed_am]]),"",Table_sql2014a8.sandag.org_ws_FreewaySpeed[[#This Row],[speed_am]])</f>
        <v>40</v>
      </c>
      <c r="E339">
        <f>IF(ISERROR(Table_sql2014a8.sandag.org_ws_FreewaySpeed[[#This Row],[speed_md]]),"",Table_sql2014a8.sandag.org_ws_FreewaySpeed[[#This Row],[speed_md]])</f>
        <v>30</v>
      </c>
      <c r="F339">
        <f>IF(ISERROR(Table_sql2014a8.sandag.org_ws_FreewaySpeed[[#This Row],[speed_pm]]),"",Table_sql2014a8.sandag.org_ws_FreewaySpeed[[#This Row],[speed_pm]])</f>
        <v>20</v>
      </c>
      <c r="G339">
        <f>IF(ISERROR(Table_sql2014a8.sandag.org_ws_FreewaySpeed[[#This Row],[speed_ev]]),"",Table_sql2014a8.sandag.org_ws_FreewaySpeed[[#This Row],[speed_ev]])</f>
        <v>58</v>
      </c>
    </row>
    <row r="340" spans="1:7" x14ac:dyDescent="0.3">
      <c r="A340">
        <f>IF(ISERROR(Table_sql2014a8.sandag.org_ws_FreewaySpeed[[#This Row],[scenario_id]]),"",Table_sql2014a8.sandag.org_ws_FreewaySpeed[[#This Row],[scenario_id]])</f>
        <v>0</v>
      </c>
      <c r="B340">
        <f>IF(ISERROR(Table_sql2014a8.sandag.org_ws_FreewaySpeed[[#This Row],[LinkID]]),"",Table_sql2014a8.sandag.org_ws_FreewaySpeed[[#This Row],[LinkID]])</f>
        <v>26879</v>
      </c>
      <c r="C340">
        <f>IF(ISERROR(Table_sql2014a8.sandag.org_ws_FreewaySpeed[[#This Row],[speed_ea]]),"",Table_sql2014a8.sandag.org_ws_FreewaySpeed[[#This Row],[speed_ea]])</f>
        <v>55</v>
      </c>
      <c r="D340">
        <f>IF(ISERROR(Table_sql2014a8.sandag.org_ws_FreewaySpeed[[#This Row],[speed_am]]),"",Table_sql2014a8.sandag.org_ws_FreewaySpeed[[#This Row],[speed_am]])</f>
        <v>27</v>
      </c>
      <c r="E340">
        <f>IF(ISERROR(Table_sql2014a8.sandag.org_ws_FreewaySpeed[[#This Row],[speed_md]]),"",Table_sql2014a8.sandag.org_ws_FreewaySpeed[[#This Row],[speed_md]])</f>
        <v>48</v>
      </c>
      <c r="F340">
        <f>IF(ISERROR(Table_sql2014a8.sandag.org_ws_FreewaySpeed[[#This Row],[speed_pm]]),"",Table_sql2014a8.sandag.org_ws_FreewaySpeed[[#This Row],[speed_pm]])</f>
        <v>49</v>
      </c>
      <c r="G340">
        <f>IF(ISERROR(Table_sql2014a8.sandag.org_ws_FreewaySpeed[[#This Row],[speed_ev]]),"",Table_sql2014a8.sandag.org_ws_FreewaySpeed[[#This Row],[speed_ev]])</f>
        <v>58</v>
      </c>
    </row>
    <row r="341" spans="1:7" x14ac:dyDescent="0.3">
      <c r="A341">
        <f>IF(ISERROR(Table_sql2014a8.sandag.org_ws_FreewaySpeed[[#This Row],[scenario_id]]),"",Table_sql2014a8.sandag.org_ws_FreewaySpeed[[#This Row],[scenario_id]])</f>
        <v>0</v>
      </c>
      <c r="B341">
        <f>IF(ISERROR(Table_sql2014a8.sandag.org_ws_FreewaySpeed[[#This Row],[LinkID]]),"",Table_sql2014a8.sandag.org_ws_FreewaySpeed[[#This Row],[LinkID]])</f>
        <v>27015</v>
      </c>
      <c r="C341">
        <f>IF(ISERROR(Table_sql2014a8.sandag.org_ws_FreewaySpeed[[#This Row],[speed_ea]]),"",Table_sql2014a8.sandag.org_ws_FreewaySpeed[[#This Row],[speed_ea]])</f>
        <v>58</v>
      </c>
      <c r="D341">
        <f>IF(ISERROR(Table_sql2014a8.sandag.org_ws_FreewaySpeed[[#This Row],[speed_am]]),"",Table_sql2014a8.sandag.org_ws_FreewaySpeed[[#This Row],[speed_am]])</f>
        <v>58</v>
      </c>
      <c r="E341">
        <f>IF(ISERROR(Table_sql2014a8.sandag.org_ws_FreewaySpeed[[#This Row],[speed_md]]),"",Table_sql2014a8.sandag.org_ws_FreewaySpeed[[#This Row],[speed_md]])</f>
        <v>58</v>
      </c>
      <c r="F341">
        <f>IF(ISERROR(Table_sql2014a8.sandag.org_ws_FreewaySpeed[[#This Row],[speed_pm]]),"",Table_sql2014a8.sandag.org_ws_FreewaySpeed[[#This Row],[speed_pm]])</f>
        <v>58</v>
      </c>
      <c r="G341">
        <f>IF(ISERROR(Table_sql2014a8.sandag.org_ws_FreewaySpeed[[#This Row],[speed_ev]]),"",Table_sql2014a8.sandag.org_ws_FreewaySpeed[[#This Row],[speed_ev]])</f>
        <v>58</v>
      </c>
    </row>
    <row r="342" spans="1:7" x14ac:dyDescent="0.3">
      <c r="A342">
        <f>IF(ISERROR(Table_sql2014a8.sandag.org_ws_FreewaySpeed[[#This Row],[scenario_id]]),"",Table_sql2014a8.sandag.org_ws_FreewaySpeed[[#This Row],[scenario_id]])</f>
        <v>0</v>
      </c>
      <c r="B342">
        <f>IF(ISERROR(Table_sql2014a8.sandag.org_ws_FreewaySpeed[[#This Row],[LinkID]]),"",Table_sql2014a8.sandag.org_ws_FreewaySpeed[[#This Row],[LinkID]])</f>
        <v>27154</v>
      </c>
      <c r="C342">
        <f>IF(ISERROR(Table_sql2014a8.sandag.org_ws_FreewaySpeed[[#This Row],[speed_ea]]),"",Table_sql2014a8.sandag.org_ws_FreewaySpeed[[#This Row],[speed_ea]])</f>
        <v>58</v>
      </c>
      <c r="D342">
        <f>IF(ISERROR(Table_sql2014a8.sandag.org_ws_FreewaySpeed[[#This Row],[speed_am]]),"",Table_sql2014a8.sandag.org_ws_FreewaySpeed[[#This Row],[speed_am]])</f>
        <v>58</v>
      </c>
      <c r="E342">
        <f>IF(ISERROR(Table_sql2014a8.sandag.org_ws_FreewaySpeed[[#This Row],[speed_md]]),"",Table_sql2014a8.sandag.org_ws_FreewaySpeed[[#This Row],[speed_md]])</f>
        <v>58</v>
      </c>
      <c r="F342">
        <f>IF(ISERROR(Table_sql2014a8.sandag.org_ws_FreewaySpeed[[#This Row],[speed_pm]]),"",Table_sql2014a8.sandag.org_ws_FreewaySpeed[[#This Row],[speed_pm]])</f>
        <v>58</v>
      </c>
      <c r="G342">
        <f>IF(ISERROR(Table_sql2014a8.sandag.org_ws_FreewaySpeed[[#This Row],[speed_ev]]),"",Table_sql2014a8.sandag.org_ws_FreewaySpeed[[#This Row],[speed_ev]])</f>
        <v>58</v>
      </c>
    </row>
    <row r="343" spans="1:7" x14ac:dyDescent="0.3">
      <c r="A343">
        <f>IF(ISERROR(Table_sql2014a8.sandag.org_ws_FreewaySpeed[[#This Row],[scenario_id]]),"",Table_sql2014a8.sandag.org_ws_FreewaySpeed[[#This Row],[scenario_id]])</f>
        <v>0</v>
      </c>
      <c r="B343">
        <f>IF(ISERROR(Table_sql2014a8.sandag.org_ws_FreewaySpeed[[#This Row],[LinkID]]),"",Table_sql2014a8.sandag.org_ws_FreewaySpeed[[#This Row],[LinkID]])</f>
        <v>27157</v>
      </c>
      <c r="C343">
        <f>IF(ISERROR(Table_sql2014a8.sandag.org_ws_FreewaySpeed[[#This Row],[speed_ea]]),"",Table_sql2014a8.sandag.org_ws_FreewaySpeed[[#This Row],[speed_ea]])</f>
        <v>39</v>
      </c>
      <c r="D343">
        <f>IF(ISERROR(Table_sql2014a8.sandag.org_ws_FreewaySpeed[[#This Row],[speed_am]]),"",Table_sql2014a8.sandag.org_ws_FreewaySpeed[[#This Row],[speed_am]])</f>
        <v>39</v>
      </c>
      <c r="E343">
        <f>IF(ISERROR(Table_sql2014a8.sandag.org_ws_FreewaySpeed[[#This Row],[speed_md]]),"",Table_sql2014a8.sandag.org_ws_FreewaySpeed[[#This Row],[speed_md]])</f>
        <v>39</v>
      </c>
      <c r="F343">
        <f>IF(ISERROR(Table_sql2014a8.sandag.org_ws_FreewaySpeed[[#This Row],[speed_pm]]),"",Table_sql2014a8.sandag.org_ws_FreewaySpeed[[#This Row],[speed_pm]])</f>
        <v>39</v>
      </c>
      <c r="G343">
        <f>IF(ISERROR(Table_sql2014a8.sandag.org_ws_FreewaySpeed[[#This Row],[speed_ev]]),"",Table_sql2014a8.sandag.org_ws_FreewaySpeed[[#This Row],[speed_ev]])</f>
        <v>39</v>
      </c>
    </row>
    <row r="344" spans="1:7" x14ac:dyDescent="0.3">
      <c r="A344">
        <f>IF(ISERROR(Table_sql2014a8.sandag.org_ws_FreewaySpeed[[#This Row],[scenario_id]]),"",Table_sql2014a8.sandag.org_ws_FreewaySpeed[[#This Row],[scenario_id]])</f>
        <v>0</v>
      </c>
      <c r="B344">
        <f>IF(ISERROR(Table_sql2014a8.sandag.org_ws_FreewaySpeed[[#This Row],[LinkID]]),"",Table_sql2014a8.sandag.org_ws_FreewaySpeed[[#This Row],[LinkID]])</f>
        <v>27167</v>
      </c>
      <c r="C344">
        <f>IF(ISERROR(Table_sql2014a8.sandag.org_ws_FreewaySpeed[[#This Row],[speed_ea]]),"",Table_sql2014a8.sandag.org_ws_FreewaySpeed[[#This Row],[speed_ea]])</f>
        <v>62</v>
      </c>
      <c r="D344">
        <f>IF(ISERROR(Table_sql2014a8.sandag.org_ws_FreewaySpeed[[#This Row],[speed_am]]),"",Table_sql2014a8.sandag.org_ws_FreewaySpeed[[#This Row],[speed_am]])</f>
        <v>59</v>
      </c>
      <c r="E344">
        <f>IF(ISERROR(Table_sql2014a8.sandag.org_ws_FreewaySpeed[[#This Row],[speed_md]]),"",Table_sql2014a8.sandag.org_ws_FreewaySpeed[[#This Row],[speed_md]])</f>
        <v>62</v>
      </c>
      <c r="F344">
        <f>IF(ISERROR(Table_sql2014a8.sandag.org_ws_FreewaySpeed[[#This Row],[speed_pm]]),"",Table_sql2014a8.sandag.org_ws_FreewaySpeed[[#This Row],[speed_pm]])</f>
        <v>62</v>
      </c>
      <c r="G344">
        <f>IF(ISERROR(Table_sql2014a8.sandag.org_ws_FreewaySpeed[[#This Row],[speed_ev]]),"",Table_sql2014a8.sandag.org_ws_FreewaySpeed[[#This Row],[speed_ev]])</f>
        <v>62</v>
      </c>
    </row>
    <row r="345" spans="1:7" x14ac:dyDescent="0.3">
      <c r="A345">
        <f>IF(ISERROR(Table_sql2014a8.sandag.org_ws_FreewaySpeed[[#This Row],[scenario_id]]),"",Table_sql2014a8.sandag.org_ws_FreewaySpeed[[#This Row],[scenario_id]])</f>
        <v>0</v>
      </c>
      <c r="B345">
        <f>IF(ISERROR(Table_sql2014a8.sandag.org_ws_FreewaySpeed[[#This Row],[LinkID]]),"",Table_sql2014a8.sandag.org_ws_FreewaySpeed[[#This Row],[LinkID]])</f>
        <v>27168</v>
      </c>
      <c r="C345">
        <f>IF(ISERROR(Table_sql2014a8.sandag.org_ws_FreewaySpeed[[#This Row],[speed_ea]]),"",Table_sql2014a8.sandag.org_ws_FreewaySpeed[[#This Row],[speed_ea]])</f>
        <v>58</v>
      </c>
      <c r="D345">
        <f>IF(ISERROR(Table_sql2014a8.sandag.org_ws_FreewaySpeed[[#This Row],[speed_am]]),"",Table_sql2014a8.sandag.org_ws_FreewaySpeed[[#This Row],[speed_am]])</f>
        <v>54</v>
      </c>
      <c r="E345">
        <f>IF(ISERROR(Table_sql2014a8.sandag.org_ws_FreewaySpeed[[#This Row],[speed_md]]),"",Table_sql2014a8.sandag.org_ws_FreewaySpeed[[#This Row],[speed_md]])</f>
        <v>58</v>
      </c>
      <c r="F345">
        <f>IF(ISERROR(Table_sql2014a8.sandag.org_ws_FreewaySpeed[[#This Row],[speed_pm]]),"",Table_sql2014a8.sandag.org_ws_FreewaySpeed[[#This Row],[speed_pm]])</f>
        <v>58</v>
      </c>
      <c r="G345">
        <f>IF(ISERROR(Table_sql2014a8.sandag.org_ws_FreewaySpeed[[#This Row],[speed_ev]]),"",Table_sql2014a8.sandag.org_ws_FreewaySpeed[[#This Row],[speed_ev]])</f>
        <v>58</v>
      </c>
    </row>
    <row r="346" spans="1:7" x14ac:dyDescent="0.3">
      <c r="A346">
        <f>IF(ISERROR(Table_sql2014a8.sandag.org_ws_FreewaySpeed[[#This Row],[scenario_id]]),"",Table_sql2014a8.sandag.org_ws_FreewaySpeed[[#This Row],[scenario_id]])</f>
        <v>0</v>
      </c>
      <c r="B346">
        <f>IF(ISERROR(Table_sql2014a8.sandag.org_ws_FreewaySpeed[[#This Row],[LinkID]]),"",Table_sql2014a8.sandag.org_ws_FreewaySpeed[[#This Row],[LinkID]])</f>
        <v>27169</v>
      </c>
      <c r="C346">
        <f>IF(ISERROR(Table_sql2014a8.sandag.org_ws_FreewaySpeed[[#This Row],[speed_ea]]),"",Table_sql2014a8.sandag.org_ws_FreewaySpeed[[#This Row],[speed_ea]])</f>
        <v>62</v>
      </c>
      <c r="D346">
        <f>IF(ISERROR(Table_sql2014a8.sandag.org_ws_FreewaySpeed[[#This Row],[speed_am]]),"",Table_sql2014a8.sandag.org_ws_FreewaySpeed[[#This Row],[speed_am]])</f>
        <v>61</v>
      </c>
      <c r="E346">
        <f>IF(ISERROR(Table_sql2014a8.sandag.org_ws_FreewaySpeed[[#This Row],[speed_md]]),"",Table_sql2014a8.sandag.org_ws_FreewaySpeed[[#This Row],[speed_md]])</f>
        <v>61</v>
      </c>
      <c r="F346">
        <f>IF(ISERROR(Table_sql2014a8.sandag.org_ws_FreewaySpeed[[#This Row],[speed_pm]]),"",Table_sql2014a8.sandag.org_ws_FreewaySpeed[[#This Row],[speed_pm]])</f>
        <v>60</v>
      </c>
      <c r="G346">
        <f>IF(ISERROR(Table_sql2014a8.sandag.org_ws_FreewaySpeed[[#This Row],[speed_ev]]),"",Table_sql2014a8.sandag.org_ws_FreewaySpeed[[#This Row],[speed_ev]])</f>
        <v>62</v>
      </c>
    </row>
    <row r="347" spans="1:7" x14ac:dyDescent="0.3">
      <c r="A347">
        <f>IF(ISERROR(Table_sql2014a8.sandag.org_ws_FreewaySpeed[[#This Row],[scenario_id]]),"",Table_sql2014a8.sandag.org_ws_FreewaySpeed[[#This Row],[scenario_id]])</f>
        <v>0</v>
      </c>
      <c r="B347">
        <f>IF(ISERROR(Table_sql2014a8.sandag.org_ws_FreewaySpeed[[#This Row],[LinkID]]),"",Table_sql2014a8.sandag.org_ws_FreewaySpeed[[#This Row],[LinkID]])</f>
        <v>27172</v>
      </c>
      <c r="C347">
        <f>IF(ISERROR(Table_sql2014a8.sandag.org_ws_FreewaySpeed[[#This Row],[speed_ea]]),"",Table_sql2014a8.sandag.org_ws_FreewaySpeed[[#This Row],[speed_ea]])</f>
        <v>62</v>
      </c>
      <c r="D347">
        <f>IF(ISERROR(Table_sql2014a8.sandag.org_ws_FreewaySpeed[[#This Row],[speed_am]]),"",Table_sql2014a8.sandag.org_ws_FreewaySpeed[[#This Row],[speed_am]])</f>
        <v>60</v>
      </c>
      <c r="E347">
        <f>IF(ISERROR(Table_sql2014a8.sandag.org_ws_FreewaySpeed[[#This Row],[speed_md]]),"",Table_sql2014a8.sandag.org_ws_FreewaySpeed[[#This Row],[speed_md]])</f>
        <v>62</v>
      </c>
      <c r="F347">
        <f>IF(ISERROR(Table_sql2014a8.sandag.org_ws_FreewaySpeed[[#This Row],[speed_pm]]),"",Table_sql2014a8.sandag.org_ws_FreewaySpeed[[#This Row],[speed_pm]])</f>
        <v>62</v>
      </c>
      <c r="G347">
        <f>IF(ISERROR(Table_sql2014a8.sandag.org_ws_FreewaySpeed[[#This Row],[speed_ev]]),"",Table_sql2014a8.sandag.org_ws_FreewaySpeed[[#This Row],[speed_ev]])</f>
        <v>62</v>
      </c>
    </row>
    <row r="348" spans="1:7" x14ac:dyDescent="0.3">
      <c r="A348">
        <f>IF(ISERROR(Table_sql2014a8.sandag.org_ws_FreewaySpeed[[#This Row],[scenario_id]]),"",Table_sql2014a8.sandag.org_ws_FreewaySpeed[[#This Row],[scenario_id]])</f>
        <v>0</v>
      </c>
      <c r="B348">
        <f>IF(ISERROR(Table_sql2014a8.sandag.org_ws_FreewaySpeed[[#This Row],[LinkID]]),"",Table_sql2014a8.sandag.org_ws_FreewaySpeed[[#This Row],[LinkID]])</f>
        <v>27173</v>
      </c>
      <c r="C348">
        <f>IF(ISERROR(Table_sql2014a8.sandag.org_ws_FreewaySpeed[[#This Row],[speed_ea]]),"",Table_sql2014a8.sandag.org_ws_FreewaySpeed[[#This Row],[speed_ea]])</f>
        <v>62</v>
      </c>
      <c r="D348">
        <f>IF(ISERROR(Table_sql2014a8.sandag.org_ws_FreewaySpeed[[#This Row],[speed_am]]),"",Table_sql2014a8.sandag.org_ws_FreewaySpeed[[#This Row],[speed_am]])</f>
        <v>60</v>
      </c>
      <c r="E348">
        <f>IF(ISERROR(Table_sql2014a8.sandag.org_ws_FreewaySpeed[[#This Row],[speed_md]]),"",Table_sql2014a8.sandag.org_ws_FreewaySpeed[[#This Row],[speed_md]])</f>
        <v>62</v>
      </c>
      <c r="F348">
        <f>IF(ISERROR(Table_sql2014a8.sandag.org_ws_FreewaySpeed[[#This Row],[speed_pm]]),"",Table_sql2014a8.sandag.org_ws_FreewaySpeed[[#This Row],[speed_pm]])</f>
        <v>62</v>
      </c>
      <c r="G348">
        <f>IF(ISERROR(Table_sql2014a8.sandag.org_ws_FreewaySpeed[[#This Row],[speed_ev]]),"",Table_sql2014a8.sandag.org_ws_FreewaySpeed[[#This Row],[speed_ev]])</f>
        <v>62</v>
      </c>
    </row>
    <row r="349" spans="1:7" x14ac:dyDescent="0.3">
      <c r="A349">
        <f>IF(ISERROR(Table_sql2014a8.sandag.org_ws_FreewaySpeed[[#This Row],[scenario_id]]),"",Table_sql2014a8.sandag.org_ws_FreewaySpeed[[#This Row],[scenario_id]])</f>
        <v>0</v>
      </c>
      <c r="B349">
        <f>IF(ISERROR(Table_sql2014a8.sandag.org_ws_FreewaySpeed[[#This Row],[LinkID]]),"",Table_sql2014a8.sandag.org_ws_FreewaySpeed[[#This Row],[LinkID]])</f>
        <v>27179</v>
      </c>
      <c r="C349">
        <f>IF(ISERROR(Table_sql2014a8.sandag.org_ws_FreewaySpeed[[#This Row],[speed_ea]]),"",Table_sql2014a8.sandag.org_ws_FreewaySpeed[[#This Row],[speed_ea]])</f>
        <v>62</v>
      </c>
      <c r="D349">
        <f>IF(ISERROR(Table_sql2014a8.sandag.org_ws_FreewaySpeed[[#This Row],[speed_am]]),"",Table_sql2014a8.sandag.org_ws_FreewaySpeed[[#This Row],[speed_am]])</f>
        <v>61</v>
      </c>
      <c r="E349">
        <f>IF(ISERROR(Table_sql2014a8.sandag.org_ws_FreewaySpeed[[#This Row],[speed_md]]),"",Table_sql2014a8.sandag.org_ws_FreewaySpeed[[#This Row],[speed_md]])</f>
        <v>61</v>
      </c>
      <c r="F349">
        <f>IF(ISERROR(Table_sql2014a8.sandag.org_ws_FreewaySpeed[[#This Row],[speed_pm]]),"",Table_sql2014a8.sandag.org_ws_FreewaySpeed[[#This Row],[speed_pm]])</f>
        <v>60</v>
      </c>
      <c r="G349">
        <f>IF(ISERROR(Table_sql2014a8.sandag.org_ws_FreewaySpeed[[#This Row],[speed_ev]]),"",Table_sql2014a8.sandag.org_ws_FreewaySpeed[[#This Row],[speed_ev]])</f>
        <v>62</v>
      </c>
    </row>
    <row r="350" spans="1:7" x14ac:dyDescent="0.3">
      <c r="A350">
        <f>IF(ISERROR(Table_sql2014a8.sandag.org_ws_FreewaySpeed[[#This Row],[scenario_id]]),"",Table_sql2014a8.sandag.org_ws_FreewaySpeed[[#This Row],[scenario_id]])</f>
        <v>0</v>
      </c>
      <c r="B350">
        <f>IF(ISERROR(Table_sql2014a8.sandag.org_ws_FreewaySpeed[[#This Row],[LinkID]]),"",Table_sql2014a8.sandag.org_ws_FreewaySpeed[[#This Row],[LinkID]])</f>
        <v>27181</v>
      </c>
      <c r="C350">
        <f>IF(ISERROR(Table_sql2014a8.sandag.org_ws_FreewaySpeed[[#This Row],[speed_ea]]),"",Table_sql2014a8.sandag.org_ws_FreewaySpeed[[#This Row],[speed_ea]])</f>
        <v>58</v>
      </c>
      <c r="D350">
        <f>IF(ISERROR(Table_sql2014a8.sandag.org_ws_FreewaySpeed[[#This Row],[speed_am]]),"",Table_sql2014a8.sandag.org_ws_FreewaySpeed[[#This Row],[speed_am]])</f>
        <v>58</v>
      </c>
      <c r="E350">
        <f>IF(ISERROR(Table_sql2014a8.sandag.org_ws_FreewaySpeed[[#This Row],[speed_md]]),"",Table_sql2014a8.sandag.org_ws_FreewaySpeed[[#This Row],[speed_md]])</f>
        <v>58</v>
      </c>
      <c r="F350">
        <f>IF(ISERROR(Table_sql2014a8.sandag.org_ws_FreewaySpeed[[#This Row],[speed_pm]]),"",Table_sql2014a8.sandag.org_ws_FreewaySpeed[[#This Row],[speed_pm]])</f>
        <v>55</v>
      </c>
      <c r="G350">
        <f>IF(ISERROR(Table_sql2014a8.sandag.org_ws_FreewaySpeed[[#This Row],[speed_ev]]),"",Table_sql2014a8.sandag.org_ws_FreewaySpeed[[#This Row],[speed_ev]])</f>
        <v>58</v>
      </c>
    </row>
    <row r="351" spans="1:7" x14ac:dyDescent="0.3">
      <c r="A351">
        <f>IF(ISERROR(Table_sql2014a8.sandag.org_ws_FreewaySpeed[[#This Row],[scenario_id]]),"",Table_sql2014a8.sandag.org_ws_FreewaySpeed[[#This Row],[scenario_id]])</f>
        <v>0</v>
      </c>
      <c r="B351">
        <f>IF(ISERROR(Table_sql2014a8.sandag.org_ws_FreewaySpeed[[#This Row],[LinkID]]),"",Table_sql2014a8.sandag.org_ws_FreewaySpeed[[#This Row],[LinkID]])</f>
        <v>27182</v>
      </c>
      <c r="C351">
        <f>IF(ISERROR(Table_sql2014a8.sandag.org_ws_FreewaySpeed[[#This Row],[speed_ea]]),"",Table_sql2014a8.sandag.org_ws_FreewaySpeed[[#This Row],[speed_ea]])</f>
        <v>58</v>
      </c>
      <c r="D351">
        <f>IF(ISERROR(Table_sql2014a8.sandag.org_ws_FreewaySpeed[[#This Row],[speed_am]]),"",Table_sql2014a8.sandag.org_ws_FreewaySpeed[[#This Row],[speed_am]])</f>
        <v>55</v>
      </c>
      <c r="E351">
        <f>IF(ISERROR(Table_sql2014a8.sandag.org_ws_FreewaySpeed[[#This Row],[speed_md]]),"",Table_sql2014a8.sandag.org_ws_FreewaySpeed[[#This Row],[speed_md]])</f>
        <v>58</v>
      </c>
      <c r="F351">
        <f>IF(ISERROR(Table_sql2014a8.sandag.org_ws_FreewaySpeed[[#This Row],[speed_pm]]),"",Table_sql2014a8.sandag.org_ws_FreewaySpeed[[#This Row],[speed_pm]])</f>
        <v>58</v>
      </c>
      <c r="G351">
        <f>IF(ISERROR(Table_sql2014a8.sandag.org_ws_FreewaySpeed[[#This Row],[speed_ev]]),"",Table_sql2014a8.sandag.org_ws_FreewaySpeed[[#This Row],[speed_ev]])</f>
        <v>58</v>
      </c>
    </row>
    <row r="352" spans="1:7" x14ac:dyDescent="0.3">
      <c r="A352">
        <f>IF(ISERROR(Table_sql2014a8.sandag.org_ws_FreewaySpeed[[#This Row],[scenario_id]]),"",Table_sql2014a8.sandag.org_ws_FreewaySpeed[[#This Row],[scenario_id]])</f>
        <v>0</v>
      </c>
      <c r="B352">
        <f>IF(ISERROR(Table_sql2014a8.sandag.org_ws_FreewaySpeed[[#This Row],[LinkID]]),"",Table_sql2014a8.sandag.org_ws_FreewaySpeed[[#This Row],[LinkID]])</f>
        <v>27189</v>
      </c>
      <c r="C352">
        <f>IF(ISERROR(Table_sql2014a8.sandag.org_ws_FreewaySpeed[[#This Row],[speed_ea]]),"",Table_sql2014a8.sandag.org_ws_FreewaySpeed[[#This Row],[speed_ea]])</f>
        <v>62</v>
      </c>
      <c r="D352">
        <f>IF(ISERROR(Table_sql2014a8.sandag.org_ws_FreewaySpeed[[#This Row],[speed_am]]),"",Table_sql2014a8.sandag.org_ws_FreewaySpeed[[#This Row],[speed_am]])</f>
        <v>61</v>
      </c>
      <c r="E352">
        <f>IF(ISERROR(Table_sql2014a8.sandag.org_ws_FreewaySpeed[[#This Row],[speed_md]]),"",Table_sql2014a8.sandag.org_ws_FreewaySpeed[[#This Row],[speed_md]])</f>
        <v>62</v>
      </c>
      <c r="F352">
        <f>IF(ISERROR(Table_sql2014a8.sandag.org_ws_FreewaySpeed[[#This Row],[speed_pm]]),"",Table_sql2014a8.sandag.org_ws_FreewaySpeed[[#This Row],[speed_pm]])</f>
        <v>62</v>
      </c>
      <c r="G352">
        <f>IF(ISERROR(Table_sql2014a8.sandag.org_ws_FreewaySpeed[[#This Row],[speed_ev]]),"",Table_sql2014a8.sandag.org_ws_FreewaySpeed[[#This Row],[speed_ev]])</f>
        <v>62</v>
      </c>
    </row>
    <row r="353" spans="1:7" x14ac:dyDescent="0.3">
      <c r="A353">
        <f>IF(ISERROR(Table_sql2014a8.sandag.org_ws_FreewaySpeed[[#This Row],[scenario_id]]),"",Table_sql2014a8.sandag.org_ws_FreewaySpeed[[#This Row],[scenario_id]])</f>
        <v>0</v>
      </c>
      <c r="B353">
        <f>IF(ISERROR(Table_sql2014a8.sandag.org_ws_FreewaySpeed[[#This Row],[LinkID]]),"",Table_sql2014a8.sandag.org_ws_FreewaySpeed[[#This Row],[LinkID]])</f>
        <v>27190</v>
      </c>
      <c r="C353">
        <f>IF(ISERROR(Table_sql2014a8.sandag.org_ws_FreewaySpeed[[#This Row],[speed_ea]]),"",Table_sql2014a8.sandag.org_ws_FreewaySpeed[[#This Row],[speed_ea]])</f>
        <v>62</v>
      </c>
      <c r="D353">
        <f>IF(ISERROR(Table_sql2014a8.sandag.org_ws_FreewaySpeed[[#This Row],[speed_am]]),"",Table_sql2014a8.sandag.org_ws_FreewaySpeed[[#This Row],[speed_am]])</f>
        <v>61</v>
      </c>
      <c r="E353">
        <f>IF(ISERROR(Table_sql2014a8.sandag.org_ws_FreewaySpeed[[#This Row],[speed_md]]),"",Table_sql2014a8.sandag.org_ws_FreewaySpeed[[#This Row],[speed_md]])</f>
        <v>62</v>
      </c>
      <c r="F353">
        <f>IF(ISERROR(Table_sql2014a8.sandag.org_ws_FreewaySpeed[[#This Row],[speed_pm]]),"",Table_sql2014a8.sandag.org_ws_FreewaySpeed[[#This Row],[speed_pm]])</f>
        <v>62</v>
      </c>
      <c r="G353">
        <f>IF(ISERROR(Table_sql2014a8.sandag.org_ws_FreewaySpeed[[#This Row],[speed_ev]]),"",Table_sql2014a8.sandag.org_ws_FreewaySpeed[[#This Row],[speed_ev]])</f>
        <v>62</v>
      </c>
    </row>
    <row r="354" spans="1:7" x14ac:dyDescent="0.3">
      <c r="A354">
        <f>IF(ISERROR(Table_sql2014a8.sandag.org_ws_FreewaySpeed[[#This Row],[scenario_id]]),"",Table_sql2014a8.sandag.org_ws_FreewaySpeed[[#This Row],[scenario_id]])</f>
        <v>0</v>
      </c>
      <c r="B354">
        <f>IF(ISERROR(Table_sql2014a8.sandag.org_ws_FreewaySpeed[[#This Row],[LinkID]]),"",Table_sql2014a8.sandag.org_ws_FreewaySpeed[[#This Row],[LinkID]])</f>
        <v>27192</v>
      </c>
      <c r="C354">
        <f>IF(ISERROR(Table_sql2014a8.sandag.org_ws_FreewaySpeed[[#This Row],[speed_ea]]),"",Table_sql2014a8.sandag.org_ws_FreewaySpeed[[#This Row],[speed_ea]])</f>
        <v>62</v>
      </c>
      <c r="D354">
        <f>IF(ISERROR(Table_sql2014a8.sandag.org_ws_FreewaySpeed[[#This Row],[speed_am]]),"",Table_sql2014a8.sandag.org_ws_FreewaySpeed[[#This Row],[speed_am]])</f>
        <v>61</v>
      </c>
      <c r="E354">
        <f>IF(ISERROR(Table_sql2014a8.sandag.org_ws_FreewaySpeed[[#This Row],[speed_md]]),"",Table_sql2014a8.sandag.org_ws_FreewaySpeed[[#This Row],[speed_md]])</f>
        <v>61</v>
      </c>
      <c r="F354">
        <f>IF(ISERROR(Table_sql2014a8.sandag.org_ws_FreewaySpeed[[#This Row],[speed_pm]]),"",Table_sql2014a8.sandag.org_ws_FreewaySpeed[[#This Row],[speed_pm]])</f>
        <v>61</v>
      </c>
      <c r="G354">
        <f>IF(ISERROR(Table_sql2014a8.sandag.org_ws_FreewaySpeed[[#This Row],[speed_ev]]),"",Table_sql2014a8.sandag.org_ws_FreewaySpeed[[#This Row],[speed_ev]])</f>
        <v>62</v>
      </c>
    </row>
    <row r="355" spans="1:7" x14ac:dyDescent="0.3">
      <c r="A355">
        <f>IF(ISERROR(Table_sql2014a8.sandag.org_ws_FreewaySpeed[[#This Row],[scenario_id]]),"",Table_sql2014a8.sandag.org_ws_FreewaySpeed[[#This Row],[scenario_id]])</f>
        <v>0</v>
      </c>
      <c r="B355">
        <f>IF(ISERROR(Table_sql2014a8.sandag.org_ws_FreewaySpeed[[#This Row],[LinkID]]),"",Table_sql2014a8.sandag.org_ws_FreewaySpeed[[#This Row],[LinkID]])</f>
        <v>27193</v>
      </c>
      <c r="C355">
        <f>IF(ISERROR(Table_sql2014a8.sandag.org_ws_FreewaySpeed[[#This Row],[speed_ea]]),"",Table_sql2014a8.sandag.org_ws_FreewaySpeed[[#This Row],[speed_ea]])</f>
        <v>62</v>
      </c>
      <c r="D355">
        <f>IF(ISERROR(Table_sql2014a8.sandag.org_ws_FreewaySpeed[[#This Row],[speed_am]]),"",Table_sql2014a8.sandag.org_ws_FreewaySpeed[[#This Row],[speed_am]])</f>
        <v>61</v>
      </c>
      <c r="E355">
        <f>IF(ISERROR(Table_sql2014a8.sandag.org_ws_FreewaySpeed[[#This Row],[speed_md]]),"",Table_sql2014a8.sandag.org_ws_FreewaySpeed[[#This Row],[speed_md]])</f>
        <v>61</v>
      </c>
      <c r="F355">
        <f>IF(ISERROR(Table_sql2014a8.sandag.org_ws_FreewaySpeed[[#This Row],[speed_pm]]),"",Table_sql2014a8.sandag.org_ws_FreewaySpeed[[#This Row],[speed_pm]])</f>
        <v>61</v>
      </c>
      <c r="G355">
        <f>IF(ISERROR(Table_sql2014a8.sandag.org_ws_FreewaySpeed[[#This Row],[speed_ev]]),"",Table_sql2014a8.sandag.org_ws_FreewaySpeed[[#This Row],[speed_ev]])</f>
        <v>62</v>
      </c>
    </row>
    <row r="356" spans="1:7" x14ac:dyDescent="0.3">
      <c r="A356">
        <f>IF(ISERROR(Table_sql2014a8.sandag.org_ws_FreewaySpeed[[#This Row],[scenario_id]]),"",Table_sql2014a8.sandag.org_ws_FreewaySpeed[[#This Row],[scenario_id]])</f>
        <v>0</v>
      </c>
      <c r="B356">
        <f>IF(ISERROR(Table_sql2014a8.sandag.org_ws_FreewaySpeed[[#This Row],[LinkID]]),"",Table_sql2014a8.sandag.org_ws_FreewaySpeed[[#This Row],[LinkID]])</f>
        <v>27194</v>
      </c>
      <c r="C356">
        <f>IF(ISERROR(Table_sql2014a8.sandag.org_ws_FreewaySpeed[[#This Row],[speed_ea]]),"",Table_sql2014a8.sandag.org_ws_FreewaySpeed[[#This Row],[speed_ea]])</f>
        <v>62</v>
      </c>
      <c r="D356">
        <f>IF(ISERROR(Table_sql2014a8.sandag.org_ws_FreewaySpeed[[#This Row],[speed_am]]),"",Table_sql2014a8.sandag.org_ws_FreewaySpeed[[#This Row],[speed_am]])</f>
        <v>61</v>
      </c>
      <c r="E356">
        <f>IF(ISERROR(Table_sql2014a8.sandag.org_ws_FreewaySpeed[[#This Row],[speed_md]]),"",Table_sql2014a8.sandag.org_ws_FreewaySpeed[[#This Row],[speed_md]])</f>
        <v>62</v>
      </c>
      <c r="F356">
        <f>IF(ISERROR(Table_sql2014a8.sandag.org_ws_FreewaySpeed[[#This Row],[speed_pm]]),"",Table_sql2014a8.sandag.org_ws_FreewaySpeed[[#This Row],[speed_pm]])</f>
        <v>62</v>
      </c>
      <c r="G356">
        <f>IF(ISERROR(Table_sql2014a8.sandag.org_ws_FreewaySpeed[[#This Row],[speed_ev]]),"",Table_sql2014a8.sandag.org_ws_FreewaySpeed[[#This Row],[speed_ev]])</f>
        <v>62</v>
      </c>
    </row>
    <row r="357" spans="1:7" x14ac:dyDescent="0.3">
      <c r="A357">
        <f>IF(ISERROR(Table_sql2014a8.sandag.org_ws_FreewaySpeed[[#This Row],[scenario_id]]),"",Table_sql2014a8.sandag.org_ws_FreewaySpeed[[#This Row],[scenario_id]])</f>
        <v>0</v>
      </c>
      <c r="B357">
        <f>IF(ISERROR(Table_sql2014a8.sandag.org_ws_FreewaySpeed[[#This Row],[LinkID]]),"",Table_sql2014a8.sandag.org_ws_FreewaySpeed[[#This Row],[LinkID]])</f>
        <v>27195</v>
      </c>
      <c r="C357">
        <f>IF(ISERROR(Table_sql2014a8.sandag.org_ws_FreewaySpeed[[#This Row],[speed_ea]]),"",Table_sql2014a8.sandag.org_ws_FreewaySpeed[[#This Row],[speed_ea]])</f>
        <v>62</v>
      </c>
      <c r="D357">
        <f>IF(ISERROR(Table_sql2014a8.sandag.org_ws_FreewaySpeed[[#This Row],[speed_am]]),"",Table_sql2014a8.sandag.org_ws_FreewaySpeed[[#This Row],[speed_am]])</f>
        <v>61</v>
      </c>
      <c r="E357">
        <f>IF(ISERROR(Table_sql2014a8.sandag.org_ws_FreewaySpeed[[#This Row],[speed_md]]),"",Table_sql2014a8.sandag.org_ws_FreewaySpeed[[#This Row],[speed_md]])</f>
        <v>61</v>
      </c>
      <c r="F357">
        <f>IF(ISERROR(Table_sql2014a8.sandag.org_ws_FreewaySpeed[[#This Row],[speed_pm]]),"",Table_sql2014a8.sandag.org_ws_FreewaySpeed[[#This Row],[speed_pm]])</f>
        <v>61</v>
      </c>
      <c r="G357">
        <f>IF(ISERROR(Table_sql2014a8.sandag.org_ws_FreewaySpeed[[#This Row],[speed_ev]]),"",Table_sql2014a8.sandag.org_ws_FreewaySpeed[[#This Row],[speed_ev]])</f>
        <v>62</v>
      </c>
    </row>
    <row r="358" spans="1:7" x14ac:dyDescent="0.3">
      <c r="A358">
        <f>IF(ISERROR(Table_sql2014a8.sandag.org_ws_FreewaySpeed[[#This Row],[scenario_id]]),"",Table_sql2014a8.sandag.org_ws_FreewaySpeed[[#This Row],[scenario_id]])</f>
        <v>0</v>
      </c>
      <c r="B358">
        <f>IF(ISERROR(Table_sql2014a8.sandag.org_ws_FreewaySpeed[[#This Row],[LinkID]]),"",Table_sql2014a8.sandag.org_ws_FreewaySpeed[[#This Row],[LinkID]])</f>
        <v>27196</v>
      </c>
      <c r="C358">
        <f>IF(ISERROR(Table_sql2014a8.sandag.org_ws_FreewaySpeed[[#This Row],[speed_ea]]),"",Table_sql2014a8.sandag.org_ws_FreewaySpeed[[#This Row],[speed_ea]])</f>
        <v>62</v>
      </c>
      <c r="D358">
        <f>IF(ISERROR(Table_sql2014a8.sandag.org_ws_FreewaySpeed[[#This Row],[speed_am]]),"",Table_sql2014a8.sandag.org_ws_FreewaySpeed[[#This Row],[speed_am]])</f>
        <v>61</v>
      </c>
      <c r="E358">
        <f>IF(ISERROR(Table_sql2014a8.sandag.org_ws_FreewaySpeed[[#This Row],[speed_md]]),"",Table_sql2014a8.sandag.org_ws_FreewaySpeed[[#This Row],[speed_md]])</f>
        <v>62</v>
      </c>
      <c r="F358">
        <f>IF(ISERROR(Table_sql2014a8.sandag.org_ws_FreewaySpeed[[#This Row],[speed_pm]]),"",Table_sql2014a8.sandag.org_ws_FreewaySpeed[[#This Row],[speed_pm]])</f>
        <v>62</v>
      </c>
      <c r="G358">
        <f>IF(ISERROR(Table_sql2014a8.sandag.org_ws_FreewaySpeed[[#This Row],[speed_ev]]),"",Table_sql2014a8.sandag.org_ws_FreewaySpeed[[#This Row],[speed_ev]])</f>
        <v>62</v>
      </c>
    </row>
    <row r="359" spans="1:7" x14ac:dyDescent="0.3">
      <c r="A359">
        <f>IF(ISERROR(Table_sql2014a8.sandag.org_ws_FreewaySpeed[[#This Row],[scenario_id]]),"",Table_sql2014a8.sandag.org_ws_FreewaySpeed[[#This Row],[scenario_id]])</f>
        <v>0</v>
      </c>
      <c r="B359">
        <f>IF(ISERROR(Table_sql2014a8.sandag.org_ws_FreewaySpeed[[#This Row],[LinkID]]),"",Table_sql2014a8.sandag.org_ws_FreewaySpeed[[#This Row],[LinkID]])</f>
        <v>27214</v>
      </c>
      <c r="C359">
        <f>IF(ISERROR(Table_sql2014a8.sandag.org_ws_FreewaySpeed[[#This Row],[speed_ea]]),"",Table_sql2014a8.sandag.org_ws_FreewaySpeed[[#This Row],[speed_ea]])</f>
        <v>62</v>
      </c>
      <c r="D359">
        <f>IF(ISERROR(Table_sql2014a8.sandag.org_ws_FreewaySpeed[[#This Row],[speed_am]]),"",Table_sql2014a8.sandag.org_ws_FreewaySpeed[[#This Row],[speed_am]])</f>
        <v>62</v>
      </c>
      <c r="E359">
        <f>IF(ISERROR(Table_sql2014a8.sandag.org_ws_FreewaySpeed[[#This Row],[speed_md]]),"",Table_sql2014a8.sandag.org_ws_FreewaySpeed[[#This Row],[speed_md]])</f>
        <v>62</v>
      </c>
      <c r="F359">
        <f>IF(ISERROR(Table_sql2014a8.sandag.org_ws_FreewaySpeed[[#This Row],[speed_pm]]),"",Table_sql2014a8.sandag.org_ws_FreewaySpeed[[#This Row],[speed_pm]])</f>
        <v>62</v>
      </c>
      <c r="G359">
        <f>IF(ISERROR(Table_sql2014a8.sandag.org_ws_FreewaySpeed[[#This Row],[speed_ev]]),"",Table_sql2014a8.sandag.org_ws_FreewaySpeed[[#This Row],[speed_ev]])</f>
        <v>62</v>
      </c>
    </row>
    <row r="360" spans="1:7" x14ac:dyDescent="0.3">
      <c r="A360">
        <f>IF(ISERROR(Table_sql2014a8.sandag.org_ws_FreewaySpeed[[#This Row],[scenario_id]]),"",Table_sql2014a8.sandag.org_ws_FreewaySpeed[[#This Row],[scenario_id]])</f>
        <v>0</v>
      </c>
      <c r="B360">
        <f>IF(ISERROR(Table_sql2014a8.sandag.org_ws_FreewaySpeed[[#This Row],[LinkID]]),"",Table_sql2014a8.sandag.org_ws_FreewaySpeed[[#This Row],[LinkID]])</f>
        <v>27247</v>
      </c>
      <c r="C360">
        <f>IF(ISERROR(Table_sql2014a8.sandag.org_ws_FreewaySpeed[[#This Row],[speed_ea]]),"",Table_sql2014a8.sandag.org_ws_FreewaySpeed[[#This Row],[speed_ea]])</f>
        <v>58</v>
      </c>
      <c r="D360">
        <f>IF(ISERROR(Table_sql2014a8.sandag.org_ws_FreewaySpeed[[#This Row],[speed_am]]),"",Table_sql2014a8.sandag.org_ws_FreewaySpeed[[#This Row],[speed_am]])</f>
        <v>49</v>
      </c>
      <c r="E360">
        <f>IF(ISERROR(Table_sql2014a8.sandag.org_ws_FreewaySpeed[[#This Row],[speed_md]]),"",Table_sql2014a8.sandag.org_ws_FreewaySpeed[[#This Row],[speed_md]])</f>
        <v>55</v>
      </c>
      <c r="F360">
        <f>IF(ISERROR(Table_sql2014a8.sandag.org_ws_FreewaySpeed[[#This Row],[speed_pm]]),"",Table_sql2014a8.sandag.org_ws_FreewaySpeed[[#This Row],[speed_pm]])</f>
        <v>56</v>
      </c>
      <c r="G360">
        <f>IF(ISERROR(Table_sql2014a8.sandag.org_ws_FreewaySpeed[[#This Row],[speed_ev]]),"",Table_sql2014a8.sandag.org_ws_FreewaySpeed[[#This Row],[speed_ev]])</f>
        <v>58</v>
      </c>
    </row>
    <row r="361" spans="1:7" x14ac:dyDescent="0.3">
      <c r="A361">
        <f>IF(ISERROR(Table_sql2014a8.sandag.org_ws_FreewaySpeed[[#This Row],[scenario_id]]),"",Table_sql2014a8.sandag.org_ws_FreewaySpeed[[#This Row],[scenario_id]])</f>
        <v>0</v>
      </c>
      <c r="B361">
        <f>IF(ISERROR(Table_sql2014a8.sandag.org_ws_FreewaySpeed[[#This Row],[LinkID]]),"",Table_sql2014a8.sandag.org_ws_FreewaySpeed[[#This Row],[LinkID]])</f>
        <v>27262</v>
      </c>
      <c r="C361">
        <f>IF(ISERROR(Table_sql2014a8.sandag.org_ws_FreewaySpeed[[#This Row],[speed_ea]]),"",Table_sql2014a8.sandag.org_ws_FreewaySpeed[[#This Row],[speed_ea]])</f>
        <v>57</v>
      </c>
      <c r="D361">
        <f>IF(ISERROR(Table_sql2014a8.sandag.org_ws_FreewaySpeed[[#This Row],[speed_am]]),"",Table_sql2014a8.sandag.org_ws_FreewaySpeed[[#This Row],[speed_am]])</f>
        <v>43</v>
      </c>
      <c r="E361">
        <f>IF(ISERROR(Table_sql2014a8.sandag.org_ws_FreewaySpeed[[#This Row],[speed_md]]),"",Table_sql2014a8.sandag.org_ws_FreewaySpeed[[#This Row],[speed_md]])</f>
        <v>56</v>
      </c>
      <c r="F361">
        <f>IF(ISERROR(Table_sql2014a8.sandag.org_ws_FreewaySpeed[[#This Row],[speed_pm]]),"",Table_sql2014a8.sandag.org_ws_FreewaySpeed[[#This Row],[speed_pm]])</f>
        <v>56</v>
      </c>
      <c r="G361">
        <f>IF(ISERROR(Table_sql2014a8.sandag.org_ws_FreewaySpeed[[#This Row],[speed_ev]]),"",Table_sql2014a8.sandag.org_ws_FreewaySpeed[[#This Row],[speed_ev]])</f>
        <v>58</v>
      </c>
    </row>
    <row r="362" spans="1:7" x14ac:dyDescent="0.3">
      <c r="A362">
        <f>IF(ISERROR(Table_sql2014a8.sandag.org_ws_FreewaySpeed[[#This Row],[scenario_id]]),"",Table_sql2014a8.sandag.org_ws_FreewaySpeed[[#This Row],[scenario_id]])</f>
        <v>0</v>
      </c>
      <c r="B362">
        <f>IF(ISERROR(Table_sql2014a8.sandag.org_ws_FreewaySpeed[[#This Row],[LinkID]]),"",Table_sql2014a8.sandag.org_ws_FreewaySpeed[[#This Row],[LinkID]])</f>
        <v>27335</v>
      </c>
      <c r="C362">
        <f>IF(ISERROR(Table_sql2014a8.sandag.org_ws_FreewaySpeed[[#This Row],[speed_ea]]),"",Table_sql2014a8.sandag.org_ws_FreewaySpeed[[#This Row],[speed_ea]])</f>
        <v>58</v>
      </c>
      <c r="D362">
        <f>IF(ISERROR(Table_sql2014a8.sandag.org_ws_FreewaySpeed[[#This Row],[speed_am]]),"",Table_sql2014a8.sandag.org_ws_FreewaySpeed[[#This Row],[speed_am]])</f>
        <v>58</v>
      </c>
      <c r="E362">
        <f>IF(ISERROR(Table_sql2014a8.sandag.org_ws_FreewaySpeed[[#This Row],[speed_md]]),"",Table_sql2014a8.sandag.org_ws_FreewaySpeed[[#This Row],[speed_md]])</f>
        <v>58</v>
      </c>
      <c r="F362">
        <f>IF(ISERROR(Table_sql2014a8.sandag.org_ws_FreewaySpeed[[#This Row],[speed_pm]]),"",Table_sql2014a8.sandag.org_ws_FreewaySpeed[[#This Row],[speed_pm]])</f>
        <v>58</v>
      </c>
      <c r="G362">
        <f>IF(ISERROR(Table_sql2014a8.sandag.org_ws_FreewaySpeed[[#This Row],[speed_ev]]),"",Table_sql2014a8.sandag.org_ws_FreewaySpeed[[#This Row],[speed_ev]])</f>
        <v>58</v>
      </c>
    </row>
    <row r="363" spans="1:7" x14ac:dyDescent="0.3">
      <c r="A363">
        <f>IF(ISERROR(Table_sql2014a8.sandag.org_ws_FreewaySpeed[[#This Row],[scenario_id]]),"",Table_sql2014a8.sandag.org_ws_FreewaySpeed[[#This Row],[scenario_id]])</f>
        <v>0</v>
      </c>
      <c r="B363">
        <f>IF(ISERROR(Table_sql2014a8.sandag.org_ws_FreewaySpeed[[#This Row],[LinkID]]),"",Table_sql2014a8.sandag.org_ws_FreewaySpeed[[#This Row],[LinkID]])</f>
        <v>27351</v>
      </c>
      <c r="C363">
        <f>IF(ISERROR(Table_sql2014a8.sandag.org_ws_FreewaySpeed[[#This Row],[speed_ea]]),"",Table_sql2014a8.sandag.org_ws_FreewaySpeed[[#This Row],[speed_ea]])</f>
        <v>62</v>
      </c>
      <c r="D363">
        <f>IF(ISERROR(Table_sql2014a8.sandag.org_ws_FreewaySpeed[[#This Row],[speed_am]]),"",Table_sql2014a8.sandag.org_ws_FreewaySpeed[[#This Row],[speed_am]])</f>
        <v>58</v>
      </c>
      <c r="E363">
        <f>IF(ISERROR(Table_sql2014a8.sandag.org_ws_FreewaySpeed[[#This Row],[speed_md]]),"",Table_sql2014a8.sandag.org_ws_FreewaySpeed[[#This Row],[speed_md]])</f>
        <v>61</v>
      </c>
      <c r="F363">
        <f>IF(ISERROR(Table_sql2014a8.sandag.org_ws_FreewaySpeed[[#This Row],[speed_pm]]),"",Table_sql2014a8.sandag.org_ws_FreewaySpeed[[#This Row],[speed_pm]])</f>
        <v>62</v>
      </c>
      <c r="G363">
        <f>IF(ISERROR(Table_sql2014a8.sandag.org_ws_FreewaySpeed[[#This Row],[speed_ev]]),"",Table_sql2014a8.sandag.org_ws_FreewaySpeed[[#This Row],[speed_ev]])</f>
        <v>62</v>
      </c>
    </row>
    <row r="364" spans="1:7" x14ac:dyDescent="0.3">
      <c r="A364">
        <f>IF(ISERROR(Table_sql2014a8.sandag.org_ws_FreewaySpeed[[#This Row],[scenario_id]]),"",Table_sql2014a8.sandag.org_ws_FreewaySpeed[[#This Row],[scenario_id]])</f>
        <v>0</v>
      </c>
      <c r="B364">
        <f>IF(ISERROR(Table_sql2014a8.sandag.org_ws_FreewaySpeed[[#This Row],[LinkID]]),"",Table_sql2014a8.sandag.org_ws_FreewaySpeed[[#This Row],[LinkID]])</f>
        <v>27352</v>
      </c>
      <c r="C364">
        <f>IF(ISERROR(Table_sql2014a8.sandag.org_ws_FreewaySpeed[[#This Row],[speed_ea]]),"",Table_sql2014a8.sandag.org_ws_FreewaySpeed[[#This Row],[speed_ea]])</f>
        <v>62</v>
      </c>
      <c r="D364">
        <f>IF(ISERROR(Table_sql2014a8.sandag.org_ws_FreewaySpeed[[#This Row],[speed_am]]),"",Table_sql2014a8.sandag.org_ws_FreewaySpeed[[#This Row],[speed_am]])</f>
        <v>61</v>
      </c>
      <c r="E364">
        <f>IF(ISERROR(Table_sql2014a8.sandag.org_ws_FreewaySpeed[[#This Row],[speed_md]]),"",Table_sql2014a8.sandag.org_ws_FreewaySpeed[[#This Row],[speed_md]])</f>
        <v>61</v>
      </c>
      <c r="F364">
        <f>IF(ISERROR(Table_sql2014a8.sandag.org_ws_FreewaySpeed[[#This Row],[speed_pm]]),"",Table_sql2014a8.sandag.org_ws_FreewaySpeed[[#This Row],[speed_pm]])</f>
        <v>59</v>
      </c>
      <c r="G364">
        <f>IF(ISERROR(Table_sql2014a8.sandag.org_ws_FreewaySpeed[[#This Row],[speed_ev]]),"",Table_sql2014a8.sandag.org_ws_FreewaySpeed[[#This Row],[speed_ev]])</f>
        <v>62</v>
      </c>
    </row>
    <row r="365" spans="1:7" x14ac:dyDescent="0.3">
      <c r="A365">
        <f>IF(ISERROR(Table_sql2014a8.sandag.org_ws_FreewaySpeed[[#This Row],[scenario_id]]),"",Table_sql2014a8.sandag.org_ws_FreewaySpeed[[#This Row],[scenario_id]])</f>
        <v>0</v>
      </c>
      <c r="B365">
        <f>IF(ISERROR(Table_sql2014a8.sandag.org_ws_FreewaySpeed[[#This Row],[LinkID]]),"",Table_sql2014a8.sandag.org_ws_FreewaySpeed[[#This Row],[LinkID]])</f>
        <v>27511</v>
      </c>
      <c r="C365">
        <f>IF(ISERROR(Table_sql2014a8.sandag.org_ws_FreewaySpeed[[#This Row],[speed_ea]]),"",Table_sql2014a8.sandag.org_ws_FreewaySpeed[[#This Row],[speed_ea]])</f>
        <v>58</v>
      </c>
      <c r="D365">
        <f>IF(ISERROR(Table_sql2014a8.sandag.org_ws_FreewaySpeed[[#This Row],[speed_am]]),"",Table_sql2014a8.sandag.org_ws_FreewaySpeed[[#This Row],[speed_am]])</f>
        <v>58</v>
      </c>
      <c r="E365">
        <f>IF(ISERROR(Table_sql2014a8.sandag.org_ws_FreewaySpeed[[#This Row],[speed_md]]),"",Table_sql2014a8.sandag.org_ws_FreewaySpeed[[#This Row],[speed_md]])</f>
        <v>58</v>
      </c>
      <c r="F365">
        <f>IF(ISERROR(Table_sql2014a8.sandag.org_ws_FreewaySpeed[[#This Row],[speed_pm]]),"",Table_sql2014a8.sandag.org_ws_FreewaySpeed[[#This Row],[speed_pm]])</f>
        <v>58</v>
      </c>
      <c r="G365">
        <f>IF(ISERROR(Table_sql2014a8.sandag.org_ws_FreewaySpeed[[#This Row],[speed_ev]]),"",Table_sql2014a8.sandag.org_ws_FreewaySpeed[[#This Row],[speed_ev]])</f>
        <v>58</v>
      </c>
    </row>
    <row r="366" spans="1:7" x14ac:dyDescent="0.3">
      <c r="A366">
        <f>IF(ISERROR(Table_sql2014a8.sandag.org_ws_FreewaySpeed[[#This Row],[scenario_id]]),"",Table_sql2014a8.sandag.org_ws_FreewaySpeed[[#This Row],[scenario_id]])</f>
        <v>0</v>
      </c>
      <c r="B366">
        <f>IF(ISERROR(Table_sql2014a8.sandag.org_ws_FreewaySpeed[[#This Row],[LinkID]]),"",Table_sql2014a8.sandag.org_ws_FreewaySpeed[[#This Row],[LinkID]])</f>
        <v>27518</v>
      </c>
      <c r="C366">
        <f>IF(ISERROR(Table_sql2014a8.sandag.org_ws_FreewaySpeed[[#This Row],[speed_ea]]),"",Table_sql2014a8.sandag.org_ws_FreewaySpeed[[#This Row],[speed_ea]])</f>
        <v>62</v>
      </c>
      <c r="D366">
        <f>IF(ISERROR(Table_sql2014a8.sandag.org_ws_FreewaySpeed[[#This Row],[speed_am]]),"",Table_sql2014a8.sandag.org_ws_FreewaySpeed[[#This Row],[speed_am]])</f>
        <v>61</v>
      </c>
      <c r="E366">
        <f>IF(ISERROR(Table_sql2014a8.sandag.org_ws_FreewaySpeed[[#This Row],[speed_md]]),"",Table_sql2014a8.sandag.org_ws_FreewaySpeed[[#This Row],[speed_md]])</f>
        <v>61</v>
      </c>
      <c r="F366">
        <f>IF(ISERROR(Table_sql2014a8.sandag.org_ws_FreewaySpeed[[#This Row],[speed_pm]]),"",Table_sql2014a8.sandag.org_ws_FreewaySpeed[[#This Row],[speed_pm]])</f>
        <v>61</v>
      </c>
      <c r="G366">
        <f>IF(ISERROR(Table_sql2014a8.sandag.org_ws_FreewaySpeed[[#This Row],[speed_ev]]),"",Table_sql2014a8.sandag.org_ws_FreewaySpeed[[#This Row],[speed_ev]])</f>
        <v>62</v>
      </c>
    </row>
    <row r="367" spans="1:7" x14ac:dyDescent="0.3">
      <c r="A367">
        <f>IF(ISERROR(Table_sql2014a8.sandag.org_ws_FreewaySpeed[[#This Row],[scenario_id]]),"",Table_sql2014a8.sandag.org_ws_FreewaySpeed[[#This Row],[scenario_id]])</f>
        <v>0</v>
      </c>
      <c r="B367">
        <f>IF(ISERROR(Table_sql2014a8.sandag.org_ws_FreewaySpeed[[#This Row],[LinkID]]),"",Table_sql2014a8.sandag.org_ws_FreewaySpeed[[#This Row],[LinkID]])</f>
        <v>27519</v>
      </c>
      <c r="C367">
        <f>IF(ISERROR(Table_sql2014a8.sandag.org_ws_FreewaySpeed[[#This Row],[speed_ea]]),"",Table_sql2014a8.sandag.org_ws_FreewaySpeed[[#This Row],[speed_ea]])</f>
        <v>62</v>
      </c>
      <c r="D367">
        <f>IF(ISERROR(Table_sql2014a8.sandag.org_ws_FreewaySpeed[[#This Row],[speed_am]]),"",Table_sql2014a8.sandag.org_ws_FreewaySpeed[[#This Row],[speed_am]])</f>
        <v>61</v>
      </c>
      <c r="E367">
        <f>IF(ISERROR(Table_sql2014a8.sandag.org_ws_FreewaySpeed[[#This Row],[speed_md]]),"",Table_sql2014a8.sandag.org_ws_FreewaySpeed[[#This Row],[speed_md]])</f>
        <v>61</v>
      </c>
      <c r="F367">
        <f>IF(ISERROR(Table_sql2014a8.sandag.org_ws_FreewaySpeed[[#This Row],[speed_pm]]),"",Table_sql2014a8.sandag.org_ws_FreewaySpeed[[#This Row],[speed_pm]])</f>
        <v>61</v>
      </c>
      <c r="G367">
        <f>IF(ISERROR(Table_sql2014a8.sandag.org_ws_FreewaySpeed[[#This Row],[speed_ev]]),"",Table_sql2014a8.sandag.org_ws_FreewaySpeed[[#This Row],[speed_ev]])</f>
        <v>62</v>
      </c>
    </row>
    <row r="368" spans="1:7" x14ac:dyDescent="0.3">
      <c r="A368">
        <f>IF(ISERROR(Table_sql2014a8.sandag.org_ws_FreewaySpeed[[#This Row],[scenario_id]]),"",Table_sql2014a8.sandag.org_ws_FreewaySpeed[[#This Row],[scenario_id]])</f>
        <v>0</v>
      </c>
      <c r="B368">
        <f>IF(ISERROR(Table_sql2014a8.sandag.org_ws_FreewaySpeed[[#This Row],[LinkID]]),"",Table_sql2014a8.sandag.org_ws_FreewaySpeed[[#This Row],[LinkID]])</f>
        <v>27520</v>
      </c>
      <c r="C368">
        <f>IF(ISERROR(Table_sql2014a8.sandag.org_ws_FreewaySpeed[[#This Row],[speed_ea]]),"",Table_sql2014a8.sandag.org_ws_FreewaySpeed[[#This Row],[speed_ea]])</f>
        <v>62</v>
      </c>
      <c r="D368">
        <f>IF(ISERROR(Table_sql2014a8.sandag.org_ws_FreewaySpeed[[#This Row],[speed_am]]),"",Table_sql2014a8.sandag.org_ws_FreewaySpeed[[#This Row],[speed_am]])</f>
        <v>61</v>
      </c>
      <c r="E368">
        <f>IF(ISERROR(Table_sql2014a8.sandag.org_ws_FreewaySpeed[[#This Row],[speed_md]]),"",Table_sql2014a8.sandag.org_ws_FreewaySpeed[[#This Row],[speed_md]])</f>
        <v>61</v>
      </c>
      <c r="F368">
        <f>IF(ISERROR(Table_sql2014a8.sandag.org_ws_FreewaySpeed[[#This Row],[speed_pm]]),"",Table_sql2014a8.sandag.org_ws_FreewaySpeed[[#This Row],[speed_pm]])</f>
        <v>62</v>
      </c>
      <c r="G368">
        <f>IF(ISERROR(Table_sql2014a8.sandag.org_ws_FreewaySpeed[[#This Row],[speed_ev]]),"",Table_sql2014a8.sandag.org_ws_FreewaySpeed[[#This Row],[speed_ev]])</f>
        <v>62</v>
      </c>
    </row>
    <row r="369" spans="1:7" x14ac:dyDescent="0.3">
      <c r="A369">
        <f>IF(ISERROR(Table_sql2014a8.sandag.org_ws_FreewaySpeed[[#This Row],[scenario_id]]),"",Table_sql2014a8.sandag.org_ws_FreewaySpeed[[#This Row],[scenario_id]])</f>
        <v>0</v>
      </c>
      <c r="B369">
        <f>IF(ISERROR(Table_sql2014a8.sandag.org_ws_FreewaySpeed[[#This Row],[LinkID]]),"",Table_sql2014a8.sandag.org_ws_FreewaySpeed[[#This Row],[LinkID]])</f>
        <v>27543</v>
      </c>
      <c r="C369">
        <f>IF(ISERROR(Table_sql2014a8.sandag.org_ws_FreewaySpeed[[#This Row],[speed_ea]]),"",Table_sql2014a8.sandag.org_ws_FreewaySpeed[[#This Row],[speed_ea]])</f>
        <v>58</v>
      </c>
      <c r="D369">
        <f>IF(ISERROR(Table_sql2014a8.sandag.org_ws_FreewaySpeed[[#This Row],[speed_am]]),"",Table_sql2014a8.sandag.org_ws_FreewaySpeed[[#This Row],[speed_am]])</f>
        <v>56</v>
      </c>
      <c r="E369">
        <f>IF(ISERROR(Table_sql2014a8.sandag.org_ws_FreewaySpeed[[#This Row],[speed_md]]),"",Table_sql2014a8.sandag.org_ws_FreewaySpeed[[#This Row],[speed_md]])</f>
        <v>56</v>
      </c>
      <c r="F369">
        <f>IF(ISERROR(Table_sql2014a8.sandag.org_ws_FreewaySpeed[[#This Row],[speed_pm]]),"",Table_sql2014a8.sandag.org_ws_FreewaySpeed[[#This Row],[speed_pm]])</f>
        <v>57</v>
      </c>
      <c r="G369">
        <f>IF(ISERROR(Table_sql2014a8.sandag.org_ws_FreewaySpeed[[#This Row],[speed_ev]]),"",Table_sql2014a8.sandag.org_ws_FreewaySpeed[[#This Row],[speed_ev]])</f>
        <v>58</v>
      </c>
    </row>
    <row r="370" spans="1:7" x14ac:dyDescent="0.3">
      <c r="A370">
        <f>IF(ISERROR(Table_sql2014a8.sandag.org_ws_FreewaySpeed[[#This Row],[scenario_id]]),"",Table_sql2014a8.sandag.org_ws_FreewaySpeed[[#This Row],[scenario_id]])</f>
        <v>0</v>
      </c>
      <c r="B370">
        <f>IF(ISERROR(Table_sql2014a8.sandag.org_ws_FreewaySpeed[[#This Row],[LinkID]]),"",Table_sql2014a8.sandag.org_ws_FreewaySpeed[[#This Row],[LinkID]])</f>
        <v>27545</v>
      </c>
      <c r="C370">
        <f>IF(ISERROR(Table_sql2014a8.sandag.org_ws_FreewaySpeed[[#This Row],[speed_ea]]),"",Table_sql2014a8.sandag.org_ws_FreewaySpeed[[#This Row],[speed_ea]])</f>
        <v>58</v>
      </c>
      <c r="D370">
        <f>IF(ISERROR(Table_sql2014a8.sandag.org_ws_FreewaySpeed[[#This Row],[speed_am]]),"",Table_sql2014a8.sandag.org_ws_FreewaySpeed[[#This Row],[speed_am]])</f>
        <v>50</v>
      </c>
      <c r="E370">
        <f>IF(ISERROR(Table_sql2014a8.sandag.org_ws_FreewaySpeed[[#This Row],[speed_md]]),"",Table_sql2014a8.sandag.org_ws_FreewaySpeed[[#This Row],[speed_md]])</f>
        <v>52</v>
      </c>
      <c r="F370">
        <f>IF(ISERROR(Table_sql2014a8.sandag.org_ws_FreewaySpeed[[#This Row],[speed_pm]]),"",Table_sql2014a8.sandag.org_ws_FreewaySpeed[[#This Row],[speed_pm]])</f>
        <v>53</v>
      </c>
      <c r="G370">
        <f>IF(ISERROR(Table_sql2014a8.sandag.org_ws_FreewaySpeed[[#This Row],[speed_ev]]),"",Table_sql2014a8.sandag.org_ws_FreewaySpeed[[#This Row],[speed_ev]])</f>
        <v>58</v>
      </c>
    </row>
    <row r="371" spans="1:7" x14ac:dyDescent="0.3">
      <c r="A371">
        <f>IF(ISERROR(Table_sql2014a8.sandag.org_ws_FreewaySpeed[[#This Row],[scenario_id]]),"",Table_sql2014a8.sandag.org_ws_FreewaySpeed[[#This Row],[scenario_id]])</f>
        <v>0</v>
      </c>
      <c r="B371">
        <f>IF(ISERROR(Table_sql2014a8.sandag.org_ws_FreewaySpeed[[#This Row],[LinkID]]),"",Table_sql2014a8.sandag.org_ws_FreewaySpeed[[#This Row],[LinkID]])</f>
        <v>27577</v>
      </c>
      <c r="C371">
        <f>IF(ISERROR(Table_sql2014a8.sandag.org_ws_FreewaySpeed[[#This Row],[speed_ea]]),"",Table_sql2014a8.sandag.org_ws_FreewaySpeed[[#This Row],[speed_ea]])</f>
        <v>58</v>
      </c>
      <c r="D371">
        <f>IF(ISERROR(Table_sql2014a8.sandag.org_ws_FreewaySpeed[[#This Row],[speed_am]]),"",Table_sql2014a8.sandag.org_ws_FreewaySpeed[[#This Row],[speed_am]])</f>
        <v>57</v>
      </c>
      <c r="E371">
        <f>IF(ISERROR(Table_sql2014a8.sandag.org_ws_FreewaySpeed[[#This Row],[speed_md]]),"",Table_sql2014a8.sandag.org_ws_FreewaySpeed[[#This Row],[speed_md]])</f>
        <v>57</v>
      </c>
      <c r="F371">
        <f>IF(ISERROR(Table_sql2014a8.sandag.org_ws_FreewaySpeed[[#This Row],[speed_pm]]),"",Table_sql2014a8.sandag.org_ws_FreewaySpeed[[#This Row],[speed_pm]])</f>
        <v>54</v>
      </c>
      <c r="G371">
        <f>IF(ISERROR(Table_sql2014a8.sandag.org_ws_FreewaySpeed[[#This Row],[speed_ev]]),"",Table_sql2014a8.sandag.org_ws_FreewaySpeed[[#This Row],[speed_ev]])</f>
        <v>58</v>
      </c>
    </row>
    <row r="372" spans="1:7" x14ac:dyDescent="0.3">
      <c r="A372">
        <f>IF(ISERROR(Table_sql2014a8.sandag.org_ws_FreewaySpeed[[#This Row],[scenario_id]]),"",Table_sql2014a8.sandag.org_ws_FreewaySpeed[[#This Row],[scenario_id]])</f>
        <v>0</v>
      </c>
      <c r="B372">
        <f>IF(ISERROR(Table_sql2014a8.sandag.org_ws_FreewaySpeed[[#This Row],[LinkID]]),"",Table_sql2014a8.sandag.org_ws_FreewaySpeed[[#This Row],[LinkID]])</f>
        <v>27594</v>
      </c>
      <c r="C372">
        <f>IF(ISERROR(Table_sql2014a8.sandag.org_ws_FreewaySpeed[[#This Row],[speed_ea]]),"",Table_sql2014a8.sandag.org_ws_FreewaySpeed[[#This Row],[speed_ea]])</f>
        <v>58</v>
      </c>
      <c r="D372">
        <f>IF(ISERROR(Table_sql2014a8.sandag.org_ws_FreewaySpeed[[#This Row],[speed_am]]),"",Table_sql2014a8.sandag.org_ws_FreewaySpeed[[#This Row],[speed_am]])</f>
        <v>53</v>
      </c>
      <c r="E372">
        <f>IF(ISERROR(Table_sql2014a8.sandag.org_ws_FreewaySpeed[[#This Row],[speed_md]]),"",Table_sql2014a8.sandag.org_ws_FreewaySpeed[[#This Row],[speed_md]])</f>
        <v>57</v>
      </c>
      <c r="F372">
        <f>IF(ISERROR(Table_sql2014a8.sandag.org_ws_FreewaySpeed[[#This Row],[speed_pm]]),"",Table_sql2014a8.sandag.org_ws_FreewaySpeed[[#This Row],[speed_pm]])</f>
        <v>57</v>
      </c>
      <c r="G372">
        <f>IF(ISERROR(Table_sql2014a8.sandag.org_ws_FreewaySpeed[[#This Row],[speed_ev]]),"",Table_sql2014a8.sandag.org_ws_FreewaySpeed[[#This Row],[speed_ev]])</f>
        <v>58</v>
      </c>
    </row>
    <row r="373" spans="1:7" x14ac:dyDescent="0.3">
      <c r="A373">
        <f>IF(ISERROR(Table_sql2014a8.sandag.org_ws_FreewaySpeed[[#This Row],[scenario_id]]),"",Table_sql2014a8.sandag.org_ws_FreewaySpeed[[#This Row],[scenario_id]])</f>
        <v>0</v>
      </c>
      <c r="B373">
        <f>IF(ISERROR(Table_sql2014a8.sandag.org_ws_FreewaySpeed[[#This Row],[LinkID]]),"",Table_sql2014a8.sandag.org_ws_FreewaySpeed[[#This Row],[LinkID]])</f>
        <v>27597</v>
      </c>
      <c r="C373">
        <f>IF(ISERROR(Table_sql2014a8.sandag.org_ws_FreewaySpeed[[#This Row],[speed_ea]]),"",Table_sql2014a8.sandag.org_ws_FreewaySpeed[[#This Row],[speed_ea]])</f>
        <v>62</v>
      </c>
      <c r="D373">
        <f>IF(ISERROR(Table_sql2014a8.sandag.org_ws_FreewaySpeed[[#This Row],[speed_am]]),"",Table_sql2014a8.sandag.org_ws_FreewaySpeed[[#This Row],[speed_am]])</f>
        <v>61</v>
      </c>
      <c r="E373">
        <f>IF(ISERROR(Table_sql2014a8.sandag.org_ws_FreewaySpeed[[#This Row],[speed_md]]),"",Table_sql2014a8.sandag.org_ws_FreewaySpeed[[#This Row],[speed_md]])</f>
        <v>61</v>
      </c>
      <c r="F373">
        <f>IF(ISERROR(Table_sql2014a8.sandag.org_ws_FreewaySpeed[[#This Row],[speed_pm]]),"",Table_sql2014a8.sandag.org_ws_FreewaySpeed[[#This Row],[speed_pm]])</f>
        <v>61</v>
      </c>
      <c r="G373">
        <f>IF(ISERROR(Table_sql2014a8.sandag.org_ws_FreewaySpeed[[#This Row],[speed_ev]]),"",Table_sql2014a8.sandag.org_ws_FreewaySpeed[[#This Row],[speed_ev]])</f>
        <v>62</v>
      </c>
    </row>
    <row r="374" spans="1:7" x14ac:dyDescent="0.3">
      <c r="A374">
        <f>IF(ISERROR(Table_sql2014a8.sandag.org_ws_FreewaySpeed[[#This Row],[scenario_id]]),"",Table_sql2014a8.sandag.org_ws_FreewaySpeed[[#This Row],[scenario_id]])</f>
        <v>0</v>
      </c>
      <c r="B374">
        <f>IF(ISERROR(Table_sql2014a8.sandag.org_ws_FreewaySpeed[[#This Row],[LinkID]]),"",Table_sql2014a8.sandag.org_ws_FreewaySpeed[[#This Row],[LinkID]])</f>
        <v>27598</v>
      </c>
      <c r="C374">
        <f>IF(ISERROR(Table_sql2014a8.sandag.org_ws_FreewaySpeed[[#This Row],[speed_ea]]),"",Table_sql2014a8.sandag.org_ws_FreewaySpeed[[#This Row],[speed_ea]])</f>
        <v>62</v>
      </c>
      <c r="D374">
        <f>IF(ISERROR(Table_sql2014a8.sandag.org_ws_FreewaySpeed[[#This Row],[speed_am]]),"",Table_sql2014a8.sandag.org_ws_FreewaySpeed[[#This Row],[speed_am]])</f>
        <v>61</v>
      </c>
      <c r="E374">
        <f>IF(ISERROR(Table_sql2014a8.sandag.org_ws_FreewaySpeed[[#This Row],[speed_md]]),"",Table_sql2014a8.sandag.org_ws_FreewaySpeed[[#This Row],[speed_md]])</f>
        <v>61</v>
      </c>
      <c r="F374">
        <f>IF(ISERROR(Table_sql2014a8.sandag.org_ws_FreewaySpeed[[#This Row],[speed_pm]]),"",Table_sql2014a8.sandag.org_ws_FreewaySpeed[[#This Row],[speed_pm]])</f>
        <v>62</v>
      </c>
      <c r="G374">
        <f>IF(ISERROR(Table_sql2014a8.sandag.org_ws_FreewaySpeed[[#This Row],[speed_ev]]),"",Table_sql2014a8.sandag.org_ws_FreewaySpeed[[#This Row],[speed_ev]])</f>
        <v>62</v>
      </c>
    </row>
    <row r="375" spans="1:7" x14ac:dyDescent="0.3">
      <c r="A375">
        <f>IF(ISERROR(Table_sql2014a8.sandag.org_ws_FreewaySpeed[[#This Row],[scenario_id]]),"",Table_sql2014a8.sandag.org_ws_FreewaySpeed[[#This Row],[scenario_id]])</f>
        <v>0</v>
      </c>
      <c r="B375">
        <f>IF(ISERROR(Table_sql2014a8.sandag.org_ws_FreewaySpeed[[#This Row],[LinkID]]),"",Table_sql2014a8.sandag.org_ws_FreewaySpeed[[#This Row],[LinkID]])</f>
        <v>27613</v>
      </c>
      <c r="C375">
        <f>IF(ISERROR(Table_sql2014a8.sandag.org_ws_FreewaySpeed[[#This Row],[speed_ea]]),"",Table_sql2014a8.sandag.org_ws_FreewaySpeed[[#This Row],[speed_ea]])</f>
        <v>57</v>
      </c>
      <c r="D375">
        <f>IF(ISERROR(Table_sql2014a8.sandag.org_ws_FreewaySpeed[[#This Row],[speed_am]]),"",Table_sql2014a8.sandag.org_ws_FreewaySpeed[[#This Row],[speed_am]])</f>
        <v>53</v>
      </c>
      <c r="E375">
        <f>IF(ISERROR(Table_sql2014a8.sandag.org_ws_FreewaySpeed[[#This Row],[speed_md]]),"",Table_sql2014a8.sandag.org_ws_FreewaySpeed[[#This Row],[speed_md]])</f>
        <v>57</v>
      </c>
      <c r="F375">
        <f>IF(ISERROR(Table_sql2014a8.sandag.org_ws_FreewaySpeed[[#This Row],[speed_pm]]),"",Table_sql2014a8.sandag.org_ws_FreewaySpeed[[#This Row],[speed_pm]])</f>
        <v>58</v>
      </c>
      <c r="G375">
        <f>IF(ISERROR(Table_sql2014a8.sandag.org_ws_FreewaySpeed[[#This Row],[speed_ev]]),"",Table_sql2014a8.sandag.org_ws_FreewaySpeed[[#This Row],[speed_ev]])</f>
        <v>58</v>
      </c>
    </row>
    <row r="376" spans="1:7" x14ac:dyDescent="0.3">
      <c r="A376">
        <f>IF(ISERROR(Table_sql2014a8.sandag.org_ws_FreewaySpeed[[#This Row],[scenario_id]]),"",Table_sql2014a8.sandag.org_ws_FreewaySpeed[[#This Row],[scenario_id]])</f>
        <v>0</v>
      </c>
      <c r="B376">
        <f>IF(ISERROR(Table_sql2014a8.sandag.org_ws_FreewaySpeed[[#This Row],[LinkID]]),"",Table_sql2014a8.sandag.org_ws_FreewaySpeed[[#This Row],[LinkID]])</f>
        <v>27781</v>
      </c>
      <c r="C376">
        <f>IF(ISERROR(Table_sql2014a8.sandag.org_ws_FreewaySpeed[[#This Row],[speed_ea]]),"",Table_sql2014a8.sandag.org_ws_FreewaySpeed[[#This Row],[speed_ea]])</f>
        <v>58</v>
      </c>
      <c r="D376">
        <f>IF(ISERROR(Table_sql2014a8.sandag.org_ws_FreewaySpeed[[#This Row],[speed_am]]),"",Table_sql2014a8.sandag.org_ws_FreewaySpeed[[#This Row],[speed_am]])</f>
        <v>57</v>
      </c>
      <c r="E376">
        <f>IF(ISERROR(Table_sql2014a8.sandag.org_ws_FreewaySpeed[[#This Row],[speed_md]]),"",Table_sql2014a8.sandag.org_ws_FreewaySpeed[[#This Row],[speed_md]])</f>
        <v>57</v>
      </c>
      <c r="F376">
        <f>IF(ISERROR(Table_sql2014a8.sandag.org_ws_FreewaySpeed[[#This Row],[speed_pm]]),"",Table_sql2014a8.sandag.org_ws_FreewaySpeed[[#This Row],[speed_pm]])</f>
        <v>47</v>
      </c>
      <c r="G376">
        <f>IF(ISERROR(Table_sql2014a8.sandag.org_ws_FreewaySpeed[[#This Row],[speed_ev]]),"",Table_sql2014a8.sandag.org_ws_FreewaySpeed[[#This Row],[speed_ev]])</f>
        <v>58</v>
      </c>
    </row>
    <row r="377" spans="1:7" x14ac:dyDescent="0.3">
      <c r="A377">
        <f>IF(ISERROR(Table_sql2014a8.sandag.org_ws_FreewaySpeed[[#This Row],[scenario_id]]),"",Table_sql2014a8.sandag.org_ws_FreewaySpeed[[#This Row],[scenario_id]])</f>
        <v>0</v>
      </c>
      <c r="B377">
        <f>IF(ISERROR(Table_sql2014a8.sandag.org_ws_FreewaySpeed[[#This Row],[LinkID]]),"",Table_sql2014a8.sandag.org_ws_FreewaySpeed[[#This Row],[LinkID]])</f>
        <v>27791</v>
      </c>
      <c r="C377">
        <f>IF(ISERROR(Table_sql2014a8.sandag.org_ws_FreewaySpeed[[#This Row],[speed_ea]]),"",Table_sql2014a8.sandag.org_ws_FreewaySpeed[[#This Row],[speed_ea]])</f>
        <v>57</v>
      </c>
      <c r="D377">
        <f>IF(ISERROR(Table_sql2014a8.sandag.org_ws_FreewaySpeed[[#This Row],[speed_am]]),"",Table_sql2014a8.sandag.org_ws_FreewaySpeed[[#This Row],[speed_am]])</f>
        <v>52</v>
      </c>
      <c r="E377">
        <f>IF(ISERROR(Table_sql2014a8.sandag.org_ws_FreewaySpeed[[#This Row],[speed_md]]),"",Table_sql2014a8.sandag.org_ws_FreewaySpeed[[#This Row],[speed_md]])</f>
        <v>51</v>
      </c>
      <c r="F377">
        <f>IF(ISERROR(Table_sql2014a8.sandag.org_ws_FreewaySpeed[[#This Row],[speed_pm]]),"",Table_sql2014a8.sandag.org_ws_FreewaySpeed[[#This Row],[speed_pm]])</f>
        <v>33</v>
      </c>
      <c r="G377">
        <f>IF(ISERROR(Table_sql2014a8.sandag.org_ws_FreewaySpeed[[#This Row],[speed_ev]]),"",Table_sql2014a8.sandag.org_ws_FreewaySpeed[[#This Row],[speed_ev]])</f>
        <v>57</v>
      </c>
    </row>
    <row r="378" spans="1:7" x14ac:dyDescent="0.3">
      <c r="A378">
        <f>IF(ISERROR(Table_sql2014a8.sandag.org_ws_FreewaySpeed[[#This Row],[scenario_id]]),"",Table_sql2014a8.sandag.org_ws_FreewaySpeed[[#This Row],[scenario_id]])</f>
        <v>0</v>
      </c>
      <c r="B378">
        <f>IF(ISERROR(Table_sql2014a8.sandag.org_ws_FreewaySpeed[[#This Row],[LinkID]]),"",Table_sql2014a8.sandag.org_ws_FreewaySpeed[[#This Row],[LinkID]])</f>
        <v>27806</v>
      </c>
      <c r="C378">
        <f>IF(ISERROR(Table_sql2014a8.sandag.org_ws_FreewaySpeed[[#This Row],[speed_ea]]),"",Table_sql2014a8.sandag.org_ws_FreewaySpeed[[#This Row],[speed_ea]])</f>
        <v>57</v>
      </c>
      <c r="D378">
        <f>IF(ISERROR(Table_sql2014a8.sandag.org_ws_FreewaySpeed[[#This Row],[speed_am]]),"",Table_sql2014a8.sandag.org_ws_FreewaySpeed[[#This Row],[speed_am]])</f>
        <v>54</v>
      </c>
      <c r="E378">
        <f>IF(ISERROR(Table_sql2014a8.sandag.org_ws_FreewaySpeed[[#This Row],[speed_md]]),"",Table_sql2014a8.sandag.org_ws_FreewaySpeed[[#This Row],[speed_md]])</f>
        <v>54</v>
      </c>
      <c r="F378">
        <f>IF(ISERROR(Table_sql2014a8.sandag.org_ws_FreewaySpeed[[#This Row],[speed_pm]]),"",Table_sql2014a8.sandag.org_ws_FreewaySpeed[[#This Row],[speed_pm]])</f>
        <v>41</v>
      </c>
      <c r="G378">
        <f>IF(ISERROR(Table_sql2014a8.sandag.org_ws_FreewaySpeed[[#This Row],[speed_ev]]),"",Table_sql2014a8.sandag.org_ws_FreewaySpeed[[#This Row],[speed_ev]])</f>
        <v>57</v>
      </c>
    </row>
    <row r="379" spans="1:7" x14ac:dyDescent="0.3">
      <c r="A379">
        <f>IF(ISERROR(Table_sql2014a8.sandag.org_ws_FreewaySpeed[[#This Row],[scenario_id]]),"",Table_sql2014a8.sandag.org_ws_FreewaySpeed[[#This Row],[scenario_id]])</f>
        <v>0</v>
      </c>
      <c r="B379">
        <f>IF(ISERROR(Table_sql2014a8.sandag.org_ws_FreewaySpeed[[#This Row],[LinkID]]),"",Table_sql2014a8.sandag.org_ws_FreewaySpeed[[#This Row],[LinkID]])</f>
        <v>27807</v>
      </c>
      <c r="C379">
        <f>IF(ISERROR(Table_sql2014a8.sandag.org_ws_FreewaySpeed[[#This Row],[speed_ea]]),"",Table_sql2014a8.sandag.org_ws_FreewaySpeed[[#This Row],[speed_ea]])</f>
        <v>57</v>
      </c>
      <c r="D379">
        <f>IF(ISERROR(Table_sql2014a8.sandag.org_ws_FreewaySpeed[[#This Row],[speed_am]]),"",Table_sql2014a8.sandag.org_ws_FreewaySpeed[[#This Row],[speed_am]])</f>
        <v>33</v>
      </c>
      <c r="E379">
        <f>IF(ISERROR(Table_sql2014a8.sandag.org_ws_FreewaySpeed[[#This Row],[speed_md]]),"",Table_sql2014a8.sandag.org_ws_FreewaySpeed[[#This Row],[speed_md]])</f>
        <v>51</v>
      </c>
      <c r="F379">
        <f>IF(ISERROR(Table_sql2014a8.sandag.org_ws_FreewaySpeed[[#This Row],[speed_pm]]),"",Table_sql2014a8.sandag.org_ws_FreewaySpeed[[#This Row],[speed_pm]])</f>
        <v>50</v>
      </c>
      <c r="G379">
        <f>IF(ISERROR(Table_sql2014a8.sandag.org_ws_FreewaySpeed[[#This Row],[speed_ev]]),"",Table_sql2014a8.sandag.org_ws_FreewaySpeed[[#This Row],[speed_ev]])</f>
        <v>57</v>
      </c>
    </row>
    <row r="380" spans="1:7" x14ac:dyDescent="0.3">
      <c r="A380">
        <f>IF(ISERROR(Table_sql2014a8.sandag.org_ws_FreewaySpeed[[#This Row],[scenario_id]]),"",Table_sql2014a8.sandag.org_ws_FreewaySpeed[[#This Row],[scenario_id]])</f>
        <v>0</v>
      </c>
      <c r="B380">
        <f>IF(ISERROR(Table_sql2014a8.sandag.org_ws_FreewaySpeed[[#This Row],[LinkID]]),"",Table_sql2014a8.sandag.org_ws_FreewaySpeed[[#This Row],[LinkID]])</f>
        <v>27824</v>
      </c>
      <c r="C380">
        <f>IF(ISERROR(Table_sql2014a8.sandag.org_ws_FreewaySpeed[[#This Row],[speed_ea]]),"",Table_sql2014a8.sandag.org_ws_FreewaySpeed[[#This Row],[speed_ea]])</f>
        <v>57</v>
      </c>
      <c r="D380">
        <f>IF(ISERROR(Table_sql2014a8.sandag.org_ws_FreewaySpeed[[#This Row],[speed_am]]),"",Table_sql2014a8.sandag.org_ws_FreewaySpeed[[#This Row],[speed_am]])</f>
        <v>56</v>
      </c>
      <c r="E380">
        <f>IF(ISERROR(Table_sql2014a8.sandag.org_ws_FreewaySpeed[[#This Row],[speed_md]]),"",Table_sql2014a8.sandag.org_ws_FreewaySpeed[[#This Row],[speed_md]])</f>
        <v>56</v>
      </c>
      <c r="F380">
        <f>IF(ISERROR(Table_sql2014a8.sandag.org_ws_FreewaySpeed[[#This Row],[speed_pm]]),"",Table_sql2014a8.sandag.org_ws_FreewaySpeed[[#This Row],[speed_pm]])</f>
        <v>48</v>
      </c>
      <c r="G380">
        <f>IF(ISERROR(Table_sql2014a8.sandag.org_ws_FreewaySpeed[[#This Row],[speed_ev]]),"",Table_sql2014a8.sandag.org_ws_FreewaySpeed[[#This Row],[speed_ev]])</f>
        <v>57</v>
      </c>
    </row>
    <row r="381" spans="1:7" x14ac:dyDescent="0.3">
      <c r="A381">
        <f>IF(ISERROR(Table_sql2014a8.sandag.org_ws_FreewaySpeed[[#This Row],[scenario_id]]),"",Table_sql2014a8.sandag.org_ws_FreewaySpeed[[#This Row],[scenario_id]])</f>
        <v>0</v>
      </c>
      <c r="B381">
        <f>IF(ISERROR(Table_sql2014a8.sandag.org_ws_FreewaySpeed[[#This Row],[LinkID]]),"",Table_sql2014a8.sandag.org_ws_FreewaySpeed[[#This Row],[LinkID]])</f>
        <v>27825</v>
      </c>
      <c r="C381">
        <f>IF(ISERROR(Table_sql2014a8.sandag.org_ws_FreewaySpeed[[#This Row],[speed_ea]]),"",Table_sql2014a8.sandag.org_ws_FreewaySpeed[[#This Row],[speed_ea]])</f>
        <v>56</v>
      </c>
      <c r="D381">
        <f>IF(ISERROR(Table_sql2014a8.sandag.org_ws_FreewaySpeed[[#This Row],[speed_am]]),"",Table_sql2014a8.sandag.org_ws_FreewaySpeed[[#This Row],[speed_am]])</f>
        <v>15</v>
      </c>
      <c r="E381">
        <f>IF(ISERROR(Table_sql2014a8.sandag.org_ws_FreewaySpeed[[#This Row],[speed_md]]),"",Table_sql2014a8.sandag.org_ws_FreewaySpeed[[#This Row],[speed_md]])</f>
        <v>45</v>
      </c>
      <c r="F381">
        <f>IF(ISERROR(Table_sql2014a8.sandag.org_ws_FreewaySpeed[[#This Row],[speed_pm]]),"",Table_sql2014a8.sandag.org_ws_FreewaySpeed[[#This Row],[speed_pm]])</f>
        <v>48</v>
      </c>
      <c r="G381">
        <f>IF(ISERROR(Table_sql2014a8.sandag.org_ws_FreewaySpeed[[#This Row],[speed_ev]]),"",Table_sql2014a8.sandag.org_ws_FreewaySpeed[[#This Row],[speed_ev]])</f>
        <v>56</v>
      </c>
    </row>
    <row r="382" spans="1:7" x14ac:dyDescent="0.3">
      <c r="A382">
        <f>IF(ISERROR(Table_sql2014a8.sandag.org_ws_FreewaySpeed[[#This Row],[scenario_id]]),"",Table_sql2014a8.sandag.org_ws_FreewaySpeed[[#This Row],[scenario_id]])</f>
        <v>0</v>
      </c>
      <c r="B382">
        <f>IF(ISERROR(Table_sql2014a8.sandag.org_ws_FreewaySpeed[[#This Row],[LinkID]]),"",Table_sql2014a8.sandag.org_ws_FreewaySpeed[[#This Row],[LinkID]])</f>
        <v>27834</v>
      </c>
      <c r="C382">
        <f>IF(ISERROR(Table_sql2014a8.sandag.org_ws_FreewaySpeed[[#This Row],[speed_ea]]),"",Table_sql2014a8.sandag.org_ws_FreewaySpeed[[#This Row],[speed_ea]])</f>
        <v>58</v>
      </c>
      <c r="D382">
        <f>IF(ISERROR(Table_sql2014a8.sandag.org_ws_FreewaySpeed[[#This Row],[speed_am]]),"",Table_sql2014a8.sandag.org_ws_FreewaySpeed[[#This Row],[speed_am]])</f>
        <v>52</v>
      </c>
      <c r="E382">
        <f>IF(ISERROR(Table_sql2014a8.sandag.org_ws_FreewaySpeed[[#This Row],[speed_md]]),"",Table_sql2014a8.sandag.org_ws_FreewaySpeed[[#This Row],[speed_md]])</f>
        <v>54</v>
      </c>
      <c r="F382">
        <f>IF(ISERROR(Table_sql2014a8.sandag.org_ws_FreewaySpeed[[#This Row],[speed_pm]]),"",Table_sql2014a8.sandag.org_ws_FreewaySpeed[[#This Row],[speed_pm]])</f>
        <v>38</v>
      </c>
      <c r="G382">
        <f>IF(ISERROR(Table_sql2014a8.sandag.org_ws_FreewaySpeed[[#This Row],[speed_ev]]),"",Table_sql2014a8.sandag.org_ws_FreewaySpeed[[#This Row],[speed_ev]])</f>
        <v>58</v>
      </c>
    </row>
    <row r="383" spans="1:7" x14ac:dyDescent="0.3">
      <c r="A383">
        <f>IF(ISERROR(Table_sql2014a8.sandag.org_ws_FreewaySpeed[[#This Row],[scenario_id]]),"",Table_sql2014a8.sandag.org_ws_FreewaySpeed[[#This Row],[scenario_id]])</f>
        <v>0</v>
      </c>
      <c r="B383">
        <f>IF(ISERROR(Table_sql2014a8.sandag.org_ws_FreewaySpeed[[#This Row],[LinkID]]),"",Table_sql2014a8.sandag.org_ws_FreewaySpeed[[#This Row],[LinkID]])</f>
        <v>27843</v>
      </c>
      <c r="C383">
        <f>IF(ISERROR(Table_sql2014a8.sandag.org_ws_FreewaySpeed[[#This Row],[speed_ea]]),"",Table_sql2014a8.sandag.org_ws_FreewaySpeed[[#This Row],[speed_ea]])</f>
        <v>58</v>
      </c>
      <c r="D383">
        <f>IF(ISERROR(Table_sql2014a8.sandag.org_ws_FreewaySpeed[[#This Row],[speed_am]]),"",Table_sql2014a8.sandag.org_ws_FreewaySpeed[[#This Row],[speed_am]])</f>
        <v>58</v>
      </c>
      <c r="E383">
        <f>IF(ISERROR(Table_sql2014a8.sandag.org_ws_FreewaySpeed[[#This Row],[speed_md]]),"",Table_sql2014a8.sandag.org_ws_FreewaySpeed[[#This Row],[speed_md]])</f>
        <v>58</v>
      </c>
      <c r="F383">
        <f>IF(ISERROR(Table_sql2014a8.sandag.org_ws_FreewaySpeed[[#This Row],[speed_pm]]),"",Table_sql2014a8.sandag.org_ws_FreewaySpeed[[#This Row],[speed_pm]])</f>
        <v>57</v>
      </c>
      <c r="G383">
        <f>IF(ISERROR(Table_sql2014a8.sandag.org_ws_FreewaySpeed[[#This Row],[speed_ev]]),"",Table_sql2014a8.sandag.org_ws_FreewaySpeed[[#This Row],[speed_ev]])</f>
        <v>58</v>
      </c>
    </row>
    <row r="384" spans="1:7" x14ac:dyDescent="0.3">
      <c r="A384">
        <f>IF(ISERROR(Table_sql2014a8.sandag.org_ws_FreewaySpeed[[#This Row],[scenario_id]]),"",Table_sql2014a8.sandag.org_ws_FreewaySpeed[[#This Row],[scenario_id]])</f>
        <v>0</v>
      </c>
      <c r="B384">
        <f>IF(ISERROR(Table_sql2014a8.sandag.org_ws_FreewaySpeed[[#This Row],[LinkID]]),"",Table_sql2014a8.sandag.org_ws_FreewaySpeed[[#This Row],[LinkID]])</f>
        <v>27844</v>
      </c>
      <c r="C384">
        <f>IF(ISERROR(Table_sql2014a8.sandag.org_ws_FreewaySpeed[[#This Row],[speed_ea]]),"",Table_sql2014a8.sandag.org_ws_FreewaySpeed[[#This Row],[speed_ea]])</f>
        <v>58</v>
      </c>
      <c r="D384">
        <f>IF(ISERROR(Table_sql2014a8.sandag.org_ws_FreewaySpeed[[#This Row],[speed_am]]),"",Table_sql2014a8.sandag.org_ws_FreewaySpeed[[#This Row],[speed_am]])</f>
        <v>58</v>
      </c>
      <c r="E384">
        <f>IF(ISERROR(Table_sql2014a8.sandag.org_ws_FreewaySpeed[[#This Row],[speed_md]]),"",Table_sql2014a8.sandag.org_ws_FreewaySpeed[[#This Row],[speed_md]])</f>
        <v>58</v>
      </c>
      <c r="F384">
        <f>IF(ISERROR(Table_sql2014a8.sandag.org_ws_FreewaySpeed[[#This Row],[speed_pm]]),"",Table_sql2014a8.sandag.org_ws_FreewaySpeed[[#This Row],[speed_pm]])</f>
        <v>57</v>
      </c>
      <c r="G384">
        <f>IF(ISERROR(Table_sql2014a8.sandag.org_ws_FreewaySpeed[[#This Row],[speed_ev]]),"",Table_sql2014a8.sandag.org_ws_FreewaySpeed[[#This Row],[speed_ev]])</f>
        <v>58</v>
      </c>
    </row>
    <row r="385" spans="1:7" x14ac:dyDescent="0.3">
      <c r="A385">
        <f>IF(ISERROR(Table_sql2014a8.sandag.org_ws_FreewaySpeed[[#This Row],[scenario_id]]),"",Table_sql2014a8.sandag.org_ws_FreewaySpeed[[#This Row],[scenario_id]])</f>
        <v>0</v>
      </c>
      <c r="B385">
        <f>IF(ISERROR(Table_sql2014a8.sandag.org_ws_FreewaySpeed[[#This Row],[LinkID]]),"",Table_sql2014a8.sandag.org_ws_FreewaySpeed[[#This Row],[LinkID]])</f>
        <v>27845</v>
      </c>
      <c r="C385">
        <f>IF(ISERROR(Table_sql2014a8.sandag.org_ws_FreewaySpeed[[#This Row],[speed_ea]]),"",Table_sql2014a8.sandag.org_ws_FreewaySpeed[[#This Row],[speed_ea]])</f>
        <v>58</v>
      </c>
      <c r="D385">
        <f>IF(ISERROR(Table_sql2014a8.sandag.org_ws_FreewaySpeed[[#This Row],[speed_am]]),"",Table_sql2014a8.sandag.org_ws_FreewaySpeed[[#This Row],[speed_am]])</f>
        <v>58</v>
      </c>
      <c r="E385">
        <f>IF(ISERROR(Table_sql2014a8.sandag.org_ws_FreewaySpeed[[#This Row],[speed_md]]),"",Table_sql2014a8.sandag.org_ws_FreewaySpeed[[#This Row],[speed_md]])</f>
        <v>58</v>
      </c>
      <c r="F385">
        <f>IF(ISERROR(Table_sql2014a8.sandag.org_ws_FreewaySpeed[[#This Row],[speed_pm]]),"",Table_sql2014a8.sandag.org_ws_FreewaySpeed[[#This Row],[speed_pm]])</f>
        <v>56</v>
      </c>
      <c r="G385">
        <f>IF(ISERROR(Table_sql2014a8.sandag.org_ws_FreewaySpeed[[#This Row],[speed_ev]]),"",Table_sql2014a8.sandag.org_ws_FreewaySpeed[[#This Row],[speed_ev]])</f>
        <v>58</v>
      </c>
    </row>
    <row r="386" spans="1:7" x14ac:dyDescent="0.3">
      <c r="A386">
        <f>IF(ISERROR(Table_sql2014a8.sandag.org_ws_FreewaySpeed[[#This Row],[scenario_id]]),"",Table_sql2014a8.sandag.org_ws_FreewaySpeed[[#This Row],[scenario_id]])</f>
        <v>0</v>
      </c>
      <c r="B386">
        <f>IF(ISERROR(Table_sql2014a8.sandag.org_ws_FreewaySpeed[[#This Row],[LinkID]]),"",Table_sql2014a8.sandag.org_ws_FreewaySpeed[[#This Row],[LinkID]])</f>
        <v>27864</v>
      </c>
      <c r="C386">
        <f>IF(ISERROR(Table_sql2014a8.sandag.org_ws_FreewaySpeed[[#This Row],[speed_ea]]),"",Table_sql2014a8.sandag.org_ws_FreewaySpeed[[#This Row],[speed_ea]])</f>
        <v>57</v>
      </c>
      <c r="D386">
        <f>IF(ISERROR(Table_sql2014a8.sandag.org_ws_FreewaySpeed[[#This Row],[speed_am]]),"",Table_sql2014a8.sandag.org_ws_FreewaySpeed[[#This Row],[speed_am]])</f>
        <v>57</v>
      </c>
      <c r="E386">
        <f>IF(ISERROR(Table_sql2014a8.sandag.org_ws_FreewaySpeed[[#This Row],[speed_md]]),"",Table_sql2014a8.sandag.org_ws_FreewaySpeed[[#This Row],[speed_md]])</f>
        <v>57</v>
      </c>
      <c r="F386">
        <f>IF(ISERROR(Table_sql2014a8.sandag.org_ws_FreewaySpeed[[#This Row],[speed_pm]]),"",Table_sql2014a8.sandag.org_ws_FreewaySpeed[[#This Row],[speed_pm]])</f>
        <v>57</v>
      </c>
      <c r="G386">
        <f>IF(ISERROR(Table_sql2014a8.sandag.org_ws_FreewaySpeed[[#This Row],[speed_ev]]),"",Table_sql2014a8.sandag.org_ws_FreewaySpeed[[#This Row],[speed_ev]])</f>
        <v>57</v>
      </c>
    </row>
    <row r="387" spans="1:7" x14ac:dyDescent="0.3">
      <c r="A387">
        <f>IF(ISERROR(Table_sql2014a8.sandag.org_ws_FreewaySpeed[[#This Row],[scenario_id]]),"",Table_sql2014a8.sandag.org_ws_FreewaySpeed[[#This Row],[scenario_id]])</f>
        <v>0</v>
      </c>
      <c r="B387">
        <f>IF(ISERROR(Table_sql2014a8.sandag.org_ws_FreewaySpeed[[#This Row],[LinkID]]),"",Table_sql2014a8.sandag.org_ws_FreewaySpeed[[#This Row],[LinkID]])</f>
        <v>27877</v>
      </c>
      <c r="C387">
        <f>IF(ISERROR(Table_sql2014a8.sandag.org_ws_FreewaySpeed[[#This Row],[speed_ea]]),"",Table_sql2014a8.sandag.org_ws_FreewaySpeed[[#This Row],[speed_ea]])</f>
        <v>58</v>
      </c>
      <c r="D387">
        <f>IF(ISERROR(Table_sql2014a8.sandag.org_ws_FreewaySpeed[[#This Row],[speed_am]]),"",Table_sql2014a8.sandag.org_ws_FreewaySpeed[[#This Row],[speed_am]])</f>
        <v>58</v>
      </c>
      <c r="E387">
        <f>IF(ISERROR(Table_sql2014a8.sandag.org_ws_FreewaySpeed[[#This Row],[speed_md]]),"",Table_sql2014a8.sandag.org_ws_FreewaySpeed[[#This Row],[speed_md]])</f>
        <v>58</v>
      </c>
      <c r="F387">
        <f>IF(ISERROR(Table_sql2014a8.sandag.org_ws_FreewaySpeed[[#This Row],[speed_pm]]),"",Table_sql2014a8.sandag.org_ws_FreewaySpeed[[#This Row],[speed_pm]])</f>
        <v>58</v>
      </c>
      <c r="G387">
        <f>IF(ISERROR(Table_sql2014a8.sandag.org_ws_FreewaySpeed[[#This Row],[speed_ev]]),"",Table_sql2014a8.sandag.org_ws_FreewaySpeed[[#This Row],[speed_ev]])</f>
        <v>58</v>
      </c>
    </row>
    <row r="388" spans="1:7" x14ac:dyDescent="0.3">
      <c r="A388">
        <f>IF(ISERROR(Table_sql2014a8.sandag.org_ws_FreewaySpeed[[#This Row],[scenario_id]]),"",Table_sql2014a8.sandag.org_ws_FreewaySpeed[[#This Row],[scenario_id]])</f>
        <v>0</v>
      </c>
      <c r="B388">
        <f>IF(ISERROR(Table_sql2014a8.sandag.org_ws_FreewaySpeed[[#This Row],[LinkID]]),"",Table_sql2014a8.sandag.org_ws_FreewaySpeed[[#This Row],[LinkID]])</f>
        <v>27878</v>
      </c>
      <c r="C388">
        <f>IF(ISERROR(Table_sql2014a8.sandag.org_ws_FreewaySpeed[[#This Row],[speed_ea]]),"",Table_sql2014a8.sandag.org_ws_FreewaySpeed[[#This Row],[speed_ea]])</f>
        <v>58</v>
      </c>
      <c r="D388">
        <f>IF(ISERROR(Table_sql2014a8.sandag.org_ws_FreewaySpeed[[#This Row],[speed_am]]),"",Table_sql2014a8.sandag.org_ws_FreewaySpeed[[#This Row],[speed_am]])</f>
        <v>58</v>
      </c>
      <c r="E388">
        <f>IF(ISERROR(Table_sql2014a8.sandag.org_ws_FreewaySpeed[[#This Row],[speed_md]]),"",Table_sql2014a8.sandag.org_ws_FreewaySpeed[[#This Row],[speed_md]])</f>
        <v>58</v>
      </c>
      <c r="F388">
        <f>IF(ISERROR(Table_sql2014a8.sandag.org_ws_FreewaySpeed[[#This Row],[speed_pm]]),"",Table_sql2014a8.sandag.org_ws_FreewaySpeed[[#This Row],[speed_pm]])</f>
        <v>58</v>
      </c>
      <c r="G388">
        <f>IF(ISERROR(Table_sql2014a8.sandag.org_ws_FreewaySpeed[[#This Row],[speed_ev]]),"",Table_sql2014a8.sandag.org_ws_FreewaySpeed[[#This Row],[speed_ev]])</f>
        <v>58</v>
      </c>
    </row>
    <row r="389" spans="1:7" x14ac:dyDescent="0.3">
      <c r="A389">
        <f>IF(ISERROR(Table_sql2014a8.sandag.org_ws_FreewaySpeed[[#This Row],[scenario_id]]),"",Table_sql2014a8.sandag.org_ws_FreewaySpeed[[#This Row],[scenario_id]])</f>
        <v>0</v>
      </c>
      <c r="B389">
        <f>IF(ISERROR(Table_sql2014a8.sandag.org_ws_FreewaySpeed[[#This Row],[LinkID]]),"",Table_sql2014a8.sandag.org_ws_FreewaySpeed[[#This Row],[LinkID]])</f>
        <v>27880</v>
      </c>
      <c r="C389">
        <f>IF(ISERROR(Table_sql2014a8.sandag.org_ws_FreewaySpeed[[#This Row],[speed_ea]]),"",Table_sql2014a8.sandag.org_ws_FreewaySpeed[[#This Row],[speed_ea]])</f>
        <v>58</v>
      </c>
      <c r="D389">
        <f>IF(ISERROR(Table_sql2014a8.sandag.org_ws_FreewaySpeed[[#This Row],[speed_am]]),"",Table_sql2014a8.sandag.org_ws_FreewaySpeed[[#This Row],[speed_am]])</f>
        <v>58</v>
      </c>
      <c r="E389">
        <f>IF(ISERROR(Table_sql2014a8.sandag.org_ws_FreewaySpeed[[#This Row],[speed_md]]),"",Table_sql2014a8.sandag.org_ws_FreewaySpeed[[#This Row],[speed_md]])</f>
        <v>58</v>
      </c>
      <c r="F389">
        <f>IF(ISERROR(Table_sql2014a8.sandag.org_ws_FreewaySpeed[[#This Row],[speed_pm]]),"",Table_sql2014a8.sandag.org_ws_FreewaySpeed[[#This Row],[speed_pm]])</f>
        <v>58</v>
      </c>
      <c r="G389">
        <f>IF(ISERROR(Table_sql2014a8.sandag.org_ws_FreewaySpeed[[#This Row],[speed_ev]]),"",Table_sql2014a8.sandag.org_ws_FreewaySpeed[[#This Row],[speed_ev]])</f>
        <v>58</v>
      </c>
    </row>
    <row r="390" spans="1:7" x14ac:dyDescent="0.3">
      <c r="A390">
        <f>IF(ISERROR(Table_sql2014a8.sandag.org_ws_FreewaySpeed[[#This Row],[scenario_id]]),"",Table_sql2014a8.sandag.org_ws_FreewaySpeed[[#This Row],[scenario_id]])</f>
        <v>0</v>
      </c>
      <c r="B390">
        <f>IF(ISERROR(Table_sql2014a8.sandag.org_ws_FreewaySpeed[[#This Row],[LinkID]]),"",Table_sql2014a8.sandag.org_ws_FreewaySpeed[[#This Row],[LinkID]])</f>
        <v>27883</v>
      </c>
      <c r="C390">
        <f>IF(ISERROR(Table_sql2014a8.sandag.org_ws_FreewaySpeed[[#This Row],[speed_ea]]),"",Table_sql2014a8.sandag.org_ws_FreewaySpeed[[#This Row],[speed_ea]])</f>
        <v>58</v>
      </c>
      <c r="D390">
        <f>IF(ISERROR(Table_sql2014a8.sandag.org_ws_FreewaySpeed[[#This Row],[speed_am]]),"",Table_sql2014a8.sandag.org_ws_FreewaySpeed[[#This Row],[speed_am]])</f>
        <v>58</v>
      </c>
      <c r="E390">
        <f>IF(ISERROR(Table_sql2014a8.sandag.org_ws_FreewaySpeed[[#This Row],[speed_md]]),"",Table_sql2014a8.sandag.org_ws_FreewaySpeed[[#This Row],[speed_md]])</f>
        <v>58</v>
      </c>
      <c r="F390">
        <f>IF(ISERROR(Table_sql2014a8.sandag.org_ws_FreewaySpeed[[#This Row],[speed_pm]]),"",Table_sql2014a8.sandag.org_ws_FreewaySpeed[[#This Row],[speed_pm]])</f>
        <v>58</v>
      </c>
      <c r="G390">
        <f>IF(ISERROR(Table_sql2014a8.sandag.org_ws_FreewaySpeed[[#This Row],[speed_ev]]),"",Table_sql2014a8.sandag.org_ws_FreewaySpeed[[#This Row],[speed_ev]])</f>
        <v>58</v>
      </c>
    </row>
    <row r="391" spans="1:7" x14ac:dyDescent="0.3">
      <c r="A391">
        <f>IF(ISERROR(Table_sql2014a8.sandag.org_ws_FreewaySpeed[[#This Row],[scenario_id]]),"",Table_sql2014a8.sandag.org_ws_FreewaySpeed[[#This Row],[scenario_id]])</f>
        <v>0</v>
      </c>
      <c r="B391">
        <f>IF(ISERROR(Table_sql2014a8.sandag.org_ws_FreewaySpeed[[#This Row],[LinkID]]),"",Table_sql2014a8.sandag.org_ws_FreewaySpeed[[#This Row],[LinkID]])</f>
        <v>27887</v>
      </c>
      <c r="C391">
        <f>IF(ISERROR(Table_sql2014a8.sandag.org_ws_FreewaySpeed[[#This Row],[speed_ea]]),"",Table_sql2014a8.sandag.org_ws_FreewaySpeed[[#This Row],[speed_ea]])</f>
        <v>58</v>
      </c>
      <c r="D391">
        <f>IF(ISERROR(Table_sql2014a8.sandag.org_ws_FreewaySpeed[[#This Row],[speed_am]]),"",Table_sql2014a8.sandag.org_ws_FreewaySpeed[[#This Row],[speed_am]])</f>
        <v>58</v>
      </c>
      <c r="E391">
        <f>IF(ISERROR(Table_sql2014a8.sandag.org_ws_FreewaySpeed[[#This Row],[speed_md]]),"",Table_sql2014a8.sandag.org_ws_FreewaySpeed[[#This Row],[speed_md]])</f>
        <v>58</v>
      </c>
      <c r="F391">
        <f>IF(ISERROR(Table_sql2014a8.sandag.org_ws_FreewaySpeed[[#This Row],[speed_pm]]),"",Table_sql2014a8.sandag.org_ws_FreewaySpeed[[#This Row],[speed_pm]])</f>
        <v>58</v>
      </c>
      <c r="G391">
        <f>IF(ISERROR(Table_sql2014a8.sandag.org_ws_FreewaySpeed[[#This Row],[speed_ev]]),"",Table_sql2014a8.sandag.org_ws_FreewaySpeed[[#This Row],[speed_ev]])</f>
        <v>58</v>
      </c>
    </row>
    <row r="392" spans="1:7" x14ac:dyDescent="0.3">
      <c r="A392">
        <f>IF(ISERROR(Table_sql2014a8.sandag.org_ws_FreewaySpeed[[#This Row],[scenario_id]]),"",Table_sql2014a8.sandag.org_ws_FreewaySpeed[[#This Row],[scenario_id]])</f>
        <v>0</v>
      </c>
      <c r="B392">
        <f>IF(ISERROR(Table_sql2014a8.sandag.org_ws_FreewaySpeed[[#This Row],[LinkID]]),"",Table_sql2014a8.sandag.org_ws_FreewaySpeed[[#This Row],[LinkID]])</f>
        <v>27894</v>
      </c>
      <c r="C392">
        <f>IF(ISERROR(Table_sql2014a8.sandag.org_ws_FreewaySpeed[[#This Row],[speed_ea]]),"",Table_sql2014a8.sandag.org_ws_FreewaySpeed[[#This Row],[speed_ea]])</f>
        <v>57</v>
      </c>
      <c r="D392">
        <f>IF(ISERROR(Table_sql2014a8.sandag.org_ws_FreewaySpeed[[#This Row],[speed_am]]),"",Table_sql2014a8.sandag.org_ws_FreewaySpeed[[#This Row],[speed_am]])</f>
        <v>56</v>
      </c>
      <c r="E392">
        <f>IF(ISERROR(Table_sql2014a8.sandag.org_ws_FreewaySpeed[[#This Row],[speed_md]]),"",Table_sql2014a8.sandag.org_ws_FreewaySpeed[[#This Row],[speed_md]])</f>
        <v>57</v>
      </c>
      <c r="F392">
        <f>IF(ISERROR(Table_sql2014a8.sandag.org_ws_FreewaySpeed[[#This Row],[speed_pm]]),"",Table_sql2014a8.sandag.org_ws_FreewaySpeed[[#This Row],[speed_pm]])</f>
        <v>57</v>
      </c>
      <c r="G392">
        <f>IF(ISERROR(Table_sql2014a8.sandag.org_ws_FreewaySpeed[[#This Row],[speed_ev]]),"",Table_sql2014a8.sandag.org_ws_FreewaySpeed[[#This Row],[speed_ev]])</f>
        <v>57</v>
      </c>
    </row>
    <row r="393" spans="1:7" x14ac:dyDescent="0.3">
      <c r="A393">
        <f>IF(ISERROR(Table_sql2014a8.sandag.org_ws_FreewaySpeed[[#This Row],[scenario_id]]),"",Table_sql2014a8.sandag.org_ws_FreewaySpeed[[#This Row],[scenario_id]])</f>
        <v>0</v>
      </c>
      <c r="B393">
        <f>IF(ISERROR(Table_sql2014a8.sandag.org_ws_FreewaySpeed[[#This Row],[LinkID]]),"",Table_sql2014a8.sandag.org_ws_FreewaySpeed[[#This Row],[LinkID]])</f>
        <v>27898</v>
      </c>
      <c r="C393">
        <f>IF(ISERROR(Table_sql2014a8.sandag.org_ws_FreewaySpeed[[#This Row],[speed_ea]]),"",Table_sql2014a8.sandag.org_ws_FreewaySpeed[[#This Row],[speed_ea]])</f>
        <v>57</v>
      </c>
      <c r="D393">
        <f>IF(ISERROR(Table_sql2014a8.sandag.org_ws_FreewaySpeed[[#This Row],[speed_am]]),"",Table_sql2014a8.sandag.org_ws_FreewaySpeed[[#This Row],[speed_am]])</f>
        <v>57</v>
      </c>
      <c r="E393">
        <f>IF(ISERROR(Table_sql2014a8.sandag.org_ws_FreewaySpeed[[#This Row],[speed_md]]),"",Table_sql2014a8.sandag.org_ws_FreewaySpeed[[#This Row],[speed_md]])</f>
        <v>57</v>
      </c>
      <c r="F393">
        <f>IF(ISERROR(Table_sql2014a8.sandag.org_ws_FreewaySpeed[[#This Row],[speed_pm]]),"",Table_sql2014a8.sandag.org_ws_FreewaySpeed[[#This Row],[speed_pm]])</f>
        <v>57</v>
      </c>
      <c r="G393">
        <f>IF(ISERROR(Table_sql2014a8.sandag.org_ws_FreewaySpeed[[#This Row],[speed_ev]]),"",Table_sql2014a8.sandag.org_ws_FreewaySpeed[[#This Row],[speed_ev]])</f>
        <v>57</v>
      </c>
    </row>
    <row r="394" spans="1:7" x14ac:dyDescent="0.3">
      <c r="A394">
        <f>IF(ISERROR(Table_sql2014a8.sandag.org_ws_FreewaySpeed[[#This Row],[scenario_id]]),"",Table_sql2014a8.sandag.org_ws_FreewaySpeed[[#This Row],[scenario_id]])</f>
        <v>0</v>
      </c>
      <c r="B394">
        <f>IF(ISERROR(Table_sql2014a8.sandag.org_ws_FreewaySpeed[[#This Row],[LinkID]]),"",Table_sql2014a8.sandag.org_ws_FreewaySpeed[[#This Row],[LinkID]])</f>
        <v>27902</v>
      </c>
      <c r="C394">
        <f>IF(ISERROR(Table_sql2014a8.sandag.org_ws_FreewaySpeed[[#This Row],[speed_ea]]),"",Table_sql2014a8.sandag.org_ws_FreewaySpeed[[#This Row],[speed_ea]])</f>
        <v>58</v>
      </c>
      <c r="D394">
        <f>IF(ISERROR(Table_sql2014a8.sandag.org_ws_FreewaySpeed[[#This Row],[speed_am]]),"",Table_sql2014a8.sandag.org_ws_FreewaySpeed[[#This Row],[speed_am]])</f>
        <v>58</v>
      </c>
      <c r="E394">
        <f>IF(ISERROR(Table_sql2014a8.sandag.org_ws_FreewaySpeed[[#This Row],[speed_md]]),"",Table_sql2014a8.sandag.org_ws_FreewaySpeed[[#This Row],[speed_md]])</f>
        <v>58</v>
      </c>
      <c r="F394">
        <f>IF(ISERROR(Table_sql2014a8.sandag.org_ws_FreewaySpeed[[#This Row],[speed_pm]]),"",Table_sql2014a8.sandag.org_ws_FreewaySpeed[[#This Row],[speed_pm]])</f>
        <v>57</v>
      </c>
      <c r="G394">
        <f>IF(ISERROR(Table_sql2014a8.sandag.org_ws_FreewaySpeed[[#This Row],[speed_ev]]),"",Table_sql2014a8.sandag.org_ws_FreewaySpeed[[#This Row],[speed_ev]])</f>
        <v>58</v>
      </c>
    </row>
    <row r="395" spans="1:7" x14ac:dyDescent="0.3">
      <c r="A395">
        <f>IF(ISERROR(Table_sql2014a8.sandag.org_ws_FreewaySpeed[[#This Row],[scenario_id]]),"",Table_sql2014a8.sandag.org_ws_FreewaySpeed[[#This Row],[scenario_id]])</f>
        <v>0</v>
      </c>
      <c r="B395">
        <f>IF(ISERROR(Table_sql2014a8.sandag.org_ws_FreewaySpeed[[#This Row],[LinkID]]),"",Table_sql2014a8.sandag.org_ws_FreewaySpeed[[#This Row],[LinkID]])</f>
        <v>27915</v>
      </c>
      <c r="C395">
        <f>IF(ISERROR(Table_sql2014a8.sandag.org_ws_FreewaySpeed[[#This Row],[speed_ea]]),"",Table_sql2014a8.sandag.org_ws_FreewaySpeed[[#This Row],[speed_ea]])</f>
        <v>58</v>
      </c>
      <c r="D395">
        <f>IF(ISERROR(Table_sql2014a8.sandag.org_ws_FreewaySpeed[[#This Row],[speed_am]]),"",Table_sql2014a8.sandag.org_ws_FreewaySpeed[[#This Row],[speed_am]])</f>
        <v>58</v>
      </c>
      <c r="E395">
        <f>IF(ISERROR(Table_sql2014a8.sandag.org_ws_FreewaySpeed[[#This Row],[speed_md]]),"",Table_sql2014a8.sandag.org_ws_FreewaySpeed[[#This Row],[speed_md]])</f>
        <v>58</v>
      </c>
      <c r="F395">
        <f>IF(ISERROR(Table_sql2014a8.sandag.org_ws_FreewaySpeed[[#This Row],[speed_pm]]),"",Table_sql2014a8.sandag.org_ws_FreewaySpeed[[#This Row],[speed_pm]])</f>
        <v>54</v>
      </c>
      <c r="G395">
        <f>IF(ISERROR(Table_sql2014a8.sandag.org_ws_FreewaySpeed[[#This Row],[speed_ev]]),"",Table_sql2014a8.sandag.org_ws_FreewaySpeed[[#This Row],[speed_ev]])</f>
        <v>58</v>
      </c>
    </row>
    <row r="396" spans="1:7" x14ac:dyDescent="0.3">
      <c r="A396">
        <f>IF(ISERROR(Table_sql2014a8.sandag.org_ws_FreewaySpeed[[#This Row],[scenario_id]]),"",Table_sql2014a8.sandag.org_ws_FreewaySpeed[[#This Row],[scenario_id]])</f>
        <v>0</v>
      </c>
      <c r="B396">
        <f>IF(ISERROR(Table_sql2014a8.sandag.org_ws_FreewaySpeed[[#This Row],[LinkID]]),"",Table_sql2014a8.sandag.org_ws_FreewaySpeed[[#This Row],[LinkID]])</f>
        <v>27916</v>
      </c>
      <c r="C396">
        <f>IF(ISERROR(Table_sql2014a8.sandag.org_ws_FreewaySpeed[[#This Row],[speed_ea]]),"",Table_sql2014a8.sandag.org_ws_FreewaySpeed[[#This Row],[speed_ea]])</f>
        <v>58</v>
      </c>
      <c r="D396">
        <f>IF(ISERROR(Table_sql2014a8.sandag.org_ws_FreewaySpeed[[#This Row],[speed_am]]),"",Table_sql2014a8.sandag.org_ws_FreewaySpeed[[#This Row],[speed_am]])</f>
        <v>50</v>
      </c>
      <c r="E396">
        <f>IF(ISERROR(Table_sql2014a8.sandag.org_ws_FreewaySpeed[[#This Row],[speed_md]]),"",Table_sql2014a8.sandag.org_ws_FreewaySpeed[[#This Row],[speed_md]])</f>
        <v>56</v>
      </c>
      <c r="F396">
        <f>IF(ISERROR(Table_sql2014a8.sandag.org_ws_FreewaySpeed[[#This Row],[speed_pm]]),"",Table_sql2014a8.sandag.org_ws_FreewaySpeed[[#This Row],[speed_pm]])</f>
        <v>57</v>
      </c>
      <c r="G396">
        <f>IF(ISERROR(Table_sql2014a8.sandag.org_ws_FreewaySpeed[[#This Row],[speed_ev]]),"",Table_sql2014a8.sandag.org_ws_FreewaySpeed[[#This Row],[speed_ev]])</f>
        <v>58</v>
      </c>
    </row>
    <row r="397" spans="1:7" x14ac:dyDescent="0.3">
      <c r="A397">
        <f>IF(ISERROR(Table_sql2014a8.sandag.org_ws_FreewaySpeed[[#This Row],[scenario_id]]),"",Table_sql2014a8.sandag.org_ws_FreewaySpeed[[#This Row],[scenario_id]])</f>
        <v>0</v>
      </c>
      <c r="B397">
        <f>IF(ISERROR(Table_sql2014a8.sandag.org_ws_FreewaySpeed[[#This Row],[LinkID]]),"",Table_sql2014a8.sandag.org_ws_FreewaySpeed[[#This Row],[LinkID]])</f>
        <v>27921</v>
      </c>
      <c r="C397">
        <f>IF(ISERROR(Table_sql2014a8.sandag.org_ws_FreewaySpeed[[#This Row],[speed_ea]]),"",Table_sql2014a8.sandag.org_ws_FreewaySpeed[[#This Row],[speed_ea]])</f>
        <v>58</v>
      </c>
      <c r="D397">
        <f>IF(ISERROR(Table_sql2014a8.sandag.org_ws_FreewaySpeed[[#This Row],[speed_am]]),"",Table_sql2014a8.sandag.org_ws_FreewaySpeed[[#This Row],[speed_am]])</f>
        <v>49</v>
      </c>
      <c r="E397">
        <f>IF(ISERROR(Table_sql2014a8.sandag.org_ws_FreewaySpeed[[#This Row],[speed_md]]),"",Table_sql2014a8.sandag.org_ws_FreewaySpeed[[#This Row],[speed_md]])</f>
        <v>56</v>
      </c>
      <c r="F397">
        <f>IF(ISERROR(Table_sql2014a8.sandag.org_ws_FreewaySpeed[[#This Row],[speed_pm]]),"",Table_sql2014a8.sandag.org_ws_FreewaySpeed[[#This Row],[speed_pm]])</f>
        <v>57</v>
      </c>
      <c r="G397">
        <f>IF(ISERROR(Table_sql2014a8.sandag.org_ws_FreewaySpeed[[#This Row],[speed_ev]]),"",Table_sql2014a8.sandag.org_ws_FreewaySpeed[[#This Row],[speed_ev]])</f>
        <v>58</v>
      </c>
    </row>
    <row r="398" spans="1:7" x14ac:dyDescent="0.3">
      <c r="A398">
        <f>IF(ISERROR(Table_sql2014a8.sandag.org_ws_FreewaySpeed[[#This Row],[scenario_id]]),"",Table_sql2014a8.sandag.org_ws_FreewaySpeed[[#This Row],[scenario_id]])</f>
        <v>0</v>
      </c>
      <c r="B398">
        <f>IF(ISERROR(Table_sql2014a8.sandag.org_ws_FreewaySpeed[[#This Row],[LinkID]]),"",Table_sql2014a8.sandag.org_ws_FreewaySpeed[[#This Row],[LinkID]])</f>
        <v>27928</v>
      </c>
      <c r="C398">
        <f>IF(ISERROR(Table_sql2014a8.sandag.org_ws_FreewaySpeed[[#This Row],[speed_ea]]),"",Table_sql2014a8.sandag.org_ws_FreewaySpeed[[#This Row],[speed_ea]])</f>
        <v>58</v>
      </c>
      <c r="D398">
        <f>IF(ISERROR(Table_sql2014a8.sandag.org_ws_FreewaySpeed[[#This Row],[speed_am]]),"",Table_sql2014a8.sandag.org_ws_FreewaySpeed[[#This Row],[speed_am]])</f>
        <v>57</v>
      </c>
      <c r="E398">
        <f>IF(ISERROR(Table_sql2014a8.sandag.org_ws_FreewaySpeed[[#This Row],[speed_md]]),"",Table_sql2014a8.sandag.org_ws_FreewaySpeed[[#This Row],[speed_md]])</f>
        <v>58</v>
      </c>
      <c r="F398">
        <f>IF(ISERROR(Table_sql2014a8.sandag.org_ws_FreewaySpeed[[#This Row],[speed_pm]]),"",Table_sql2014a8.sandag.org_ws_FreewaySpeed[[#This Row],[speed_pm]])</f>
        <v>50</v>
      </c>
      <c r="G398">
        <f>IF(ISERROR(Table_sql2014a8.sandag.org_ws_FreewaySpeed[[#This Row],[speed_ev]]),"",Table_sql2014a8.sandag.org_ws_FreewaySpeed[[#This Row],[speed_ev]])</f>
        <v>58</v>
      </c>
    </row>
    <row r="399" spans="1:7" x14ac:dyDescent="0.3">
      <c r="A399">
        <f>IF(ISERROR(Table_sql2014a8.sandag.org_ws_FreewaySpeed[[#This Row],[scenario_id]]),"",Table_sql2014a8.sandag.org_ws_FreewaySpeed[[#This Row],[scenario_id]])</f>
        <v>0</v>
      </c>
      <c r="B399">
        <f>IF(ISERROR(Table_sql2014a8.sandag.org_ws_FreewaySpeed[[#This Row],[LinkID]]),"",Table_sql2014a8.sandag.org_ws_FreewaySpeed[[#This Row],[LinkID]])</f>
        <v>27933</v>
      </c>
      <c r="C399">
        <f>IF(ISERROR(Table_sql2014a8.sandag.org_ws_FreewaySpeed[[#This Row],[speed_ea]]),"",Table_sql2014a8.sandag.org_ws_FreewaySpeed[[#This Row],[speed_ea]])</f>
        <v>58</v>
      </c>
      <c r="D399">
        <f>IF(ISERROR(Table_sql2014a8.sandag.org_ws_FreewaySpeed[[#This Row],[speed_am]]),"",Table_sql2014a8.sandag.org_ws_FreewaySpeed[[#This Row],[speed_am]])</f>
        <v>41</v>
      </c>
      <c r="E399">
        <f>IF(ISERROR(Table_sql2014a8.sandag.org_ws_FreewaySpeed[[#This Row],[speed_md]]),"",Table_sql2014a8.sandag.org_ws_FreewaySpeed[[#This Row],[speed_md]])</f>
        <v>54</v>
      </c>
      <c r="F399">
        <f>IF(ISERROR(Table_sql2014a8.sandag.org_ws_FreewaySpeed[[#This Row],[speed_pm]]),"",Table_sql2014a8.sandag.org_ws_FreewaySpeed[[#This Row],[speed_pm]])</f>
        <v>55</v>
      </c>
      <c r="G399">
        <f>IF(ISERROR(Table_sql2014a8.sandag.org_ws_FreewaySpeed[[#This Row],[speed_ev]]),"",Table_sql2014a8.sandag.org_ws_FreewaySpeed[[#This Row],[speed_ev]])</f>
        <v>58</v>
      </c>
    </row>
    <row r="400" spans="1:7" x14ac:dyDescent="0.3">
      <c r="A400">
        <f>IF(ISERROR(Table_sql2014a8.sandag.org_ws_FreewaySpeed[[#This Row],[scenario_id]]),"",Table_sql2014a8.sandag.org_ws_FreewaySpeed[[#This Row],[scenario_id]])</f>
        <v>0</v>
      </c>
      <c r="B400">
        <f>IF(ISERROR(Table_sql2014a8.sandag.org_ws_FreewaySpeed[[#This Row],[LinkID]]),"",Table_sql2014a8.sandag.org_ws_FreewaySpeed[[#This Row],[LinkID]])</f>
        <v>27936</v>
      </c>
      <c r="C400">
        <f>IF(ISERROR(Table_sql2014a8.sandag.org_ws_FreewaySpeed[[#This Row],[speed_ea]]),"",Table_sql2014a8.sandag.org_ws_FreewaySpeed[[#This Row],[speed_ea]])</f>
        <v>58</v>
      </c>
      <c r="D400">
        <f>IF(ISERROR(Table_sql2014a8.sandag.org_ws_FreewaySpeed[[#This Row],[speed_am]]),"",Table_sql2014a8.sandag.org_ws_FreewaySpeed[[#This Row],[speed_am]])</f>
        <v>44</v>
      </c>
      <c r="E400">
        <f>IF(ISERROR(Table_sql2014a8.sandag.org_ws_FreewaySpeed[[#This Row],[speed_md]]),"",Table_sql2014a8.sandag.org_ws_FreewaySpeed[[#This Row],[speed_md]])</f>
        <v>55</v>
      </c>
      <c r="F400">
        <f>IF(ISERROR(Table_sql2014a8.sandag.org_ws_FreewaySpeed[[#This Row],[speed_pm]]),"",Table_sql2014a8.sandag.org_ws_FreewaySpeed[[#This Row],[speed_pm]])</f>
        <v>56</v>
      </c>
      <c r="G400">
        <f>IF(ISERROR(Table_sql2014a8.sandag.org_ws_FreewaySpeed[[#This Row],[speed_ev]]),"",Table_sql2014a8.sandag.org_ws_FreewaySpeed[[#This Row],[speed_ev]])</f>
        <v>58</v>
      </c>
    </row>
    <row r="401" spans="1:7" x14ac:dyDescent="0.3">
      <c r="A401">
        <f>IF(ISERROR(Table_sql2014a8.sandag.org_ws_FreewaySpeed[[#This Row],[scenario_id]]),"",Table_sql2014a8.sandag.org_ws_FreewaySpeed[[#This Row],[scenario_id]])</f>
        <v>0</v>
      </c>
      <c r="B401">
        <f>IF(ISERROR(Table_sql2014a8.sandag.org_ws_FreewaySpeed[[#This Row],[LinkID]]),"",Table_sql2014a8.sandag.org_ws_FreewaySpeed[[#This Row],[LinkID]])</f>
        <v>27937</v>
      </c>
      <c r="C401">
        <f>IF(ISERROR(Table_sql2014a8.sandag.org_ws_FreewaySpeed[[#This Row],[speed_ea]]),"",Table_sql2014a8.sandag.org_ws_FreewaySpeed[[#This Row],[speed_ea]])</f>
        <v>58</v>
      </c>
      <c r="D401">
        <f>IF(ISERROR(Table_sql2014a8.sandag.org_ws_FreewaySpeed[[#This Row],[speed_am]]),"",Table_sql2014a8.sandag.org_ws_FreewaySpeed[[#This Row],[speed_am]])</f>
        <v>57</v>
      </c>
      <c r="E401">
        <f>IF(ISERROR(Table_sql2014a8.sandag.org_ws_FreewaySpeed[[#This Row],[speed_md]]),"",Table_sql2014a8.sandag.org_ws_FreewaySpeed[[#This Row],[speed_md]])</f>
        <v>57</v>
      </c>
      <c r="F401">
        <f>IF(ISERROR(Table_sql2014a8.sandag.org_ws_FreewaySpeed[[#This Row],[speed_pm]]),"",Table_sql2014a8.sandag.org_ws_FreewaySpeed[[#This Row],[speed_pm]])</f>
        <v>49</v>
      </c>
      <c r="G401">
        <f>IF(ISERROR(Table_sql2014a8.sandag.org_ws_FreewaySpeed[[#This Row],[speed_ev]]),"",Table_sql2014a8.sandag.org_ws_FreewaySpeed[[#This Row],[speed_ev]])</f>
        <v>58</v>
      </c>
    </row>
    <row r="402" spans="1:7" x14ac:dyDescent="0.3">
      <c r="A402">
        <f>IF(ISERROR(Table_sql2014a8.sandag.org_ws_FreewaySpeed[[#This Row],[scenario_id]]),"",Table_sql2014a8.sandag.org_ws_FreewaySpeed[[#This Row],[scenario_id]])</f>
        <v>0</v>
      </c>
      <c r="B402">
        <f>IF(ISERROR(Table_sql2014a8.sandag.org_ws_FreewaySpeed[[#This Row],[LinkID]]),"",Table_sql2014a8.sandag.org_ws_FreewaySpeed[[#This Row],[LinkID]])</f>
        <v>27941</v>
      </c>
      <c r="C402">
        <f>IF(ISERROR(Table_sql2014a8.sandag.org_ws_FreewaySpeed[[#This Row],[speed_ea]]),"",Table_sql2014a8.sandag.org_ws_FreewaySpeed[[#This Row],[speed_ea]])</f>
        <v>58</v>
      </c>
      <c r="D402">
        <f>IF(ISERROR(Table_sql2014a8.sandag.org_ws_FreewaySpeed[[#This Row],[speed_am]]),"",Table_sql2014a8.sandag.org_ws_FreewaySpeed[[#This Row],[speed_am]])</f>
        <v>39</v>
      </c>
      <c r="E402">
        <f>IF(ISERROR(Table_sql2014a8.sandag.org_ws_FreewaySpeed[[#This Row],[speed_md]]),"",Table_sql2014a8.sandag.org_ws_FreewaySpeed[[#This Row],[speed_md]])</f>
        <v>53</v>
      </c>
      <c r="F402">
        <f>IF(ISERROR(Table_sql2014a8.sandag.org_ws_FreewaySpeed[[#This Row],[speed_pm]]),"",Table_sql2014a8.sandag.org_ws_FreewaySpeed[[#This Row],[speed_pm]])</f>
        <v>54</v>
      </c>
      <c r="G402">
        <f>IF(ISERROR(Table_sql2014a8.sandag.org_ws_FreewaySpeed[[#This Row],[speed_ev]]),"",Table_sql2014a8.sandag.org_ws_FreewaySpeed[[#This Row],[speed_ev]])</f>
        <v>58</v>
      </c>
    </row>
    <row r="403" spans="1:7" x14ac:dyDescent="0.3">
      <c r="A403">
        <f>IF(ISERROR(Table_sql2014a8.sandag.org_ws_FreewaySpeed[[#This Row],[scenario_id]]),"",Table_sql2014a8.sandag.org_ws_FreewaySpeed[[#This Row],[scenario_id]])</f>
        <v>0</v>
      </c>
      <c r="B403">
        <f>IF(ISERROR(Table_sql2014a8.sandag.org_ws_FreewaySpeed[[#This Row],[LinkID]]),"",Table_sql2014a8.sandag.org_ws_FreewaySpeed[[#This Row],[LinkID]])</f>
        <v>27942</v>
      </c>
      <c r="C403">
        <f>IF(ISERROR(Table_sql2014a8.sandag.org_ws_FreewaySpeed[[#This Row],[speed_ea]]),"",Table_sql2014a8.sandag.org_ws_FreewaySpeed[[#This Row],[speed_ea]])</f>
        <v>57</v>
      </c>
      <c r="D403">
        <f>IF(ISERROR(Table_sql2014a8.sandag.org_ws_FreewaySpeed[[#This Row],[speed_am]]),"",Table_sql2014a8.sandag.org_ws_FreewaySpeed[[#This Row],[speed_am]])</f>
        <v>55</v>
      </c>
      <c r="E403">
        <f>IF(ISERROR(Table_sql2014a8.sandag.org_ws_FreewaySpeed[[#This Row],[speed_md]]),"",Table_sql2014a8.sandag.org_ws_FreewaySpeed[[#This Row],[speed_md]])</f>
        <v>56</v>
      </c>
      <c r="F403">
        <f>IF(ISERROR(Table_sql2014a8.sandag.org_ws_FreewaySpeed[[#This Row],[speed_pm]]),"",Table_sql2014a8.sandag.org_ws_FreewaySpeed[[#This Row],[speed_pm]])</f>
        <v>47</v>
      </c>
      <c r="G403">
        <f>IF(ISERROR(Table_sql2014a8.sandag.org_ws_FreewaySpeed[[#This Row],[speed_ev]]),"",Table_sql2014a8.sandag.org_ws_FreewaySpeed[[#This Row],[speed_ev]])</f>
        <v>57</v>
      </c>
    </row>
    <row r="404" spans="1:7" x14ac:dyDescent="0.3">
      <c r="A404">
        <f>IF(ISERROR(Table_sql2014a8.sandag.org_ws_FreewaySpeed[[#This Row],[scenario_id]]),"",Table_sql2014a8.sandag.org_ws_FreewaySpeed[[#This Row],[scenario_id]])</f>
        <v>0</v>
      </c>
      <c r="B404">
        <f>IF(ISERROR(Table_sql2014a8.sandag.org_ws_FreewaySpeed[[#This Row],[LinkID]]),"",Table_sql2014a8.sandag.org_ws_FreewaySpeed[[#This Row],[LinkID]])</f>
        <v>27951</v>
      </c>
      <c r="C404">
        <f>IF(ISERROR(Table_sql2014a8.sandag.org_ws_FreewaySpeed[[#This Row],[speed_ea]]),"",Table_sql2014a8.sandag.org_ws_FreewaySpeed[[#This Row],[speed_ea]])</f>
        <v>57</v>
      </c>
      <c r="D404">
        <f>IF(ISERROR(Table_sql2014a8.sandag.org_ws_FreewaySpeed[[#This Row],[speed_am]]),"",Table_sql2014a8.sandag.org_ws_FreewaySpeed[[#This Row],[speed_am]])</f>
        <v>57</v>
      </c>
      <c r="E404">
        <f>IF(ISERROR(Table_sql2014a8.sandag.org_ws_FreewaySpeed[[#This Row],[speed_md]]),"",Table_sql2014a8.sandag.org_ws_FreewaySpeed[[#This Row],[speed_md]])</f>
        <v>57</v>
      </c>
      <c r="F404">
        <f>IF(ISERROR(Table_sql2014a8.sandag.org_ws_FreewaySpeed[[#This Row],[speed_pm]]),"",Table_sql2014a8.sandag.org_ws_FreewaySpeed[[#This Row],[speed_pm]])</f>
        <v>51</v>
      </c>
      <c r="G404">
        <f>IF(ISERROR(Table_sql2014a8.sandag.org_ws_FreewaySpeed[[#This Row],[speed_ev]]),"",Table_sql2014a8.sandag.org_ws_FreewaySpeed[[#This Row],[speed_ev]])</f>
        <v>57</v>
      </c>
    </row>
    <row r="405" spans="1:7" x14ac:dyDescent="0.3">
      <c r="A405">
        <f>IF(ISERROR(Table_sql2014a8.sandag.org_ws_FreewaySpeed[[#This Row],[scenario_id]]),"",Table_sql2014a8.sandag.org_ws_FreewaySpeed[[#This Row],[scenario_id]])</f>
        <v>0</v>
      </c>
      <c r="B405">
        <f>IF(ISERROR(Table_sql2014a8.sandag.org_ws_FreewaySpeed[[#This Row],[LinkID]]),"",Table_sql2014a8.sandag.org_ws_FreewaySpeed[[#This Row],[LinkID]])</f>
        <v>28197</v>
      </c>
      <c r="C405">
        <f>IF(ISERROR(Table_sql2014a8.sandag.org_ws_FreewaySpeed[[#This Row],[speed_ea]]),"",Table_sql2014a8.sandag.org_ws_FreewaySpeed[[#This Row],[speed_ea]])</f>
        <v>58</v>
      </c>
      <c r="D405">
        <f>IF(ISERROR(Table_sql2014a8.sandag.org_ws_FreewaySpeed[[#This Row],[speed_am]]),"",Table_sql2014a8.sandag.org_ws_FreewaySpeed[[#This Row],[speed_am]])</f>
        <v>37</v>
      </c>
      <c r="E405">
        <f>IF(ISERROR(Table_sql2014a8.sandag.org_ws_FreewaySpeed[[#This Row],[speed_md]]),"",Table_sql2014a8.sandag.org_ws_FreewaySpeed[[#This Row],[speed_md]])</f>
        <v>51</v>
      </c>
      <c r="F405">
        <f>IF(ISERROR(Table_sql2014a8.sandag.org_ws_FreewaySpeed[[#This Row],[speed_pm]]),"",Table_sql2014a8.sandag.org_ws_FreewaySpeed[[#This Row],[speed_pm]])</f>
        <v>56</v>
      </c>
      <c r="G405">
        <f>IF(ISERROR(Table_sql2014a8.sandag.org_ws_FreewaySpeed[[#This Row],[speed_ev]]),"",Table_sql2014a8.sandag.org_ws_FreewaySpeed[[#This Row],[speed_ev]])</f>
        <v>58</v>
      </c>
    </row>
    <row r="406" spans="1:7" x14ac:dyDescent="0.3">
      <c r="A406">
        <f>IF(ISERROR(Table_sql2014a8.sandag.org_ws_FreewaySpeed[[#This Row],[scenario_id]]),"",Table_sql2014a8.sandag.org_ws_FreewaySpeed[[#This Row],[scenario_id]])</f>
        <v>0</v>
      </c>
      <c r="B406">
        <f>IF(ISERROR(Table_sql2014a8.sandag.org_ws_FreewaySpeed[[#This Row],[LinkID]]),"",Table_sql2014a8.sandag.org_ws_FreewaySpeed[[#This Row],[LinkID]])</f>
        <v>28199</v>
      </c>
      <c r="C406">
        <f>IF(ISERROR(Table_sql2014a8.sandag.org_ws_FreewaySpeed[[#This Row],[speed_ea]]),"",Table_sql2014a8.sandag.org_ws_FreewaySpeed[[#This Row],[speed_ea]])</f>
        <v>58</v>
      </c>
      <c r="D406">
        <f>IF(ISERROR(Table_sql2014a8.sandag.org_ws_FreewaySpeed[[#This Row],[speed_am]]),"",Table_sql2014a8.sandag.org_ws_FreewaySpeed[[#This Row],[speed_am]])</f>
        <v>58</v>
      </c>
      <c r="E406">
        <f>IF(ISERROR(Table_sql2014a8.sandag.org_ws_FreewaySpeed[[#This Row],[speed_md]]),"",Table_sql2014a8.sandag.org_ws_FreewaySpeed[[#This Row],[speed_md]])</f>
        <v>58</v>
      </c>
      <c r="F406">
        <f>IF(ISERROR(Table_sql2014a8.sandag.org_ws_FreewaySpeed[[#This Row],[speed_pm]]),"",Table_sql2014a8.sandag.org_ws_FreewaySpeed[[#This Row],[speed_pm]])</f>
        <v>53</v>
      </c>
      <c r="G406">
        <f>IF(ISERROR(Table_sql2014a8.sandag.org_ws_FreewaySpeed[[#This Row],[speed_ev]]),"",Table_sql2014a8.sandag.org_ws_FreewaySpeed[[#This Row],[speed_ev]])</f>
        <v>58</v>
      </c>
    </row>
    <row r="407" spans="1:7" x14ac:dyDescent="0.3">
      <c r="A407">
        <f>IF(ISERROR(Table_sql2014a8.sandag.org_ws_FreewaySpeed[[#This Row],[scenario_id]]),"",Table_sql2014a8.sandag.org_ws_FreewaySpeed[[#This Row],[scenario_id]])</f>
        <v>0</v>
      </c>
      <c r="B407">
        <f>IF(ISERROR(Table_sql2014a8.sandag.org_ws_FreewaySpeed[[#This Row],[LinkID]]),"",Table_sql2014a8.sandag.org_ws_FreewaySpeed[[#This Row],[LinkID]])</f>
        <v>28200</v>
      </c>
      <c r="C407">
        <f>IF(ISERROR(Table_sql2014a8.sandag.org_ws_FreewaySpeed[[#This Row],[speed_ea]]),"",Table_sql2014a8.sandag.org_ws_FreewaySpeed[[#This Row],[speed_ea]])</f>
        <v>58</v>
      </c>
      <c r="D407">
        <f>IF(ISERROR(Table_sql2014a8.sandag.org_ws_FreewaySpeed[[#This Row],[speed_am]]),"",Table_sql2014a8.sandag.org_ws_FreewaySpeed[[#This Row],[speed_am]])</f>
        <v>47</v>
      </c>
      <c r="E407">
        <f>IF(ISERROR(Table_sql2014a8.sandag.org_ws_FreewaySpeed[[#This Row],[speed_md]]),"",Table_sql2014a8.sandag.org_ws_FreewaySpeed[[#This Row],[speed_md]])</f>
        <v>57</v>
      </c>
      <c r="F407">
        <f>IF(ISERROR(Table_sql2014a8.sandag.org_ws_FreewaySpeed[[#This Row],[speed_pm]]),"",Table_sql2014a8.sandag.org_ws_FreewaySpeed[[#This Row],[speed_pm]])</f>
        <v>58</v>
      </c>
      <c r="G407">
        <f>IF(ISERROR(Table_sql2014a8.sandag.org_ws_FreewaySpeed[[#This Row],[speed_ev]]),"",Table_sql2014a8.sandag.org_ws_FreewaySpeed[[#This Row],[speed_ev]])</f>
        <v>58</v>
      </c>
    </row>
    <row r="408" spans="1:7" x14ac:dyDescent="0.3">
      <c r="A408">
        <f>IF(ISERROR(Table_sql2014a8.sandag.org_ws_FreewaySpeed[[#This Row],[scenario_id]]),"",Table_sql2014a8.sandag.org_ws_FreewaySpeed[[#This Row],[scenario_id]])</f>
        <v>0</v>
      </c>
      <c r="B408">
        <f>IF(ISERROR(Table_sql2014a8.sandag.org_ws_FreewaySpeed[[#This Row],[LinkID]]),"",Table_sql2014a8.sandag.org_ws_FreewaySpeed[[#This Row],[LinkID]])</f>
        <v>28254</v>
      </c>
      <c r="C408">
        <f>IF(ISERROR(Table_sql2014a8.sandag.org_ws_FreewaySpeed[[#This Row],[speed_ea]]),"",Table_sql2014a8.sandag.org_ws_FreewaySpeed[[#This Row],[speed_ea]])</f>
        <v>62</v>
      </c>
      <c r="D408">
        <f>IF(ISERROR(Table_sql2014a8.sandag.org_ws_FreewaySpeed[[#This Row],[speed_am]]),"",Table_sql2014a8.sandag.org_ws_FreewaySpeed[[#This Row],[speed_am]])</f>
        <v>62</v>
      </c>
      <c r="E408">
        <f>IF(ISERROR(Table_sql2014a8.sandag.org_ws_FreewaySpeed[[#This Row],[speed_md]]),"",Table_sql2014a8.sandag.org_ws_FreewaySpeed[[#This Row],[speed_md]])</f>
        <v>62</v>
      </c>
      <c r="F408">
        <f>IF(ISERROR(Table_sql2014a8.sandag.org_ws_FreewaySpeed[[#This Row],[speed_pm]]),"",Table_sql2014a8.sandag.org_ws_FreewaySpeed[[#This Row],[speed_pm]])</f>
        <v>62</v>
      </c>
      <c r="G408">
        <f>IF(ISERROR(Table_sql2014a8.sandag.org_ws_FreewaySpeed[[#This Row],[speed_ev]]),"",Table_sql2014a8.sandag.org_ws_FreewaySpeed[[#This Row],[speed_ev]])</f>
        <v>62</v>
      </c>
    </row>
    <row r="409" spans="1:7" x14ac:dyDescent="0.3">
      <c r="A409">
        <f>IF(ISERROR(Table_sql2014a8.sandag.org_ws_FreewaySpeed[[#This Row],[scenario_id]]),"",Table_sql2014a8.sandag.org_ws_FreewaySpeed[[#This Row],[scenario_id]])</f>
        <v>0</v>
      </c>
      <c r="B409">
        <f>IF(ISERROR(Table_sql2014a8.sandag.org_ws_FreewaySpeed[[#This Row],[LinkID]]),"",Table_sql2014a8.sandag.org_ws_FreewaySpeed[[#This Row],[LinkID]])</f>
        <v>28276</v>
      </c>
      <c r="C409">
        <f>IF(ISERROR(Table_sql2014a8.sandag.org_ws_FreewaySpeed[[#This Row],[speed_ea]]),"",Table_sql2014a8.sandag.org_ws_FreewaySpeed[[#This Row],[speed_ea]])</f>
        <v>62</v>
      </c>
      <c r="D409">
        <f>IF(ISERROR(Table_sql2014a8.sandag.org_ws_FreewaySpeed[[#This Row],[speed_am]]),"",Table_sql2014a8.sandag.org_ws_FreewaySpeed[[#This Row],[speed_am]])</f>
        <v>60</v>
      </c>
      <c r="E409">
        <f>IF(ISERROR(Table_sql2014a8.sandag.org_ws_FreewaySpeed[[#This Row],[speed_md]]),"",Table_sql2014a8.sandag.org_ws_FreewaySpeed[[#This Row],[speed_md]])</f>
        <v>61</v>
      </c>
      <c r="F409">
        <f>IF(ISERROR(Table_sql2014a8.sandag.org_ws_FreewaySpeed[[#This Row],[speed_pm]]),"",Table_sql2014a8.sandag.org_ws_FreewaySpeed[[#This Row],[speed_pm]])</f>
        <v>58</v>
      </c>
      <c r="G409">
        <f>IF(ISERROR(Table_sql2014a8.sandag.org_ws_FreewaySpeed[[#This Row],[speed_ev]]),"",Table_sql2014a8.sandag.org_ws_FreewaySpeed[[#This Row],[speed_ev]])</f>
        <v>62</v>
      </c>
    </row>
    <row r="410" spans="1:7" x14ac:dyDescent="0.3">
      <c r="A410">
        <f>IF(ISERROR(Table_sql2014a8.sandag.org_ws_FreewaySpeed[[#This Row],[scenario_id]]),"",Table_sql2014a8.sandag.org_ws_FreewaySpeed[[#This Row],[scenario_id]])</f>
        <v>0</v>
      </c>
      <c r="B410">
        <f>IF(ISERROR(Table_sql2014a8.sandag.org_ws_FreewaySpeed[[#This Row],[LinkID]]),"",Table_sql2014a8.sandag.org_ws_FreewaySpeed[[#This Row],[LinkID]])</f>
        <v>28284</v>
      </c>
      <c r="C410">
        <f>IF(ISERROR(Table_sql2014a8.sandag.org_ws_FreewaySpeed[[#This Row],[speed_ea]]),"",Table_sql2014a8.sandag.org_ws_FreewaySpeed[[#This Row],[speed_ea]])</f>
        <v>62</v>
      </c>
      <c r="D410">
        <f>IF(ISERROR(Table_sql2014a8.sandag.org_ws_FreewaySpeed[[#This Row],[speed_am]]),"",Table_sql2014a8.sandag.org_ws_FreewaySpeed[[#This Row],[speed_am]])</f>
        <v>54</v>
      </c>
      <c r="E410">
        <f>IF(ISERROR(Table_sql2014a8.sandag.org_ws_FreewaySpeed[[#This Row],[speed_md]]),"",Table_sql2014a8.sandag.org_ws_FreewaySpeed[[#This Row],[speed_md]])</f>
        <v>60</v>
      </c>
      <c r="F410">
        <f>IF(ISERROR(Table_sql2014a8.sandag.org_ws_FreewaySpeed[[#This Row],[speed_pm]]),"",Table_sql2014a8.sandag.org_ws_FreewaySpeed[[#This Row],[speed_pm]])</f>
        <v>57</v>
      </c>
      <c r="G410">
        <f>IF(ISERROR(Table_sql2014a8.sandag.org_ws_FreewaySpeed[[#This Row],[speed_ev]]),"",Table_sql2014a8.sandag.org_ws_FreewaySpeed[[#This Row],[speed_ev]])</f>
        <v>62</v>
      </c>
    </row>
    <row r="411" spans="1:7" x14ac:dyDescent="0.3">
      <c r="A411">
        <f>IF(ISERROR(Table_sql2014a8.sandag.org_ws_FreewaySpeed[[#This Row],[scenario_id]]),"",Table_sql2014a8.sandag.org_ws_FreewaySpeed[[#This Row],[scenario_id]])</f>
        <v>0</v>
      </c>
      <c r="B411">
        <f>IF(ISERROR(Table_sql2014a8.sandag.org_ws_FreewaySpeed[[#This Row],[LinkID]]),"",Table_sql2014a8.sandag.org_ws_FreewaySpeed[[#This Row],[LinkID]])</f>
        <v>28473</v>
      </c>
      <c r="C411">
        <f>IF(ISERROR(Table_sql2014a8.sandag.org_ws_FreewaySpeed[[#This Row],[speed_ea]]),"",Table_sql2014a8.sandag.org_ws_FreewaySpeed[[#This Row],[speed_ea]])</f>
        <v>62</v>
      </c>
      <c r="D411">
        <f>IF(ISERROR(Table_sql2014a8.sandag.org_ws_FreewaySpeed[[#This Row],[speed_am]]),"",Table_sql2014a8.sandag.org_ws_FreewaySpeed[[#This Row],[speed_am]])</f>
        <v>53</v>
      </c>
      <c r="E411">
        <f>IF(ISERROR(Table_sql2014a8.sandag.org_ws_FreewaySpeed[[#This Row],[speed_md]]),"",Table_sql2014a8.sandag.org_ws_FreewaySpeed[[#This Row],[speed_md]])</f>
        <v>60</v>
      </c>
      <c r="F411">
        <f>IF(ISERROR(Table_sql2014a8.sandag.org_ws_FreewaySpeed[[#This Row],[speed_pm]]),"",Table_sql2014a8.sandag.org_ws_FreewaySpeed[[#This Row],[speed_pm]])</f>
        <v>61</v>
      </c>
      <c r="G411">
        <f>IF(ISERROR(Table_sql2014a8.sandag.org_ws_FreewaySpeed[[#This Row],[speed_ev]]),"",Table_sql2014a8.sandag.org_ws_FreewaySpeed[[#This Row],[speed_ev]])</f>
        <v>62</v>
      </c>
    </row>
    <row r="412" spans="1:7" x14ac:dyDescent="0.3">
      <c r="A412">
        <f>IF(ISERROR(Table_sql2014a8.sandag.org_ws_FreewaySpeed[[#This Row],[scenario_id]]),"",Table_sql2014a8.sandag.org_ws_FreewaySpeed[[#This Row],[scenario_id]])</f>
        <v>0</v>
      </c>
      <c r="B412">
        <f>IF(ISERROR(Table_sql2014a8.sandag.org_ws_FreewaySpeed[[#This Row],[LinkID]]),"",Table_sql2014a8.sandag.org_ws_FreewaySpeed[[#This Row],[LinkID]])</f>
        <v>28479</v>
      </c>
      <c r="C412">
        <f>IF(ISERROR(Table_sql2014a8.sandag.org_ws_FreewaySpeed[[#This Row],[speed_ea]]),"",Table_sql2014a8.sandag.org_ws_FreewaySpeed[[#This Row],[speed_ea]])</f>
        <v>53</v>
      </c>
      <c r="D412">
        <f>IF(ISERROR(Table_sql2014a8.sandag.org_ws_FreewaySpeed[[#This Row],[speed_am]]),"",Table_sql2014a8.sandag.org_ws_FreewaySpeed[[#This Row],[speed_am]])</f>
        <v>45</v>
      </c>
      <c r="E412">
        <f>IF(ISERROR(Table_sql2014a8.sandag.org_ws_FreewaySpeed[[#This Row],[speed_md]]),"",Table_sql2014a8.sandag.org_ws_FreewaySpeed[[#This Row],[speed_md]])</f>
        <v>52</v>
      </c>
      <c r="F412">
        <f>IF(ISERROR(Table_sql2014a8.sandag.org_ws_FreewaySpeed[[#This Row],[speed_pm]]),"",Table_sql2014a8.sandag.org_ws_FreewaySpeed[[#This Row],[speed_pm]])</f>
        <v>49</v>
      </c>
      <c r="G412">
        <f>IF(ISERROR(Table_sql2014a8.sandag.org_ws_FreewaySpeed[[#This Row],[speed_ev]]),"",Table_sql2014a8.sandag.org_ws_FreewaySpeed[[#This Row],[speed_ev]])</f>
        <v>53</v>
      </c>
    </row>
    <row r="413" spans="1:7" x14ac:dyDescent="0.3">
      <c r="A413">
        <f>IF(ISERROR(Table_sql2014a8.sandag.org_ws_FreewaySpeed[[#This Row],[scenario_id]]),"",Table_sql2014a8.sandag.org_ws_FreewaySpeed[[#This Row],[scenario_id]])</f>
        <v>0</v>
      </c>
      <c r="B413">
        <f>IF(ISERROR(Table_sql2014a8.sandag.org_ws_FreewaySpeed[[#This Row],[LinkID]]),"",Table_sql2014a8.sandag.org_ws_FreewaySpeed[[#This Row],[LinkID]])</f>
        <v>28486</v>
      </c>
      <c r="C413">
        <f>IF(ISERROR(Table_sql2014a8.sandag.org_ws_FreewaySpeed[[#This Row],[speed_ea]]),"",Table_sql2014a8.sandag.org_ws_FreewaySpeed[[#This Row],[speed_ea]])</f>
        <v>58</v>
      </c>
      <c r="D413">
        <f>IF(ISERROR(Table_sql2014a8.sandag.org_ws_FreewaySpeed[[#This Row],[speed_am]]),"",Table_sql2014a8.sandag.org_ws_FreewaySpeed[[#This Row],[speed_am]])</f>
        <v>57</v>
      </c>
      <c r="E413">
        <f>IF(ISERROR(Table_sql2014a8.sandag.org_ws_FreewaySpeed[[#This Row],[speed_md]]),"",Table_sql2014a8.sandag.org_ws_FreewaySpeed[[#This Row],[speed_md]])</f>
        <v>58</v>
      </c>
      <c r="F413">
        <f>IF(ISERROR(Table_sql2014a8.sandag.org_ws_FreewaySpeed[[#This Row],[speed_pm]]),"",Table_sql2014a8.sandag.org_ws_FreewaySpeed[[#This Row],[speed_pm]])</f>
        <v>57</v>
      </c>
      <c r="G413">
        <f>IF(ISERROR(Table_sql2014a8.sandag.org_ws_FreewaySpeed[[#This Row],[speed_ev]]),"",Table_sql2014a8.sandag.org_ws_FreewaySpeed[[#This Row],[speed_ev]])</f>
        <v>58</v>
      </c>
    </row>
    <row r="414" spans="1:7" x14ac:dyDescent="0.3">
      <c r="A414">
        <f>IF(ISERROR(Table_sql2014a8.sandag.org_ws_FreewaySpeed[[#This Row],[scenario_id]]),"",Table_sql2014a8.sandag.org_ws_FreewaySpeed[[#This Row],[scenario_id]])</f>
        <v>0</v>
      </c>
      <c r="B414">
        <f>IF(ISERROR(Table_sql2014a8.sandag.org_ws_FreewaySpeed[[#This Row],[LinkID]]),"",Table_sql2014a8.sandag.org_ws_FreewaySpeed[[#This Row],[LinkID]])</f>
        <v>28490</v>
      </c>
      <c r="C414">
        <f>IF(ISERROR(Table_sql2014a8.sandag.org_ws_FreewaySpeed[[#This Row],[speed_ea]]),"",Table_sql2014a8.sandag.org_ws_FreewaySpeed[[#This Row],[speed_ea]])</f>
        <v>58</v>
      </c>
      <c r="D414">
        <f>IF(ISERROR(Table_sql2014a8.sandag.org_ws_FreewaySpeed[[#This Row],[speed_am]]),"",Table_sql2014a8.sandag.org_ws_FreewaySpeed[[#This Row],[speed_am]])</f>
        <v>53</v>
      </c>
      <c r="E414">
        <f>IF(ISERROR(Table_sql2014a8.sandag.org_ws_FreewaySpeed[[#This Row],[speed_md]]),"",Table_sql2014a8.sandag.org_ws_FreewaySpeed[[#This Row],[speed_md]])</f>
        <v>57</v>
      </c>
      <c r="F414">
        <f>IF(ISERROR(Table_sql2014a8.sandag.org_ws_FreewaySpeed[[#This Row],[speed_pm]]),"",Table_sql2014a8.sandag.org_ws_FreewaySpeed[[#This Row],[speed_pm]])</f>
        <v>57</v>
      </c>
      <c r="G414">
        <f>IF(ISERROR(Table_sql2014a8.sandag.org_ws_FreewaySpeed[[#This Row],[speed_ev]]),"",Table_sql2014a8.sandag.org_ws_FreewaySpeed[[#This Row],[speed_ev]])</f>
        <v>58</v>
      </c>
    </row>
    <row r="415" spans="1:7" x14ac:dyDescent="0.3">
      <c r="A415">
        <f>IF(ISERROR(Table_sql2014a8.sandag.org_ws_FreewaySpeed[[#This Row],[scenario_id]]),"",Table_sql2014a8.sandag.org_ws_FreewaySpeed[[#This Row],[scenario_id]])</f>
        <v>0</v>
      </c>
      <c r="B415">
        <f>IF(ISERROR(Table_sql2014a8.sandag.org_ws_FreewaySpeed[[#This Row],[LinkID]]),"",Table_sql2014a8.sandag.org_ws_FreewaySpeed[[#This Row],[LinkID]])</f>
        <v>28492</v>
      </c>
      <c r="C415">
        <f>IF(ISERROR(Table_sql2014a8.sandag.org_ws_FreewaySpeed[[#This Row],[speed_ea]]),"",Table_sql2014a8.sandag.org_ws_FreewaySpeed[[#This Row],[speed_ea]])</f>
        <v>57</v>
      </c>
      <c r="D415">
        <f>IF(ISERROR(Table_sql2014a8.sandag.org_ws_FreewaySpeed[[#This Row],[speed_am]]),"",Table_sql2014a8.sandag.org_ws_FreewaySpeed[[#This Row],[speed_am]])</f>
        <v>44</v>
      </c>
      <c r="E415">
        <f>IF(ISERROR(Table_sql2014a8.sandag.org_ws_FreewaySpeed[[#This Row],[speed_md]]),"",Table_sql2014a8.sandag.org_ws_FreewaySpeed[[#This Row],[speed_md]])</f>
        <v>54</v>
      </c>
      <c r="F415">
        <f>IF(ISERROR(Table_sql2014a8.sandag.org_ws_FreewaySpeed[[#This Row],[speed_pm]]),"",Table_sql2014a8.sandag.org_ws_FreewaySpeed[[#This Row],[speed_pm]])</f>
        <v>55</v>
      </c>
      <c r="G415">
        <f>IF(ISERROR(Table_sql2014a8.sandag.org_ws_FreewaySpeed[[#This Row],[speed_ev]]),"",Table_sql2014a8.sandag.org_ws_FreewaySpeed[[#This Row],[speed_ev]])</f>
        <v>58</v>
      </c>
    </row>
    <row r="416" spans="1:7" x14ac:dyDescent="0.3">
      <c r="A416">
        <f>IF(ISERROR(Table_sql2014a8.sandag.org_ws_FreewaySpeed[[#This Row],[scenario_id]]),"",Table_sql2014a8.sandag.org_ws_FreewaySpeed[[#This Row],[scenario_id]])</f>
        <v>0</v>
      </c>
      <c r="B416">
        <f>IF(ISERROR(Table_sql2014a8.sandag.org_ws_FreewaySpeed[[#This Row],[LinkID]]),"",Table_sql2014a8.sandag.org_ws_FreewaySpeed[[#This Row],[LinkID]])</f>
        <v>28564</v>
      </c>
      <c r="C416">
        <f>IF(ISERROR(Table_sql2014a8.sandag.org_ws_FreewaySpeed[[#This Row],[speed_ea]]),"",Table_sql2014a8.sandag.org_ws_FreewaySpeed[[#This Row],[speed_ea]])</f>
        <v>62</v>
      </c>
      <c r="D416">
        <f>IF(ISERROR(Table_sql2014a8.sandag.org_ws_FreewaySpeed[[#This Row],[speed_am]]),"",Table_sql2014a8.sandag.org_ws_FreewaySpeed[[#This Row],[speed_am]])</f>
        <v>61</v>
      </c>
      <c r="E416">
        <f>IF(ISERROR(Table_sql2014a8.sandag.org_ws_FreewaySpeed[[#This Row],[speed_md]]),"",Table_sql2014a8.sandag.org_ws_FreewaySpeed[[#This Row],[speed_md]])</f>
        <v>62</v>
      </c>
      <c r="F416">
        <f>IF(ISERROR(Table_sql2014a8.sandag.org_ws_FreewaySpeed[[#This Row],[speed_pm]]),"",Table_sql2014a8.sandag.org_ws_FreewaySpeed[[#This Row],[speed_pm]])</f>
        <v>62</v>
      </c>
      <c r="G416">
        <f>IF(ISERROR(Table_sql2014a8.sandag.org_ws_FreewaySpeed[[#This Row],[speed_ev]]),"",Table_sql2014a8.sandag.org_ws_FreewaySpeed[[#This Row],[speed_ev]])</f>
        <v>62</v>
      </c>
    </row>
    <row r="417" spans="1:7" x14ac:dyDescent="0.3">
      <c r="A417">
        <f>IF(ISERROR(Table_sql2014a8.sandag.org_ws_FreewaySpeed[[#This Row],[scenario_id]]),"",Table_sql2014a8.sandag.org_ws_FreewaySpeed[[#This Row],[scenario_id]])</f>
        <v>0</v>
      </c>
      <c r="B417">
        <f>IF(ISERROR(Table_sql2014a8.sandag.org_ws_FreewaySpeed[[#This Row],[LinkID]]),"",Table_sql2014a8.sandag.org_ws_FreewaySpeed[[#This Row],[LinkID]])</f>
        <v>28568</v>
      </c>
      <c r="C417">
        <f>IF(ISERROR(Table_sql2014a8.sandag.org_ws_FreewaySpeed[[#This Row],[speed_ea]]),"",Table_sql2014a8.sandag.org_ws_FreewaySpeed[[#This Row],[speed_ea]])</f>
        <v>57</v>
      </c>
      <c r="D417">
        <f>IF(ISERROR(Table_sql2014a8.sandag.org_ws_FreewaySpeed[[#This Row],[speed_am]]),"",Table_sql2014a8.sandag.org_ws_FreewaySpeed[[#This Row],[speed_am]])</f>
        <v>57</v>
      </c>
      <c r="E417">
        <f>IF(ISERROR(Table_sql2014a8.sandag.org_ws_FreewaySpeed[[#This Row],[speed_md]]),"",Table_sql2014a8.sandag.org_ws_FreewaySpeed[[#This Row],[speed_md]])</f>
        <v>57</v>
      </c>
      <c r="F417">
        <f>IF(ISERROR(Table_sql2014a8.sandag.org_ws_FreewaySpeed[[#This Row],[speed_pm]]),"",Table_sql2014a8.sandag.org_ws_FreewaySpeed[[#This Row],[speed_pm]])</f>
        <v>55</v>
      </c>
      <c r="G417">
        <f>IF(ISERROR(Table_sql2014a8.sandag.org_ws_FreewaySpeed[[#This Row],[speed_ev]]),"",Table_sql2014a8.sandag.org_ws_FreewaySpeed[[#This Row],[speed_ev]])</f>
        <v>57</v>
      </c>
    </row>
    <row r="418" spans="1:7" x14ac:dyDescent="0.3">
      <c r="A418">
        <f>IF(ISERROR(Table_sql2014a8.sandag.org_ws_FreewaySpeed[[#This Row],[scenario_id]]),"",Table_sql2014a8.sandag.org_ws_FreewaySpeed[[#This Row],[scenario_id]])</f>
        <v>0</v>
      </c>
      <c r="B418">
        <f>IF(ISERROR(Table_sql2014a8.sandag.org_ws_FreewaySpeed[[#This Row],[LinkID]]),"",Table_sql2014a8.sandag.org_ws_FreewaySpeed[[#This Row],[LinkID]])</f>
        <v>28569</v>
      </c>
      <c r="C418">
        <f>IF(ISERROR(Table_sql2014a8.sandag.org_ws_FreewaySpeed[[#This Row],[speed_ea]]),"",Table_sql2014a8.sandag.org_ws_FreewaySpeed[[#This Row],[speed_ea]])</f>
        <v>58</v>
      </c>
      <c r="D418">
        <f>IF(ISERROR(Table_sql2014a8.sandag.org_ws_FreewaySpeed[[#This Row],[speed_am]]),"",Table_sql2014a8.sandag.org_ws_FreewaySpeed[[#This Row],[speed_am]])</f>
        <v>56</v>
      </c>
      <c r="E418">
        <f>IF(ISERROR(Table_sql2014a8.sandag.org_ws_FreewaySpeed[[#This Row],[speed_md]]),"",Table_sql2014a8.sandag.org_ws_FreewaySpeed[[#This Row],[speed_md]])</f>
        <v>58</v>
      </c>
      <c r="F418">
        <f>IF(ISERROR(Table_sql2014a8.sandag.org_ws_FreewaySpeed[[#This Row],[speed_pm]]),"",Table_sql2014a8.sandag.org_ws_FreewaySpeed[[#This Row],[speed_pm]])</f>
        <v>58</v>
      </c>
      <c r="G418">
        <f>IF(ISERROR(Table_sql2014a8.sandag.org_ws_FreewaySpeed[[#This Row],[speed_ev]]),"",Table_sql2014a8.sandag.org_ws_FreewaySpeed[[#This Row],[speed_ev]])</f>
        <v>58</v>
      </c>
    </row>
    <row r="419" spans="1:7" x14ac:dyDescent="0.3">
      <c r="A419">
        <f>IF(ISERROR(Table_sql2014a8.sandag.org_ws_FreewaySpeed[[#This Row],[scenario_id]]),"",Table_sql2014a8.sandag.org_ws_FreewaySpeed[[#This Row],[scenario_id]])</f>
        <v>0</v>
      </c>
      <c r="B419">
        <f>IF(ISERROR(Table_sql2014a8.sandag.org_ws_FreewaySpeed[[#This Row],[LinkID]]),"",Table_sql2014a8.sandag.org_ws_FreewaySpeed[[#This Row],[LinkID]])</f>
        <v>28636</v>
      </c>
      <c r="C419">
        <f>IF(ISERROR(Table_sql2014a8.sandag.org_ws_FreewaySpeed[[#This Row],[speed_ea]]),"",Table_sql2014a8.sandag.org_ws_FreewaySpeed[[#This Row],[speed_ea]])</f>
        <v>58</v>
      </c>
      <c r="D419">
        <f>IF(ISERROR(Table_sql2014a8.sandag.org_ws_FreewaySpeed[[#This Row],[speed_am]]),"",Table_sql2014a8.sandag.org_ws_FreewaySpeed[[#This Row],[speed_am]])</f>
        <v>58</v>
      </c>
      <c r="E419">
        <f>IF(ISERROR(Table_sql2014a8.sandag.org_ws_FreewaySpeed[[#This Row],[speed_md]]),"",Table_sql2014a8.sandag.org_ws_FreewaySpeed[[#This Row],[speed_md]])</f>
        <v>57</v>
      </c>
      <c r="F419">
        <f>IF(ISERROR(Table_sql2014a8.sandag.org_ws_FreewaySpeed[[#This Row],[speed_pm]]),"",Table_sql2014a8.sandag.org_ws_FreewaySpeed[[#This Row],[speed_pm]])</f>
        <v>50</v>
      </c>
      <c r="G419">
        <f>IF(ISERROR(Table_sql2014a8.sandag.org_ws_FreewaySpeed[[#This Row],[speed_ev]]),"",Table_sql2014a8.sandag.org_ws_FreewaySpeed[[#This Row],[speed_ev]])</f>
        <v>58</v>
      </c>
    </row>
    <row r="420" spans="1:7" x14ac:dyDescent="0.3">
      <c r="A420">
        <f>IF(ISERROR(Table_sql2014a8.sandag.org_ws_FreewaySpeed[[#This Row],[scenario_id]]),"",Table_sql2014a8.sandag.org_ws_FreewaySpeed[[#This Row],[scenario_id]])</f>
        <v>0</v>
      </c>
      <c r="B420">
        <f>IF(ISERROR(Table_sql2014a8.sandag.org_ws_FreewaySpeed[[#This Row],[LinkID]]),"",Table_sql2014a8.sandag.org_ws_FreewaySpeed[[#This Row],[LinkID]])</f>
        <v>28696</v>
      </c>
      <c r="C420">
        <f>IF(ISERROR(Table_sql2014a8.sandag.org_ws_FreewaySpeed[[#This Row],[speed_ea]]),"",Table_sql2014a8.sandag.org_ws_FreewaySpeed[[#This Row],[speed_ea]])</f>
        <v>57</v>
      </c>
      <c r="D420">
        <f>IF(ISERROR(Table_sql2014a8.sandag.org_ws_FreewaySpeed[[#This Row],[speed_am]]),"",Table_sql2014a8.sandag.org_ws_FreewaySpeed[[#This Row],[speed_am]])</f>
        <v>43</v>
      </c>
      <c r="E420">
        <f>IF(ISERROR(Table_sql2014a8.sandag.org_ws_FreewaySpeed[[#This Row],[speed_md]]),"",Table_sql2014a8.sandag.org_ws_FreewaySpeed[[#This Row],[speed_md]])</f>
        <v>56</v>
      </c>
      <c r="F420">
        <f>IF(ISERROR(Table_sql2014a8.sandag.org_ws_FreewaySpeed[[#This Row],[speed_pm]]),"",Table_sql2014a8.sandag.org_ws_FreewaySpeed[[#This Row],[speed_pm]])</f>
        <v>56</v>
      </c>
      <c r="G420">
        <f>IF(ISERROR(Table_sql2014a8.sandag.org_ws_FreewaySpeed[[#This Row],[speed_ev]]),"",Table_sql2014a8.sandag.org_ws_FreewaySpeed[[#This Row],[speed_ev]])</f>
        <v>57</v>
      </c>
    </row>
    <row r="421" spans="1:7" x14ac:dyDescent="0.3">
      <c r="A421">
        <f>IF(ISERROR(Table_sql2014a8.sandag.org_ws_FreewaySpeed[[#This Row],[scenario_id]]),"",Table_sql2014a8.sandag.org_ws_FreewaySpeed[[#This Row],[scenario_id]])</f>
        <v>0</v>
      </c>
      <c r="B421">
        <f>IF(ISERROR(Table_sql2014a8.sandag.org_ws_FreewaySpeed[[#This Row],[LinkID]]),"",Table_sql2014a8.sandag.org_ws_FreewaySpeed[[#This Row],[LinkID]])</f>
        <v>28700</v>
      </c>
      <c r="C421">
        <f>IF(ISERROR(Table_sql2014a8.sandag.org_ws_FreewaySpeed[[#This Row],[speed_ea]]),"",Table_sql2014a8.sandag.org_ws_FreewaySpeed[[#This Row],[speed_ea]])</f>
        <v>57</v>
      </c>
      <c r="D421">
        <f>IF(ISERROR(Table_sql2014a8.sandag.org_ws_FreewaySpeed[[#This Row],[speed_am]]),"",Table_sql2014a8.sandag.org_ws_FreewaySpeed[[#This Row],[speed_am]])</f>
        <v>56</v>
      </c>
      <c r="E421">
        <f>IF(ISERROR(Table_sql2014a8.sandag.org_ws_FreewaySpeed[[#This Row],[speed_md]]),"",Table_sql2014a8.sandag.org_ws_FreewaySpeed[[#This Row],[speed_md]])</f>
        <v>56</v>
      </c>
      <c r="F421">
        <f>IF(ISERROR(Table_sql2014a8.sandag.org_ws_FreewaySpeed[[#This Row],[speed_pm]]),"",Table_sql2014a8.sandag.org_ws_FreewaySpeed[[#This Row],[speed_pm]])</f>
        <v>53</v>
      </c>
      <c r="G421">
        <f>IF(ISERROR(Table_sql2014a8.sandag.org_ws_FreewaySpeed[[#This Row],[speed_ev]]),"",Table_sql2014a8.sandag.org_ws_FreewaySpeed[[#This Row],[speed_ev]])</f>
        <v>57</v>
      </c>
    </row>
    <row r="422" spans="1:7" x14ac:dyDescent="0.3">
      <c r="A422">
        <f>IF(ISERROR(Table_sql2014a8.sandag.org_ws_FreewaySpeed[[#This Row],[scenario_id]]),"",Table_sql2014a8.sandag.org_ws_FreewaySpeed[[#This Row],[scenario_id]])</f>
        <v>0</v>
      </c>
      <c r="B422">
        <f>IF(ISERROR(Table_sql2014a8.sandag.org_ws_FreewaySpeed[[#This Row],[LinkID]]),"",Table_sql2014a8.sandag.org_ws_FreewaySpeed[[#This Row],[LinkID]])</f>
        <v>28701</v>
      </c>
      <c r="C422">
        <f>IF(ISERROR(Table_sql2014a8.sandag.org_ws_FreewaySpeed[[#This Row],[speed_ea]]),"",Table_sql2014a8.sandag.org_ws_FreewaySpeed[[#This Row],[speed_ea]])</f>
        <v>53</v>
      </c>
      <c r="D422">
        <f>IF(ISERROR(Table_sql2014a8.sandag.org_ws_FreewaySpeed[[#This Row],[speed_am]]),"",Table_sql2014a8.sandag.org_ws_FreewaySpeed[[#This Row],[speed_am]])</f>
        <v>52</v>
      </c>
      <c r="E422">
        <f>IF(ISERROR(Table_sql2014a8.sandag.org_ws_FreewaySpeed[[#This Row],[speed_md]]),"",Table_sql2014a8.sandag.org_ws_FreewaySpeed[[#This Row],[speed_md]])</f>
        <v>52</v>
      </c>
      <c r="F422">
        <f>IF(ISERROR(Table_sql2014a8.sandag.org_ws_FreewaySpeed[[#This Row],[speed_pm]]),"",Table_sql2014a8.sandag.org_ws_FreewaySpeed[[#This Row],[speed_pm]])</f>
        <v>45</v>
      </c>
      <c r="G422">
        <f>IF(ISERROR(Table_sql2014a8.sandag.org_ws_FreewaySpeed[[#This Row],[speed_ev]]),"",Table_sql2014a8.sandag.org_ws_FreewaySpeed[[#This Row],[speed_ev]])</f>
        <v>53</v>
      </c>
    </row>
    <row r="423" spans="1:7" x14ac:dyDescent="0.3">
      <c r="A423">
        <f>IF(ISERROR(Table_sql2014a8.sandag.org_ws_FreewaySpeed[[#This Row],[scenario_id]]),"",Table_sql2014a8.sandag.org_ws_FreewaySpeed[[#This Row],[scenario_id]])</f>
        <v>0</v>
      </c>
      <c r="B423">
        <f>IF(ISERROR(Table_sql2014a8.sandag.org_ws_FreewaySpeed[[#This Row],[LinkID]]),"",Table_sql2014a8.sandag.org_ws_FreewaySpeed[[#This Row],[LinkID]])</f>
        <v>28705</v>
      </c>
      <c r="C423">
        <f>IF(ISERROR(Table_sql2014a8.sandag.org_ws_FreewaySpeed[[#This Row],[speed_ea]]),"",Table_sql2014a8.sandag.org_ws_FreewaySpeed[[#This Row],[speed_ea]])</f>
        <v>53</v>
      </c>
      <c r="D423">
        <f>IF(ISERROR(Table_sql2014a8.sandag.org_ws_FreewaySpeed[[#This Row],[speed_am]]),"",Table_sql2014a8.sandag.org_ws_FreewaySpeed[[#This Row],[speed_am]])</f>
        <v>53</v>
      </c>
      <c r="E423">
        <f>IF(ISERROR(Table_sql2014a8.sandag.org_ws_FreewaySpeed[[#This Row],[speed_md]]),"",Table_sql2014a8.sandag.org_ws_FreewaySpeed[[#This Row],[speed_md]])</f>
        <v>52</v>
      </c>
      <c r="F423">
        <f>IF(ISERROR(Table_sql2014a8.sandag.org_ws_FreewaySpeed[[#This Row],[speed_pm]]),"",Table_sql2014a8.sandag.org_ws_FreewaySpeed[[#This Row],[speed_pm]])</f>
        <v>42</v>
      </c>
      <c r="G423">
        <f>IF(ISERROR(Table_sql2014a8.sandag.org_ws_FreewaySpeed[[#This Row],[speed_ev]]),"",Table_sql2014a8.sandag.org_ws_FreewaySpeed[[#This Row],[speed_ev]])</f>
        <v>53</v>
      </c>
    </row>
    <row r="424" spans="1:7" x14ac:dyDescent="0.3">
      <c r="A424">
        <f>IF(ISERROR(Table_sql2014a8.sandag.org_ws_FreewaySpeed[[#This Row],[scenario_id]]),"",Table_sql2014a8.sandag.org_ws_FreewaySpeed[[#This Row],[scenario_id]])</f>
        <v>0</v>
      </c>
      <c r="B424">
        <f>IF(ISERROR(Table_sql2014a8.sandag.org_ws_FreewaySpeed[[#This Row],[LinkID]]),"",Table_sql2014a8.sandag.org_ws_FreewaySpeed[[#This Row],[LinkID]])</f>
        <v>28706</v>
      </c>
      <c r="C424">
        <f>IF(ISERROR(Table_sql2014a8.sandag.org_ws_FreewaySpeed[[#This Row],[speed_ea]]),"",Table_sql2014a8.sandag.org_ws_FreewaySpeed[[#This Row],[speed_ea]])</f>
        <v>53</v>
      </c>
      <c r="D424">
        <f>IF(ISERROR(Table_sql2014a8.sandag.org_ws_FreewaySpeed[[#This Row],[speed_am]]),"",Table_sql2014a8.sandag.org_ws_FreewaySpeed[[#This Row],[speed_am]])</f>
        <v>53</v>
      </c>
      <c r="E424">
        <f>IF(ISERROR(Table_sql2014a8.sandag.org_ws_FreewaySpeed[[#This Row],[speed_md]]),"",Table_sql2014a8.sandag.org_ws_FreewaySpeed[[#This Row],[speed_md]])</f>
        <v>53</v>
      </c>
      <c r="F424">
        <f>IF(ISERROR(Table_sql2014a8.sandag.org_ws_FreewaySpeed[[#This Row],[speed_pm]]),"",Table_sql2014a8.sandag.org_ws_FreewaySpeed[[#This Row],[speed_pm]])</f>
        <v>45</v>
      </c>
      <c r="G424">
        <f>IF(ISERROR(Table_sql2014a8.sandag.org_ws_FreewaySpeed[[#This Row],[speed_ev]]),"",Table_sql2014a8.sandag.org_ws_FreewaySpeed[[#This Row],[speed_ev]])</f>
        <v>53</v>
      </c>
    </row>
    <row r="425" spans="1:7" x14ac:dyDescent="0.3">
      <c r="A425">
        <f>IF(ISERROR(Table_sql2014a8.sandag.org_ws_FreewaySpeed[[#This Row],[scenario_id]]),"",Table_sql2014a8.sandag.org_ws_FreewaySpeed[[#This Row],[scenario_id]])</f>
        <v>0</v>
      </c>
      <c r="B425">
        <f>IF(ISERROR(Table_sql2014a8.sandag.org_ws_FreewaySpeed[[#This Row],[LinkID]]),"",Table_sql2014a8.sandag.org_ws_FreewaySpeed[[#This Row],[LinkID]])</f>
        <v>28716</v>
      </c>
      <c r="C425">
        <f>IF(ISERROR(Table_sql2014a8.sandag.org_ws_FreewaySpeed[[#This Row],[speed_ea]]),"",Table_sql2014a8.sandag.org_ws_FreewaySpeed[[#This Row],[speed_ea]])</f>
        <v>53</v>
      </c>
      <c r="D425">
        <f>IF(ISERROR(Table_sql2014a8.sandag.org_ws_FreewaySpeed[[#This Row],[speed_am]]),"",Table_sql2014a8.sandag.org_ws_FreewaySpeed[[#This Row],[speed_am]])</f>
        <v>51</v>
      </c>
      <c r="E425">
        <f>IF(ISERROR(Table_sql2014a8.sandag.org_ws_FreewaySpeed[[#This Row],[speed_md]]),"",Table_sql2014a8.sandag.org_ws_FreewaySpeed[[#This Row],[speed_md]])</f>
        <v>50</v>
      </c>
      <c r="F425">
        <f>IF(ISERROR(Table_sql2014a8.sandag.org_ws_FreewaySpeed[[#This Row],[speed_pm]]),"",Table_sql2014a8.sandag.org_ws_FreewaySpeed[[#This Row],[speed_pm]])</f>
        <v>34</v>
      </c>
      <c r="G425">
        <f>IF(ISERROR(Table_sql2014a8.sandag.org_ws_FreewaySpeed[[#This Row],[speed_ev]]),"",Table_sql2014a8.sandag.org_ws_FreewaySpeed[[#This Row],[speed_ev]])</f>
        <v>53</v>
      </c>
    </row>
    <row r="426" spans="1:7" x14ac:dyDescent="0.3">
      <c r="A426">
        <f>IF(ISERROR(Table_sql2014a8.sandag.org_ws_FreewaySpeed[[#This Row],[scenario_id]]),"",Table_sql2014a8.sandag.org_ws_FreewaySpeed[[#This Row],[scenario_id]])</f>
        <v>0</v>
      </c>
      <c r="B426">
        <f>IF(ISERROR(Table_sql2014a8.sandag.org_ws_FreewaySpeed[[#This Row],[LinkID]]),"",Table_sql2014a8.sandag.org_ws_FreewaySpeed[[#This Row],[LinkID]])</f>
        <v>28718</v>
      </c>
      <c r="C426">
        <f>IF(ISERROR(Table_sql2014a8.sandag.org_ws_FreewaySpeed[[#This Row],[speed_ea]]),"",Table_sql2014a8.sandag.org_ws_FreewaySpeed[[#This Row],[speed_ea]])</f>
        <v>58</v>
      </c>
      <c r="D426">
        <f>IF(ISERROR(Table_sql2014a8.sandag.org_ws_FreewaySpeed[[#This Row],[speed_am]]),"",Table_sql2014a8.sandag.org_ws_FreewaySpeed[[#This Row],[speed_am]])</f>
        <v>35</v>
      </c>
      <c r="E426">
        <f>IF(ISERROR(Table_sql2014a8.sandag.org_ws_FreewaySpeed[[#This Row],[speed_md]]),"",Table_sql2014a8.sandag.org_ws_FreewaySpeed[[#This Row],[speed_md]])</f>
        <v>52</v>
      </c>
      <c r="F426">
        <f>IF(ISERROR(Table_sql2014a8.sandag.org_ws_FreewaySpeed[[#This Row],[speed_pm]]),"",Table_sql2014a8.sandag.org_ws_FreewaySpeed[[#This Row],[speed_pm]])</f>
        <v>53</v>
      </c>
      <c r="G426">
        <f>IF(ISERROR(Table_sql2014a8.sandag.org_ws_FreewaySpeed[[#This Row],[speed_ev]]),"",Table_sql2014a8.sandag.org_ws_FreewaySpeed[[#This Row],[speed_ev]])</f>
        <v>58</v>
      </c>
    </row>
    <row r="427" spans="1:7" x14ac:dyDescent="0.3">
      <c r="A427">
        <f>IF(ISERROR(Table_sql2014a8.sandag.org_ws_FreewaySpeed[[#This Row],[scenario_id]]),"",Table_sql2014a8.sandag.org_ws_FreewaySpeed[[#This Row],[scenario_id]])</f>
        <v>0</v>
      </c>
      <c r="B427">
        <f>IF(ISERROR(Table_sql2014a8.sandag.org_ws_FreewaySpeed[[#This Row],[LinkID]]),"",Table_sql2014a8.sandag.org_ws_FreewaySpeed[[#This Row],[LinkID]])</f>
        <v>28722</v>
      </c>
      <c r="C427">
        <f>IF(ISERROR(Table_sql2014a8.sandag.org_ws_FreewaySpeed[[#This Row],[speed_ea]]),"",Table_sql2014a8.sandag.org_ws_FreewaySpeed[[#This Row],[speed_ea]])</f>
        <v>53</v>
      </c>
      <c r="D427">
        <f>IF(ISERROR(Table_sql2014a8.sandag.org_ws_FreewaySpeed[[#This Row],[speed_am]]),"",Table_sql2014a8.sandag.org_ws_FreewaySpeed[[#This Row],[speed_am]])</f>
        <v>51</v>
      </c>
      <c r="E427">
        <f>IF(ISERROR(Table_sql2014a8.sandag.org_ws_FreewaySpeed[[#This Row],[speed_md]]),"",Table_sql2014a8.sandag.org_ws_FreewaySpeed[[#This Row],[speed_md]])</f>
        <v>50</v>
      </c>
      <c r="F427">
        <f>IF(ISERROR(Table_sql2014a8.sandag.org_ws_FreewaySpeed[[#This Row],[speed_pm]]),"",Table_sql2014a8.sandag.org_ws_FreewaySpeed[[#This Row],[speed_pm]])</f>
        <v>34</v>
      </c>
      <c r="G427">
        <f>IF(ISERROR(Table_sql2014a8.sandag.org_ws_FreewaySpeed[[#This Row],[speed_ev]]),"",Table_sql2014a8.sandag.org_ws_FreewaySpeed[[#This Row],[speed_ev]])</f>
        <v>53</v>
      </c>
    </row>
    <row r="428" spans="1:7" x14ac:dyDescent="0.3">
      <c r="A428">
        <f>IF(ISERROR(Table_sql2014a8.sandag.org_ws_FreewaySpeed[[#This Row],[scenario_id]]),"",Table_sql2014a8.sandag.org_ws_FreewaySpeed[[#This Row],[scenario_id]])</f>
        <v>0</v>
      </c>
      <c r="B428">
        <f>IF(ISERROR(Table_sql2014a8.sandag.org_ws_FreewaySpeed[[#This Row],[LinkID]]),"",Table_sql2014a8.sandag.org_ws_FreewaySpeed[[#This Row],[LinkID]])</f>
        <v>28726</v>
      </c>
      <c r="C428">
        <f>IF(ISERROR(Table_sql2014a8.sandag.org_ws_FreewaySpeed[[#This Row],[speed_ea]]),"",Table_sql2014a8.sandag.org_ws_FreewaySpeed[[#This Row],[speed_ea]])</f>
        <v>53</v>
      </c>
      <c r="D428">
        <f>IF(ISERROR(Table_sql2014a8.sandag.org_ws_FreewaySpeed[[#This Row],[speed_am]]),"",Table_sql2014a8.sandag.org_ws_FreewaySpeed[[#This Row],[speed_am]])</f>
        <v>51</v>
      </c>
      <c r="E428">
        <f>IF(ISERROR(Table_sql2014a8.sandag.org_ws_FreewaySpeed[[#This Row],[speed_md]]),"",Table_sql2014a8.sandag.org_ws_FreewaySpeed[[#This Row],[speed_md]])</f>
        <v>50</v>
      </c>
      <c r="F428">
        <f>IF(ISERROR(Table_sql2014a8.sandag.org_ws_FreewaySpeed[[#This Row],[speed_pm]]),"",Table_sql2014a8.sandag.org_ws_FreewaySpeed[[#This Row],[speed_pm]])</f>
        <v>35</v>
      </c>
      <c r="G428">
        <f>IF(ISERROR(Table_sql2014a8.sandag.org_ws_FreewaySpeed[[#This Row],[speed_ev]]),"",Table_sql2014a8.sandag.org_ws_FreewaySpeed[[#This Row],[speed_ev]])</f>
        <v>53</v>
      </c>
    </row>
    <row r="429" spans="1:7" x14ac:dyDescent="0.3">
      <c r="A429">
        <f>IF(ISERROR(Table_sql2014a8.sandag.org_ws_FreewaySpeed[[#This Row],[scenario_id]]),"",Table_sql2014a8.sandag.org_ws_FreewaySpeed[[#This Row],[scenario_id]])</f>
        <v>0</v>
      </c>
      <c r="B429">
        <f>IF(ISERROR(Table_sql2014a8.sandag.org_ws_FreewaySpeed[[#This Row],[LinkID]]),"",Table_sql2014a8.sandag.org_ws_FreewaySpeed[[#This Row],[LinkID]])</f>
        <v>28727</v>
      </c>
      <c r="C429">
        <f>IF(ISERROR(Table_sql2014a8.sandag.org_ws_FreewaySpeed[[#This Row],[speed_ea]]),"",Table_sql2014a8.sandag.org_ws_FreewaySpeed[[#This Row],[speed_ea]])</f>
        <v>57</v>
      </c>
      <c r="D429">
        <f>IF(ISERROR(Table_sql2014a8.sandag.org_ws_FreewaySpeed[[#This Row],[speed_am]]),"",Table_sql2014a8.sandag.org_ws_FreewaySpeed[[#This Row],[speed_am]])</f>
        <v>20</v>
      </c>
      <c r="E429">
        <f>IF(ISERROR(Table_sql2014a8.sandag.org_ws_FreewaySpeed[[#This Row],[speed_md]]),"",Table_sql2014a8.sandag.org_ws_FreewaySpeed[[#This Row],[speed_md]])</f>
        <v>42</v>
      </c>
      <c r="F429">
        <f>IF(ISERROR(Table_sql2014a8.sandag.org_ws_FreewaySpeed[[#This Row],[speed_pm]]),"",Table_sql2014a8.sandag.org_ws_FreewaySpeed[[#This Row],[speed_pm]])</f>
        <v>41</v>
      </c>
      <c r="G429">
        <f>IF(ISERROR(Table_sql2014a8.sandag.org_ws_FreewaySpeed[[#This Row],[speed_ev]]),"",Table_sql2014a8.sandag.org_ws_FreewaySpeed[[#This Row],[speed_ev]])</f>
        <v>58</v>
      </c>
    </row>
    <row r="430" spans="1:7" x14ac:dyDescent="0.3">
      <c r="A430">
        <f>IF(ISERROR(Table_sql2014a8.sandag.org_ws_FreewaySpeed[[#This Row],[scenario_id]]),"",Table_sql2014a8.sandag.org_ws_FreewaySpeed[[#This Row],[scenario_id]])</f>
        <v>0</v>
      </c>
      <c r="B430">
        <f>IF(ISERROR(Table_sql2014a8.sandag.org_ws_FreewaySpeed[[#This Row],[LinkID]]),"",Table_sql2014a8.sandag.org_ws_FreewaySpeed[[#This Row],[LinkID]])</f>
        <v>28730</v>
      </c>
      <c r="C430">
        <f>IF(ISERROR(Table_sql2014a8.sandag.org_ws_FreewaySpeed[[#This Row],[speed_ea]]),"",Table_sql2014a8.sandag.org_ws_FreewaySpeed[[#This Row],[speed_ea]])</f>
        <v>58</v>
      </c>
      <c r="D430">
        <f>IF(ISERROR(Table_sql2014a8.sandag.org_ws_FreewaySpeed[[#This Row],[speed_am]]),"",Table_sql2014a8.sandag.org_ws_FreewaySpeed[[#This Row],[speed_am]])</f>
        <v>36</v>
      </c>
      <c r="E430">
        <f>IF(ISERROR(Table_sql2014a8.sandag.org_ws_FreewaySpeed[[#This Row],[speed_md]]),"",Table_sql2014a8.sandag.org_ws_FreewaySpeed[[#This Row],[speed_md]])</f>
        <v>51</v>
      </c>
      <c r="F430">
        <f>IF(ISERROR(Table_sql2014a8.sandag.org_ws_FreewaySpeed[[#This Row],[speed_pm]]),"",Table_sql2014a8.sandag.org_ws_FreewaySpeed[[#This Row],[speed_pm]])</f>
        <v>51</v>
      </c>
      <c r="G430">
        <f>IF(ISERROR(Table_sql2014a8.sandag.org_ws_FreewaySpeed[[#This Row],[speed_ev]]),"",Table_sql2014a8.sandag.org_ws_FreewaySpeed[[#This Row],[speed_ev]])</f>
        <v>58</v>
      </c>
    </row>
    <row r="431" spans="1:7" x14ac:dyDescent="0.3">
      <c r="A431">
        <f>IF(ISERROR(Table_sql2014a8.sandag.org_ws_FreewaySpeed[[#This Row],[scenario_id]]),"",Table_sql2014a8.sandag.org_ws_FreewaySpeed[[#This Row],[scenario_id]])</f>
        <v>0</v>
      </c>
      <c r="B431">
        <f>IF(ISERROR(Table_sql2014a8.sandag.org_ws_FreewaySpeed[[#This Row],[LinkID]]),"",Table_sql2014a8.sandag.org_ws_FreewaySpeed[[#This Row],[LinkID]])</f>
        <v>28746</v>
      </c>
      <c r="C431">
        <f>IF(ISERROR(Table_sql2014a8.sandag.org_ws_FreewaySpeed[[#This Row],[speed_ea]]),"",Table_sql2014a8.sandag.org_ws_FreewaySpeed[[#This Row],[speed_ea]])</f>
        <v>57</v>
      </c>
      <c r="D431">
        <f>IF(ISERROR(Table_sql2014a8.sandag.org_ws_FreewaySpeed[[#This Row],[speed_am]]),"",Table_sql2014a8.sandag.org_ws_FreewaySpeed[[#This Row],[speed_am]])</f>
        <v>35</v>
      </c>
      <c r="E431">
        <f>IF(ISERROR(Table_sql2014a8.sandag.org_ws_FreewaySpeed[[#This Row],[speed_md]]),"",Table_sql2014a8.sandag.org_ws_FreewaySpeed[[#This Row],[speed_md]])</f>
        <v>54</v>
      </c>
      <c r="F431">
        <f>IF(ISERROR(Table_sql2014a8.sandag.org_ws_FreewaySpeed[[#This Row],[speed_pm]]),"",Table_sql2014a8.sandag.org_ws_FreewaySpeed[[#This Row],[speed_pm]])</f>
        <v>53</v>
      </c>
      <c r="G431">
        <f>IF(ISERROR(Table_sql2014a8.sandag.org_ws_FreewaySpeed[[#This Row],[speed_ev]]),"",Table_sql2014a8.sandag.org_ws_FreewaySpeed[[#This Row],[speed_ev]])</f>
        <v>57</v>
      </c>
    </row>
    <row r="432" spans="1:7" x14ac:dyDescent="0.3">
      <c r="A432">
        <f>IF(ISERROR(Table_sql2014a8.sandag.org_ws_FreewaySpeed[[#This Row],[scenario_id]]),"",Table_sql2014a8.sandag.org_ws_FreewaySpeed[[#This Row],[scenario_id]])</f>
        <v>0</v>
      </c>
      <c r="B432">
        <f>IF(ISERROR(Table_sql2014a8.sandag.org_ws_FreewaySpeed[[#This Row],[LinkID]]),"",Table_sql2014a8.sandag.org_ws_FreewaySpeed[[#This Row],[LinkID]])</f>
        <v>28747</v>
      </c>
      <c r="C432">
        <f>IF(ISERROR(Table_sql2014a8.sandag.org_ws_FreewaySpeed[[#This Row],[speed_ea]]),"",Table_sql2014a8.sandag.org_ws_FreewaySpeed[[#This Row],[speed_ea]])</f>
        <v>57</v>
      </c>
      <c r="D432">
        <f>IF(ISERROR(Table_sql2014a8.sandag.org_ws_FreewaySpeed[[#This Row],[speed_am]]),"",Table_sql2014a8.sandag.org_ws_FreewaySpeed[[#This Row],[speed_am]])</f>
        <v>40</v>
      </c>
      <c r="E432">
        <f>IF(ISERROR(Table_sql2014a8.sandag.org_ws_FreewaySpeed[[#This Row],[speed_md]]),"",Table_sql2014a8.sandag.org_ws_FreewaySpeed[[#This Row],[speed_md]])</f>
        <v>56</v>
      </c>
      <c r="F432">
        <f>IF(ISERROR(Table_sql2014a8.sandag.org_ws_FreewaySpeed[[#This Row],[speed_pm]]),"",Table_sql2014a8.sandag.org_ws_FreewaySpeed[[#This Row],[speed_pm]])</f>
        <v>55</v>
      </c>
      <c r="G432">
        <f>IF(ISERROR(Table_sql2014a8.sandag.org_ws_FreewaySpeed[[#This Row],[speed_ev]]),"",Table_sql2014a8.sandag.org_ws_FreewaySpeed[[#This Row],[speed_ev]])</f>
        <v>57</v>
      </c>
    </row>
    <row r="433" spans="1:7" x14ac:dyDescent="0.3">
      <c r="A433">
        <f>IF(ISERROR(Table_sql2014a8.sandag.org_ws_FreewaySpeed[[#This Row],[scenario_id]]),"",Table_sql2014a8.sandag.org_ws_FreewaySpeed[[#This Row],[scenario_id]])</f>
        <v>0</v>
      </c>
      <c r="B433">
        <f>IF(ISERROR(Table_sql2014a8.sandag.org_ws_FreewaySpeed[[#This Row],[LinkID]]),"",Table_sql2014a8.sandag.org_ws_FreewaySpeed[[#This Row],[LinkID]])</f>
        <v>28798</v>
      </c>
      <c r="C433">
        <f>IF(ISERROR(Table_sql2014a8.sandag.org_ws_FreewaySpeed[[#This Row],[speed_ea]]),"",Table_sql2014a8.sandag.org_ws_FreewaySpeed[[#This Row],[speed_ea]])</f>
        <v>53</v>
      </c>
      <c r="D433">
        <f>IF(ISERROR(Table_sql2014a8.sandag.org_ws_FreewaySpeed[[#This Row],[speed_am]]),"",Table_sql2014a8.sandag.org_ws_FreewaySpeed[[#This Row],[speed_am]])</f>
        <v>34</v>
      </c>
      <c r="E433">
        <f>IF(ISERROR(Table_sql2014a8.sandag.org_ws_FreewaySpeed[[#This Row],[speed_md]]),"",Table_sql2014a8.sandag.org_ws_FreewaySpeed[[#This Row],[speed_md]])</f>
        <v>52</v>
      </c>
      <c r="F433">
        <f>IF(ISERROR(Table_sql2014a8.sandag.org_ws_FreewaySpeed[[#This Row],[speed_pm]]),"",Table_sql2014a8.sandag.org_ws_FreewaySpeed[[#This Row],[speed_pm]])</f>
        <v>49</v>
      </c>
      <c r="G433">
        <f>IF(ISERROR(Table_sql2014a8.sandag.org_ws_FreewaySpeed[[#This Row],[speed_ev]]),"",Table_sql2014a8.sandag.org_ws_FreewaySpeed[[#This Row],[speed_ev]])</f>
        <v>53</v>
      </c>
    </row>
    <row r="434" spans="1:7" x14ac:dyDescent="0.3">
      <c r="A434">
        <f>IF(ISERROR(Table_sql2014a8.sandag.org_ws_FreewaySpeed[[#This Row],[scenario_id]]),"",Table_sql2014a8.sandag.org_ws_FreewaySpeed[[#This Row],[scenario_id]])</f>
        <v>0</v>
      </c>
      <c r="B434">
        <f>IF(ISERROR(Table_sql2014a8.sandag.org_ws_FreewaySpeed[[#This Row],[LinkID]]),"",Table_sql2014a8.sandag.org_ws_FreewaySpeed[[#This Row],[LinkID]])</f>
        <v>28805</v>
      </c>
      <c r="C434">
        <f>IF(ISERROR(Table_sql2014a8.sandag.org_ws_FreewaySpeed[[#This Row],[speed_ea]]),"",Table_sql2014a8.sandag.org_ws_FreewaySpeed[[#This Row],[speed_ea]])</f>
        <v>53</v>
      </c>
      <c r="D434">
        <f>IF(ISERROR(Table_sql2014a8.sandag.org_ws_FreewaySpeed[[#This Row],[speed_am]]),"",Table_sql2014a8.sandag.org_ws_FreewaySpeed[[#This Row],[speed_am]])</f>
        <v>50</v>
      </c>
      <c r="E434">
        <f>IF(ISERROR(Table_sql2014a8.sandag.org_ws_FreewaySpeed[[#This Row],[speed_md]]),"",Table_sql2014a8.sandag.org_ws_FreewaySpeed[[#This Row],[speed_md]])</f>
        <v>52</v>
      </c>
      <c r="F434">
        <f>IF(ISERROR(Table_sql2014a8.sandag.org_ws_FreewaySpeed[[#This Row],[speed_pm]]),"",Table_sql2014a8.sandag.org_ws_FreewaySpeed[[#This Row],[speed_pm]])</f>
        <v>48</v>
      </c>
      <c r="G434">
        <f>IF(ISERROR(Table_sql2014a8.sandag.org_ws_FreewaySpeed[[#This Row],[speed_ev]]),"",Table_sql2014a8.sandag.org_ws_FreewaySpeed[[#This Row],[speed_ev]])</f>
        <v>53</v>
      </c>
    </row>
    <row r="435" spans="1:7" x14ac:dyDescent="0.3">
      <c r="A435">
        <f>IF(ISERROR(Table_sql2014a8.sandag.org_ws_FreewaySpeed[[#This Row],[scenario_id]]),"",Table_sql2014a8.sandag.org_ws_FreewaySpeed[[#This Row],[scenario_id]])</f>
        <v>0</v>
      </c>
      <c r="B435">
        <f>IF(ISERROR(Table_sql2014a8.sandag.org_ws_FreewaySpeed[[#This Row],[LinkID]]),"",Table_sql2014a8.sandag.org_ws_FreewaySpeed[[#This Row],[LinkID]])</f>
        <v>28806</v>
      </c>
      <c r="C435">
        <f>IF(ISERROR(Table_sql2014a8.sandag.org_ws_FreewaySpeed[[#This Row],[speed_ea]]),"",Table_sql2014a8.sandag.org_ws_FreewaySpeed[[#This Row],[speed_ea]])</f>
        <v>53</v>
      </c>
      <c r="D435">
        <f>IF(ISERROR(Table_sql2014a8.sandag.org_ws_FreewaySpeed[[#This Row],[speed_am]]),"",Table_sql2014a8.sandag.org_ws_FreewaySpeed[[#This Row],[speed_am]])</f>
        <v>53</v>
      </c>
      <c r="E435">
        <f>IF(ISERROR(Table_sql2014a8.sandag.org_ws_FreewaySpeed[[#This Row],[speed_md]]),"",Table_sql2014a8.sandag.org_ws_FreewaySpeed[[#This Row],[speed_md]])</f>
        <v>53</v>
      </c>
      <c r="F435">
        <f>IF(ISERROR(Table_sql2014a8.sandag.org_ws_FreewaySpeed[[#This Row],[speed_pm]]),"",Table_sql2014a8.sandag.org_ws_FreewaySpeed[[#This Row],[speed_pm]])</f>
        <v>51</v>
      </c>
      <c r="G435">
        <f>IF(ISERROR(Table_sql2014a8.sandag.org_ws_FreewaySpeed[[#This Row],[speed_ev]]),"",Table_sql2014a8.sandag.org_ws_FreewaySpeed[[#This Row],[speed_ev]])</f>
        <v>54</v>
      </c>
    </row>
    <row r="436" spans="1:7" x14ac:dyDescent="0.3">
      <c r="A436">
        <f>IF(ISERROR(Table_sql2014a8.sandag.org_ws_FreewaySpeed[[#This Row],[scenario_id]]),"",Table_sql2014a8.sandag.org_ws_FreewaySpeed[[#This Row],[scenario_id]])</f>
        <v>0</v>
      </c>
      <c r="B436">
        <f>IF(ISERROR(Table_sql2014a8.sandag.org_ws_FreewaySpeed[[#This Row],[LinkID]]),"",Table_sql2014a8.sandag.org_ws_FreewaySpeed[[#This Row],[LinkID]])</f>
        <v>28810</v>
      </c>
      <c r="C436">
        <f>IF(ISERROR(Table_sql2014a8.sandag.org_ws_FreewaySpeed[[#This Row],[speed_ea]]),"",Table_sql2014a8.sandag.org_ws_FreewaySpeed[[#This Row],[speed_ea]])</f>
        <v>58</v>
      </c>
      <c r="D436">
        <f>IF(ISERROR(Table_sql2014a8.sandag.org_ws_FreewaySpeed[[#This Row],[speed_am]]),"",Table_sql2014a8.sandag.org_ws_FreewaySpeed[[#This Row],[speed_am]])</f>
        <v>56</v>
      </c>
      <c r="E436">
        <f>IF(ISERROR(Table_sql2014a8.sandag.org_ws_FreewaySpeed[[#This Row],[speed_md]]),"",Table_sql2014a8.sandag.org_ws_FreewaySpeed[[#This Row],[speed_md]])</f>
        <v>56</v>
      </c>
      <c r="F436">
        <f>IF(ISERROR(Table_sql2014a8.sandag.org_ws_FreewaySpeed[[#This Row],[speed_pm]]),"",Table_sql2014a8.sandag.org_ws_FreewaySpeed[[#This Row],[speed_pm]])</f>
        <v>40</v>
      </c>
      <c r="G436">
        <f>IF(ISERROR(Table_sql2014a8.sandag.org_ws_FreewaySpeed[[#This Row],[speed_ev]]),"",Table_sql2014a8.sandag.org_ws_FreewaySpeed[[#This Row],[speed_ev]])</f>
        <v>58</v>
      </c>
    </row>
    <row r="437" spans="1:7" x14ac:dyDescent="0.3">
      <c r="A437">
        <f>IF(ISERROR(Table_sql2014a8.sandag.org_ws_FreewaySpeed[[#This Row],[scenario_id]]),"",Table_sql2014a8.sandag.org_ws_FreewaySpeed[[#This Row],[scenario_id]])</f>
        <v>0</v>
      </c>
      <c r="B437">
        <f>IF(ISERROR(Table_sql2014a8.sandag.org_ws_FreewaySpeed[[#This Row],[LinkID]]),"",Table_sql2014a8.sandag.org_ws_FreewaySpeed[[#This Row],[LinkID]])</f>
        <v>28839</v>
      </c>
      <c r="C437">
        <f>IF(ISERROR(Table_sql2014a8.sandag.org_ws_FreewaySpeed[[#This Row],[speed_ea]]),"",Table_sql2014a8.sandag.org_ws_FreewaySpeed[[#This Row],[speed_ea]])</f>
        <v>58</v>
      </c>
      <c r="D437">
        <f>IF(ISERROR(Table_sql2014a8.sandag.org_ws_FreewaySpeed[[#This Row],[speed_am]]),"",Table_sql2014a8.sandag.org_ws_FreewaySpeed[[#This Row],[speed_am]])</f>
        <v>54</v>
      </c>
      <c r="E437">
        <f>IF(ISERROR(Table_sql2014a8.sandag.org_ws_FreewaySpeed[[#This Row],[speed_md]]),"",Table_sql2014a8.sandag.org_ws_FreewaySpeed[[#This Row],[speed_md]])</f>
        <v>56</v>
      </c>
      <c r="F437">
        <f>IF(ISERROR(Table_sql2014a8.sandag.org_ws_FreewaySpeed[[#This Row],[speed_pm]]),"",Table_sql2014a8.sandag.org_ws_FreewaySpeed[[#This Row],[speed_pm]])</f>
        <v>57</v>
      </c>
      <c r="G437">
        <f>IF(ISERROR(Table_sql2014a8.sandag.org_ws_FreewaySpeed[[#This Row],[speed_ev]]),"",Table_sql2014a8.sandag.org_ws_FreewaySpeed[[#This Row],[speed_ev]])</f>
        <v>58</v>
      </c>
    </row>
    <row r="438" spans="1:7" x14ac:dyDescent="0.3">
      <c r="A438">
        <f>IF(ISERROR(Table_sql2014a8.sandag.org_ws_FreewaySpeed[[#This Row],[scenario_id]]),"",Table_sql2014a8.sandag.org_ws_FreewaySpeed[[#This Row],[scenario_id]])</f>
        <v>0</v>
      </c>
      <c r="B438">
        <f>IF(ISERROR(Table_sql2014a8.sandag.org_ws_FreewaySpeed[[#This Row],[LinkID]]),"",Table_sql2014a8.sandag.org_ws_FreewaySpeed[[#This Row],[LinkID]])</f>
        <v>28849</v>
      </c>
      <c r="C438">
        <f>IF(ISERROR(Table_sql2014a8.sandag.org_ws_FreewaySpeed[[#This Row],[speed_ea]]),"",Table_sql2014a8.sandag.org_ws_FreewaySpeed[[#This Row],[speed_ea]])</f>
        <v>58</v>
      </c>
      <c r="D438">
        <f>IF(ISERROR(Table_sql2014a8.sandag.org_ws_FreewaySpeed[[#This Row],[speed_am]]),"",Table_sql2014a8.sandag.org_ws_FreewaySpeed[[#This Row],[speed_am]])</f>
        <v>52</v>
      </c>
      <c r="E438">
        <f>IF(ISERROR(Table_sql2014a8.sandag.org_ws_FreewaySpeed[[#This Row],[speed_md]]),"",Table_sql2014a8.sandag.org_ws_FreewaySpeed[[#This Row],[speed_md]])</f>
        <v>53</v>
      </c>
      <c r="F438">
        <f>IF(ISERROR(Table_sql2014a8.sandag.org_ws_FreewaySpeed[[#This Row],[speed_pm]]),"",Table_sql2014a8.sandag.org_ws_FreewaySpeed[[#This Row],[speed_pm]])</f>
        <v>53</v>
      </c>
      <c r="G438">
        <f>IF(ISERROR(Table_sql2014a8.sandag.org_ws_FreewaySpeed[[#This Row],[speed_ev]]),"",Table_sql2014a8.sandag.org_ws_FreewaySpeed[[#This Row],[speed_ev]])</f>
        <v>58</v>
      </c>
    </row>
    <row r="439" spans="1:7" x14ac:dyDescent="0.3">
      <c r="A439">
        <f>IF(ISERROR(Table_sql2014a8.sandag.org_ws_FreewaySpeed[[#This Row],[scenario_id]]),"",Table_sql2014a8.sandag.org_ws_FreewaySpeed[[#This Row],[scenario_id]])</f>
        <v>0</v>
      </c>
      <c r="B439">
        <f>IF(ISERROR(Table_sql2014a8.sandag.org_ws_FreewaySpeed[[#This Row],[LinkID]]),"",Table_sql2014a8.sandag.org_ws_FreewaySpeed[[#This Row],[LinkID]])</f>
        <v>28899</v>
      </c>
      <c r="C439">
        <f>IF(ISERROR(Table_sql2014a8.sandag.org_ws_FreewaySpeed[[#This Row],[speed_ea]]),"",Table_sql2014a8.sandag.org_ws_FreewaySpeed[[#This Row],[speed_ea]])</f>
        <v>58</v>
      </c>
      <c r="D439">
        <f>IF(ISERROR(Table_sql2014a8.sandag.org_ws_FreewaySpeed[[#This Row],[speed_am]]),"",Table_sql2014a8.sandag.org_ws_FreewaySpeed[[#This Row],[speed_am]])</f>
        <v>54</v>
      </c>
      <c r="E439">
        <f>IF(ISERROR(Table_sql2014a8.sandag.org_ws_FreewaySpeed[[#This Row],[speed_md]]),"",Table_sql2014a8.sandag.org_ws_FreewaySpeed[[#This Row],[speed_md]])</f>
        <v>58</v>
      </c>
      <c r="F439">
        <f>IF(ISERROR(Table_sql2014a8.sandag.org_ws_FreewaySpeed[[#This Row],[speed_pm]]),"",Table_sql2014a8.sandag.org_ws_FreewaySpeed[[#This Row],[speed_pm]])</f>
        <v>57</v>
      </c>
      <c r="G439">
        <f>IF(ISERROR(Table_sql2014a8.sandag.org_ws_FreewaySpeed[[#This Row],[speed_ev]]),"",Table_sql2014a8.sandag.org_ws_FreewaySpeed[[#This Row],[speed_ev]])</f>
        <v>58</v>
      </c>
    </row>
    <row r="440" spans="1:7" x14ac:dyDescent="0.3">
      <c r="A440">
        <f>IF(ISERROR(Table_sql2014a8.sandag.org_ws_FreewaySpeed[[#This Row],[scenario_id]]),"",Table_sql2014a8.sandag.org_ws_FreewaySpeed[[#This Row],[scenario_id]])</f>
        <v>0</v>
      </c>
      <c r="B440">
        <f>IF(ISERROR(Table_sql2014a8.sandag.org_ws_FreewaySpeed[[#This Row],[LinkID]]),"",Table_sql2014a8.sandag.org_ws_FreewaySpeed[[#This Row],[LinkID]])</f>
        <v>28902</v>
      </c>
      <c r="C440">
        <f>IF(ISERROR(Table_sql2014a8.sandag.org_ws_FreewaySpeed[[#This Row],[speed_ea]]),"",Table_sql2014a8.sandag.org_ws_FreewaySpeed[[#This Row],[speed_ea]])</f>
        <v>60</v>
      </c>
      <c r="D440">
        <f>IF(ISERROR(Table_sql2014a8.sandag.org_ws_FreewaySpeed[[#This Row],[speed_am]]),"",Table_sql2014a8.sandag.org_ws_FreewaySpeed[[#This Row],[speed_am]])</f>
        <v>60</v>
      </c>
      <c r="E440">
        <f>IF(ISERROR(Table_sql2014a8.sandag.org_ws_FreewaySpeed[[#This Row],[speed_md]]),"",Table_sql2014a8.sandag.org_ws_FreewaySpeed[[#This Row],[speed_md]])</f>
        <v>60</v>
      </c>
      <c r="F440">
        <f>IF(ISERROR(Table_sql2014a8.sandag.org_ws_FreewaySpeed[[#This Row],[speed_pm]]),"",Table_sql2014a8.sandag.org_ws_FreewaySpeed[[#This Row],[speed_pm]])</f>
        <v>57</v>
      </c>
      <c r="G440">
        <f>IF(ISERROR(Table_sql2014a8.sandag.org_ws_FreewaySpeed[[#This Row],[speed_ev]]),"",Table_sql2014a8.sandag.org_ws_FreewaySpeed[[#This Row],[speed_ev]])</f>
        <v>60</v>
      </c>
    </row>
    <row r="441" spans="1:7" x14ac:dyDescent="0.3">
      <c r="A441">
        <f>IF(ISERROR(Table_sql2014a8.sandag.org_ws_FreewaySpeed[[#This Row],[scenario_id]]),"",Table_sql2014a8.sandag.org_ws_FreewaySpeed[[#This Row],[scenario_id]])</f>
        <v>0</v>
      </c>
      <c r="B441">
        <f>IF(ISERROR(Table_sql2014a8.sandag.org_ws_FreewaySpeed[[#This Row],[LinkID]]),"",Table_sql2014a8.sandag.org_ws_FreewaySpeed[[#This Row],[LinkID]])</f>
        <v>28920</v>
      </c>
      <c r="C441">
        <f>IF(ISERROR(Table_sql2014a8.sandag.org_ws_FreewaySpeed[[#This Row],[speed_ea]]),"",Table_sql2014a8.sandag.org_ws_FreewaySpeed[[#This Row],[speed_ea]])</f>
        <v>61</v>
      </c>
      <c r="D441">
        <f>IF(ISERROR(Table_sql2014a8.sandag.org_ws_FreewaySpeed[[#This Row],[speed_am]]),"",Table_sql2014a8.sandag.org_ws_FreewaySpeed[[#This Row],[speed_am]])</f>
        <v>61</v>
      </c>
      <c r="E441">
        <f>IF(ISERROR(Table_sql2014a8.sandag.org_ws_FreewaySpeed[[#This Row],[speed_md]]),"",Table_sql2014a8.sandag.org_ws_FreewaySpeed[[#This Row],[speed_md]])</f>
        <v>61</v>
      </c>
      <c r="F441">
        <f>IF(ISERROR(Table_sql2014a8.sandag.org_ws_FreewaySpeed[[#This Row],[speed_pm]]),"",Table_sql2014a8.sandag.org_ws_FreewaySpeed[[#This Row],[speed_pm]])</f>
        <v>61</v>
      </c>
      <c r="G441">
        <f>IF(ISERROR(Table_sql2014a8.sandag.org_ws_FreewaySpeed[[#This Row],[speed_ev]]),"",Table_sql2014a8.sandag.org_ws_FreewaySpeed[[#This Row],[speed_ev]])</f>
        <v>61</v>
      </c>
    </row>
    <row r="442" spans="1:7" x14ac:dyDescent="0.3">
      <c r="A442">
        <f>IF(ISERROR(Table_sql2014a8.sandag.org_ws_FreewaySpeed[[#This Row],[scenario_id]]),"",Table_sql2014a8.sandag.org_ws_FreewaySpeed[[#This Row],[scenario_id]])</f>
        <v>0</v>
      </c>
      <c r="B442">
        <f>IF(ISERROR(Table_sql2014a8.sandag.org_ws_FreewaySpeed[[#This Row],[LinkID]]),"",Table_sql2014a8.sandag.org_ws_FreewaySpeed[[#This Row],[LinkID]])</f>
        <v>28923</v>
      </c>
      <c r="C442">
        <f>IF(ISERROR(Table_sql2014a8.sandag.org_ws_FreewaySpeed[[#This Row],[speed_ea]]),"",Table_sql2014a8.sandag.org_ws_FreewaySpeed[[#This Row],[speed_ea]])</f>
        <v>58</v>
      </c>
      <c r="D442">
        <f>IF(ISERROR(Table_sql2014a8.sandag.org_ws_FreewaySpeed[[#This Row],[speed_am]]),"",Table_sql2014a8.sandag.org_ws_FreewaySpeed[[#This Row],[speed_am]])</f>
        <v>56</v>
      </c>
      <c r="E442">
        <f>IF(ISERROR(Table_sql2014a8.sandag.org_ws_FreewaySpeed[[#This Row],[speed_md]]),"",Table_sql2014a8.sandag.org_ws_FreewaySpeed[[#This Row],[speed_md]])</f>
        <v>56</v>
      </c>
      <c r="F442">
        <f>IF(ISERROR(Table_sql2014a8.sandag.org_ws_FreewaySpeed[[#This Row],[speed_pm]]),"",Table_sql2014a8.sandag.org_ws_FreewaySpeed[[#This Row],[speed_pm]])</f>
        <v>55</v>
      </c>
      <c r="G442">
        <f>IF(ISERROR(Table_sql2014a8.sandag.org_ws_FreewaySpeed[[#This Row],[speed_ev]]),"",Table_sql2014a8.sandag.org_ws_FreewaySpeed[[#This Row],[speed_ev]])</f>
        <v>58</v>
      </c>
    </row>
    <row r="443" spans="1:7" x14ac:dyDescent="0.3">
      <c r="A443">
        <f>IF(ISERROR(Table_sql2014a8.sandag.org_ws_FreewaySpeed[[#This Row],[scenario_id]]),"",Table_sql2014a8.sandag.org_ws_FreewaySpeed[[#This Row],[scenario_id]])</f>
        <v>0</v>
      </c>
      <c r="B443">
        <f>IF(ISERROR(Table_sql2014a8.sandag.org_ws_FreewaySpeed[[#This Row],[LinkID]]),"",Table_sql2014a8.sandag.org_ws_FreewaySpeed[[#This Row],[LinkID]])</f>
        <v>28925</v>
      </c>
      <c r="C443">
        <f>IF(ISERROR(Table_sql2014a8.sandag.org_ws_FreewaySpeed[[#This Row],[speed_ea]]),"",Table_sql2014a8.sandag.org_ws_FreewaySpeed[[#This Row],[speed_ea]])</f>
        <v>62</v>
      </c>
      <c r="D443">
        <f>IF(ISERROR(Table_sql2014a8.sandag.org_ws_FreewaySpeed[[#This Row],[speed_am]]),"",Table_sql2014a8.sandag.org_ws_FreewaySpeed[[#This Row],[speed_am]])</f>
        <v>62</v>
      </c>
      <c r="E443">
        <f>IF(ISERROR(Table_sql2014a8.sandag.org_ws_FreewaySpeed[[#This Row],[speed_md]]),"",Table_sql2014a8.sandag.org_ws_FreewaySpeed[[#This Row],[speed_md]])</f>
        <v>62</v>
      </c>
      <c r="F443">
        <f>IF(ISERROR(Table_sql2014a8.sandag.org_ws_FreewaySpeed[[#This Row],[speed_pm]]),"",Table_sql2014a8.sandag.org_ws_FreewaySpeed[[#This Row],[speed_pm]])</f>
        <v>62</v>
      </c>
      <c r="G443">
        <f>IF(ISERROR(Table_sql2014a8.sandag.org_ws_FreewaySpeed[[#This Row],[speed_ev]]),"",Table_sql2014a8.sandag.org_ws_FreewaySpeed[[#This Row],[speed_ev]])</f>
        <v>62</v>
      </c>
    </row>
    <row r="444" spans="1:7" x14ac:dyDescent="0.3">
      <c r="A444">
        <f>IF(ISERROR(Table_sql2014a8.sandag.org_ws_FreewaySpeed[[#This Row],[scenario_id]]),"",Table_sql2014a8.sandag.org_ws_FreewaySpeed[[#This Row],[scenario_id]])</f>
        <v>0</v>
      </c>
      <c r="B444">
        <f>IF(ISERROR(Table_sql2014a8.sandag.org_ws_FreewaySpeed[[#This Row],[LinkID]]),"",Table_sql2014a8.sandag.org_ws_FreewaySpeed[[#This Row],[LinkID]])</f>
        <v>28945</v>
      </c>
      <c r="C444">
        <f>IF(ISERROR(Table_sql2014a8.sandag.org_ws_FreewaySpeed[[#This Row],[speed_ea]]),"",Table_sql2014a8.sandag.org_ws_FreewaySpeed[[#This Row],[speed_ea]])</f>
        <v>58</v>
      </c>
      <c r="D444">
        <f>IF(ISERROR(Table_sql2014a8.sandag.org_ws_FreewaySpeed[[#This Row],[speed_am]]),"",Table_sql2014a8.sandag.org_ws_FreewaySpeed[[#This Row],[speed_am]])</f>
        <v>58</v>
      </c>
      <c r="E444">
        <f>IF(ISERROR(Table_sql2014a8.sandag.org_ws_FreewaySpeed[[#This Row],[speed_md]]),"",Table_sql2014a8.sandag.org_ws_FreewaySpeed[[#This Row],[speed_md]])</f>
        <v>58</v>
      </c>
      <c r="F444">
        <f>IF(ISERROR(Table_sql2014a8.sandag.org_ws_FreewaySpeed[[#This Row],[speed_pm]]),"",Table_sql2014a8.sandag.org_ws_FreewaySpeed[[#This Row],[speed_pm]])</f>
        <v>58</v>
      </c>
      <c r="G444">
        <f>IF(ISERROR(Table_sql2014a8.sandag.org_ws_FreewaySpeed[[#This Row],[speed_ev]]),"",Table_sql2014a8.sandag.org_ws_FreewaySpeed[[#This Row],[speed_ev]])</f>
        <v>58</v>
      </c>
    </row>
    <row r="445" spans="1:7" x14ac:dyDescent="0.3">
      <c r="A445">
        <f>IF(ISERROR(Table_sql2014a8.sandag.org_ws_FreewaySpeed[[#This Row],[scenario_id]]),"",Table_sql2014a8.sandag.org_ws_FreewaySpeed[[#This Row],[scenario_id]])</f>
        <v>0</v>
      </c>
      <c r="B445">
        <f>IF(ISERROR(Table_sql2014a8.sandag.org_ws_FreewaySpeed[[#This Row],[LinkID]]),"",Table_sql2014a8.sandag.org_ws_FreewaySpeed[[#This Row],[LinkID]])</f>
        <v>28948</v>
      </c>
      <c r="C445">
        <f>IF(ISERROR(Table_sql2014a8.sandag.org_ws_FreewaySpeed[[#This Row],[speed_ea]]),"",Table_sql2014a8.sandag.org_ws_FreewaySpeed[[#This Row],[speed_ea]])</f>
        <v>58</v>
      </c>
      <c r="D445">
        <f>IF(ISERROR(Table_sql2014a8.sandag.org_ws_FreewaySpeed[[#This Row],[speed_am]]),"",Table_sql2014a8.sandag.org_ws_FreewaySpeed[[#This Row],[speed_am]])</f>
        <v>58</v>
      </c>
      <c r="E445">
        <f>IF(ISERROR(Table_sql2014a8.sandag.org_ws_FreewaySpeed[[#This Row],[speed_md]]),"",Table_sql2014a8.sandag.org_ws_FreewaySpeed[[#This Row],[speed_md]])</f>
        <v>58</v>
      </c>
      <c r="F445">
        <f>IF(ISERROR(Table_sql2014a8.sandag.org_ws_FreewaySpeed[[#This Row],[speed_pm]]),"",Table_sql2014a8.sandag.org_ws_FreewaySpeed[[#This Row],[speed_pm]])</f>
        <v>58</v>
      </c>
      <c r="G445">
        <f>IF(ISERROR(Table_sql2014a8.sandag.org_ws_FreewaySpeed[[#This Row],[speed_ev]]),"",Table_sql2014a8.sandag.org_ws_FreewaySpeed[[#This Row],[speed_ev]])</f>
        <v>58</v>
      </c>
    </row>
    <row r="446" spans="1:7" x14ac:dyDescent="0.3">
      <c r="A446">
        <f>IF(ISERROR(Table_sql2014a8.sandag.org_ws_FreewaySpeed[[#This Row],[scenario_id]]),"",Table_sql2014a8.sandag.org_ws_FreewaySpeed[[#This Row],[scenario_id]])</f>
        <v>0</v>
      </c>
      <c r="B446">
        <f>IF(ISERROR(Table_sql2014a8.sandag.org_ws_FreewaySpeed[[#This Row],[LinkID]]),"",Table_sql2014a8.sandag.org_ws_FreewaySpeed[[#This Row],[LinkID]])</f>
        <v>29016</v>
      </c>
      <c r="C446">
        <f>IF(ISERROR(Table_sql2014a8.sandag.org_ws_FreewaySpeed[[#This Row],[speed_ea]]),"",Table_sql2014a8.sandag.org_ws_FreewaySpeed[[#This Row],[speed_ea]])</f>
        <v>53</v>
      </c>
      <c r="D446">
        <f>IF(ISERROR(Table_sql2014a8.sandag.org_ws_FreewaySpeed[[#This Row],[speed_am]]),"",Table_sql2014a8.sandag.org_ws_FreewaySpeed[[#This Row],[speed_am]])</f>
        <v>42</v>
      </c>
      <c r="E446">
        <f>IF(ISERROR(Table_sql2014a8.sandag.org_ws_FreewaySpeed[[#This Row],[speed_md]]),"",Table_sql2014a8.sandag.org_ws_FreewaySpeed[[#This Row],[speed_md]])</f>
        <v>53</v>
      </c>
      <c r="F446">
        <f>IF(ISERROR(Table_sql2014a8.sandag.org_ws_FreewaySpeed[[#This Row],[speed_pm]]),"",Table_sql2014a8.sandag.org_ws_FreewaySpeed[[#This Row],[speed_pm]])</f>
        <v>53</v>
      </c>
      <c r="G446">
        <f>IF(ISERROR(Table_sql2014a8.sandag.org_ws_FreewaySpeed[[#This Row],[speed_ev]]),"",Table_sql2014a8.sandag.org_ws_FreewaySpeed[[#This Row],[speed_ev]])</f>
        <v>53</v>
      </c>
    </row>
    <row r="447" spans="1:7" x14ac:dyDescent="0.3">
      <c r="A447">
        <f>IF(ISERROR(Table_sql2014a8.sandag.org_ws_FreewaySpeed[[#This Row],[scenario_id]]),"",Table_sql2014a8.sandag.org_ws_FreewaySpeed[[#This Row],[scenario_id]])</f>
        <v>0</v>
      </c>
      <c r="B447">
        <f>IF(ISERROR(Table_sql2014a8.sandag.org_ws_FreewaySpeed[[#This Row],[LinkID]]),"",Table_sql2014a8.sandag.org_ws_FreewaySpeed[[#This Row],[LinkID]])</f>
        <v>29109</v>
      </c>
      <c r="C447">
        <f>IF(ISERROR(Table_sql2014a8.sandag.org_ws_FreewaySpeed[[#This Row],[speed_ea]]),"",Table_sql2014a8.sandag.org_ws_FreewaySpeed[[#This Row],[speed_ea]])</f>
        <v>56</v>
      </c>
      <c r="D447">
        <f>IF(ISERROR(Table_sql2014a8.sandag.org_ws_FreewaySpeed[[#This Row],[speed_am]]),"",Table_sql2014a8.sandag.org_ws_FreewaySpeed[[#This Row],[speed_am]])</f>
        <v>56</v>
      </c>
      <c r="E447">
        <f>IF(ISERROR(Table_sql2014a8.sandag.org_ws_FreewaySpeed[[#This Row],[speed_md]]),"",Table_sql2014a8.sandag.org_ws_FreewaySpeed[[#This Row],[speed_md]])</f>
        <v>55</v>
      </c>
      <c r="F447">
        <f>IF(ISERROR(Table_sql2014a8.sandag.org_ws_FreewaySpeed[[#This Row],[speed_pm]]),"",Table_sql2014a8.sandag.org_ws_FreewaySpeed[[#This Row],[speed_pm]])</f>
        <v>50</v>
      </c>
      <c r="G447">
        <f>IF(ISERROR(Table_sql2014a8.sandag.org_ws_FreewaySpeed[[#This Row],[speed_ev]]),"",Table_sql2014a8.sandag.org_ws_FreewaySpeed[[#This Row],[speed_ev]])</f>
        <v>56</v>
      </c>
    </row>
    <row r="448" spans="1:7" x14ac:dyDescent="0.3">
      <c r="A448">
        <f>IF(ISERROR(Table_sql2014a8.sandag.org_ws_FreewaySpeed[[#This Row],[scenario_id]]),"",Table_sql2014a8.sandag.org_ws_FreewaySpeed[[#This Row],[scenario_id]])</f>
        <v>0</v>
      </c>
      <c r="B448">
        <f>IF(ISERROR(Table_sql2014a8.sandag.org_ws_FreewaySpeed[[#This Row],[LinkID]]),"",Table_sql2014a8.sandag.org_ws_FreewaySpeed[[#This Row],[LinkID]])</f>
        <v>29756</v>
      </c>
      <c r="C448">
        <f>IF(ISERROR(Table_sql2014a8.sandag.org_ws_FreewaySpeed[[#This Row],[speed_ea]]),"",Table_sql2014a8.sandag.org_ws_FreewaySpeed[[#This Row],[speed_ea]])</f>
        <v>56</v>
      </c>
      <c r="D448">
        <f>IF(ISERROR(Table_sql2014a8.sandag.org_ws_FreewaySpeed[[#This Row],[speed_am]]),"",Table_sql2014a8.sandag.org_ws_FreewaySpeed[[#This Row],[speed_am]])</f>
        <v>37</v>
      </c>
      <c r="E448">
        <f>IF(ISERROR(Table_sql2014a8.sandag.org_ws_FreewaySpeed[[#This Row],[speed_md]]),"",Table_sql2014a8.sandag.org_ws_FreewaySpeed[[#This Row],[speed_md]])</f>
        <v>53</v>
      </c>
      <c r="F448">
        <f>IF(ISERROR(Table_sql2014a8.sandag.org_ws_FreewaySpeed[[#This Row],[speed_pm]]),"",Table_sql2014a8.sandag.org_ws_FreewaySpeed[[#This Row],[speed_pm]])</f>
        <v>53</v>
      </c>
      <c r="G448">
        <f>IF(ISERROR(Table_sql2014a8.sandag.org_ws_FreewaySpeed[[#This Row],[speed_ev]]),"",Table_sql2014a8.sandag.org_ws_FreewaySpeed[[#This Row],[speed_ev]])</f>
        <v>56</v>
      </c>
    </row>
    <row r="449" spans="1:7" x14ac:dyDescent="0.3">
      <c r="A449">
        <f>IF(ISERROR(Table_sql2014a8.sandag.org_ws_FreewaySpeed[[#This Row],[scenario_id]]),"",Table_sql2014a8.sandag.org_ws_FreewaySpeed[[#This Row],[scenario_id]])</f>
        <v>0</v>
      </c>
      <c r="B449">
        <f>IF(ISERROR(Table_sql2014a8.sandag.org_ws_FreewaySpeed[[#This Row],[LinkID]]),"",Table_sql2014a8.sandag.org_ws_FreewaySpeed[[#This Row],[LinkID]])</f>
        <v>29816</v>
      </c>
      <c r="C449">
        <f>IF(ISERROR(Table_sql2014a8.sandag.org_ws_FreewaySpeed[[#This Row],[speed_ea]]),"",Table_sql2014a8.sandag.org_ws_FreewaySpeed[[#This Row],[speed_ea]])</f>
        <v>58</v>
      </c>
      <c r="D449">
        <f>IF(ISERROR(Table_sql2014a8.sandag.org_ws_FreewaySpeed[[#This Row],[speed_am]]),"",Table_sql2014a8.sandag.org_ws_FreewaySpeed[[#This Row],[speed_am]])</f>
        <v>52</v>
      </c>
      <c r="E449">
        <f>IF(ISERROR(Table_sql2014a8.sandag.org_ws_FreewaySpeed[[#This Row],[speed_md]]),"",Table_sql2014a8.sandag.org_ws_FreewaySpeed[[#This Row],[speed_md]])</f>
        <v>51</v>
      </c>
      <c r="F449">
        <f>IF(ISERROR(Table_sql2014a8.sandag.org_ws_FreewaySpeed[[#This Row],[speed_pm]]),"",Table_sql2014a8.sandag.org_ws_FreewaySpeed[[#This Row],[speed_pm]])</f>
        <v>31</v>
      </c>
      <c r="G449">
        <f>IF(ISERROR(Table_sql2014a8.sandag.org_ws_FreewaySpeed[[#This Row],[speed_ev]]),"",Table_sql2014a8.sandag.org_ws_FreewaySpeed[[#This Row],[speed_ev]])</f>
        <v>58</v>
      </c>
    </row>
    <row r="450" spans="1:7" x14ac:dyDescent="0.3">
      <c r="A450">
        <f>IF(ISERROR(Table_sql2014a8.sandag.org_ws_FreewaySpeed[[#This Row],[scenario_id]]),"",Table_sql2014a8.sandag.org_ws_FreewaySpeed[[#This Row],[scenario_id]])</f>
        <v>0</v>
      </c>
      <c r="B450">
        <f>IF(ISERROR(Table_sql2014a8.sandag.org_ws_FreewaySpeed[[#This Row],[LinkID]]),"",Table_sql2014a8.sandag.org_ws_FreewaySpeed[[#This Row],[LinkID]])</f>
        <v>30080</v>
      </c>
      <c r="C450">
        <f>IF(ISERROR(Table_sql2014a8.sandag.org_ws_FreewaySpeed[[#This Row],[speed_ea]]),"",Table_sql2014a8.sandag.org_ws_FreewaySpeed[[#This Row],[speed_ea]])</f>
        <v>58</v>
      </c>
      <c r="D450">
        <f>IF(ISERROR(Table_sql2014a8.sandag.org_ws_FreewaySpeed[[#This Row],[speed_am]]),"",Table_sql2014a8.sandag.org_ws_FreewaySpeed[[#This Row],[speed_am]])</f>
        <v>40</v>
      </c>
      <c r="E450">
        <f>IF(ISERROR(Table_sql2014a8.sandag.org_ws_FreewaySpeed[[#This Row],[speed_md]]),"",Table_sql2014a8.sandag.org_ws_FreewaySpeed[[#This Row],[speed_md]])</f>
        <v>43</v>
      </c>
      <c r="F450">
        <f>IF(ISERROR(Table_sql2014a8.sandag.org_ws_FreewaySpeed[[#This Row],[speed_pm]]),"",Table_sql2014a8.sandag.org_ws_FreewaySpeed[[#This Row],[speed_pm]])</f>
        <v>40</v>
      </c>
      <c r="G450">
        <f>IF(ISERROR(Table_sql2014a8.sandag.org_ws_FreewaySpeed[[#This Row],[speed_ev]]),"",Table_sql2014a8.sandag.org_ws_FreewaySpeed[[#This Row],[speed_ev]])</f>
        <v>58</v>
      </c>
    </row>
    <row r="451" spans="1:7" x14ac:dyDescent="0.3">
      <c r="A451">
        <f>IF(ISERROR(Table_sql2014a8.sandag.org_ws_FreewaySpeed[[#This Row],[scenario_id]]),"",Table_sql2014a8.sandag.org_ws_FreewaySpeed[[#This Row],[scenario_id]])</f>
        <v>0</v>
      </c>
      <c r="B451">
        <f>IF(ISERROR(Table_sql2014a8.sandag.org_ws_FreewaySpeed[[#This Row],[LinkID]]),"",Table_sql2014a8.sandag.org_ws_FreewaySpeed[[#This Row],[LinkID]])</f>
        <v>30706</v>
      </c>
      <c r="C451">
        <f>IF(ISERROR(Table_sql2014a8.sandag.org_ws_FreewaySpeed[[#This Row],[speed_ea]]),"",Table_sql2014a8.sandag.org_ws_FreewaySpeed[[#This Row],[speed_ea]])</f>
        <v>61</v>
      </c>
      <c r="D451">
        <f>IF(ISERROR(Table_sql2014a8.sandag.org_ws_FreewaySpeed[[#This Row],[speed_am]]),"",Table_sql2014a8.sandag.org_ws_FreewaySpeed[[#This Row],[speed_am]])</f>
        <v>52</v>
      </c>
      <c r="E451">
        <f>IF(ISERROR(Table_sql2014a8.sandag.org_ws_FreewaySpeed[[#This Row],[speed_md]]),"",Table_sql2014a8.sandag.org_ws_FreewaySpeed[[#This Row],[speed_md]])</f>
        <v>60</v>
      </c>
      <c r="F451">
        <f>IF(ISERROR(Table_sql2014a8.sandag.org_ws_FreewaySpeed[[#This Row],[speed_pm]]),"",Table_sql2014a8.sandag.org_ws_FreewaySpeed[[#This Row],[speed_pm]])</f>
        <v>58</v>
      </c>
      <c r="G451">
        <f>IF(ISERROR(Table_sql2014a8.sandag.org_ws_FreewaySpeed[[#This Row],[speed_ev]]),"",Table_sql2014a8.sandag.org_ws_FreewaySpeed[[#This Row],[speed_ev]])</f>
        <v>61</v>
      </c>
    </row>
    <row r="452" spans="1:7" x14ac:dyDescent="0.3">
      <c r="A452">
        <f>IF(ISERROR(Table_sql2014a8.sandag.org_ws_FreewaySpeed[[#This Row],[scenario_id]]),"",Table_sql2014a8.sandag.org_ws_FreewaySpeed[[#This Row],[scenario_id]])</f>
        <v>0</v>
      </c>
      <c r="B452">
        <f>IF(ISERROR(Table_sql2014a8.sandag.org_ws_FreewaySpeed[[#This Row],[LinkID]]),"",Table_sql2014a8.sandag.org_ws_FreewaySpeed[[#This Row],[LinkID]])</f>
        <v>30791</v>
      </c>
      <c r="C452">
        <f>IF(ISERROR(Table_sql2014a8.sandag.org_ws_FreewaySpeed[[#This Row],[speed_ea]]),"",Table_sql2014a8.sandag.org_ws_FreewaySpeed[[#This Row],[speed_ea]])</f>
        <v>58</v>
      </c>
      <c r="D452">
        <f>IF(ISERROR(Table_sql2014a8.sandag.org_ws_FreewaySpeed[[#This Row],[speed_am]]),"",Table_sql2014a8.sandag.org_ws_FreewaySpeed[[#This Row],[speed_am]])</f>
        <v>43</v>
      </c>
      <c r="E452">
        <f>IF(ISERROR(Table_sql2014a8.sandag.org_ws_FreewaySpeed[[#This Row],[speed_md]]),"",Table_sql2014a8.sandag.org_ws_FreewaySpeed[[#This Row],[speed_md]])</f>
        <v>51</v>
      </c>
      <c r="F452">
        <f>IF(ISERROR(Table_sql2014a8.sandag.org_ws_FreewaySpeed[[#This Row],[speed_pm]]),"",Table_sql2014a8.sandag.org_ws_FreewaySpeed[[#This Row],[speed_pm]])</f>
        <v>49</v>
      </c>
      <c r="G452">
        <f>IF(ISERROR(Table_sql2014a8.sandag.org_ws_FreewaySpeed[[#This Row],[speed_ev]]),"",Table_sql2014a8.sandag.org_ws_FreewaySpeed[[#This Row],[speed_ev]])</f>
        <v>58</v>
      </c>
    </row>
    <row r="453" spans="1:7" x14ac:dyDescent="0.3">
      <c r="A453">
        <f>IF(ISERROR(Table_sql2014a8.sandag.org_ws_FreewaySpeed[[#This Row],[scenario_id]]),"",Table_sql2014a8.sandag.org_ws_FreewaySpeed[[#This Row],[scenario_id]])</f>
        <v>0</v>
      </c>
      <c r="B453">
        <f>IF(ISERROR(Table_sql2014a8.sandag.org_ws_FreewaySpeed[[#This Row],[LinkID]]),"",Table_sql2014a8.sandag.org_ws_FreewaySpeed[[#This Row],[LinkID]])</f>
        <v>30815</v>
      </c>
      <c r="C453">
        <f>IF(ISERROR(Table_sql2014a8.sandag.org_ws_FreewaySpeed[[#This Row],[speed_ea]]),"",Table_sql2014a8.sandag.org_ws_FreewaySpeed[[#This Row],[speed_ea]])</f>
        <v>62</v>
      </c>
      <c r="D453">
        <f>IF(ISERROR(Table_sql2014a8.sandag.org_ws_FreewaySpeed[[#This Row],[speed_am]]),"",Table_sql2014a8.sandag.org_ws_FreewaySpeed[[#This Row],[speed_am]])</f>
        <v>43</v>
      </c>
      <c r="E453">
        <f>IF(ISERROR(Table_sql2014a8.sandag.org_ws_FreewaySpeed[[#This Row],[speed_md]]),"",Table_sql2014a8.sandag.org_ws_FreewaySpeed[[#This Row],[speed_md]])</f>
        <v>58</v>
      </c>
      <c r="F453">
        <f>IF(ISERROR(Table_sql2014a8.sandag.org_ws_FreewaySpeed[[#This Row],[speed_pm]]),"",Table_sql2014a8.sandag.org_ws_FreewaySpeed[[#This Row],[speed_pm]])</f>
        <v>50</v>
      </c>
      <c r="G453">
        <f>IF(ISERROR(Table_sql2014a8.sandag.org_ws_FreewaySpeed[[#This Row],[speed_ev]]),"",Table_sql2014a8.sandag.org_ws_FreewaySpeed[[#This Row],[speed_ev]])</f>
        <v>62</v>
      </c>
    </row>
    <row r="454" spans="1:7" x14ac:dyDescent="0.3">
      <c r="A454">
        <f>IF(ISERROR(Table_sql2014a8.sandag.org_ws_FreewaySpeed[[#This Row],[scenario_id]]),"",Table_sql2014a8.sandag.org_ws_FreewaySpeed[[#This Row],[scenario_id]])</f>
        <v>0</v>
      </c>
      <c r="B454">
        <f>IF(ISERROR(Table_sql2014a8.sandag.org_ws_FreewaySpeed[[#This Row],[LinkID]]),"",Table_sql2014a8.sandag.org_ws_FreewaySpeed[[#This Row],[LinkID]])</f>
        <v>30816</v>
      </c>
      <c r="C454">
        <f>IF(ISERROR(Table_sql2014a8.sandag.org_ws_FreewaySpeed[[#This Row],[speed_ea]]),"",Table_sql2014a8.sandag.org_ws_FreewaySpeed[[#This Row],[speed_ea]])</f>
        <v>62</v>
      </c>
      <c r="D454">
        <f>IF(ISERROR(Table_sql2014a8.sandag.org_ws_FreewaySpeed[[#This Row],[speed_am]]),"",Table_sql2014a8.sandag.org_ws_FreewaySpeed[[#This Row],[speed_am]])</f>
        <v>49</v>
      </c>
      <c r="E454">
        <f>IF(ISERROR(Table_sql2014a8.sandag.org_ws_FreewaySpeed[[#This Row],[speed_md]]),"",Table_sql2014a8.sandag.org_ws_FreewaySpeed[[#This Row],[speed_md]])</f>
        <v>60</v>
      </c>
      <c r="F454">
        <f>IF(ISERROR(Table_sql2014a8.sandag.org_ws_FreewaySpeed[[#This Row],[speed_pm]]),"",Table_sql2014a8.sandag.org_ws_FreewaySpeed[[#This Row],[speed_pm]])</f>
        <v>50</v>
      </c>
      <c r="G454">
        <f>IF(ISERROR(Table_sql2014a8.sandag.org_ws_FreewaySpeed[[#This Row],[speed_ev]]),"",Table_sql2014a8.sandag.org_ws_FreewaySpeed[[#This Row],[speed_ev]])</f>
        <v>62</v>
      </c>
    </row>
    <row r="455" spans="1:7" x14ac:dyDescent="0.3">
      <c r="A455">
        <f>IF(ISERROR(Table_sql2014a8.sandag.org_ws_FreewaySpeed[[#This Row],[scenario_id]]),"",Table_sql2014a8.sandag.org_ws_FreewaySpeed[[#This Row],[scenario_id]])</f>
        <v>0</v>
      </c>
      <c r="B455">
        <f>IF(ISERROR(Table_sql2014a8.sandag.org_ws_FreewaySpeed[[#This Row],[LinkID]]),"",Table_sql2014a8.sandag.org_ws_FreewaySpeed[[#This Row],[LinkID]])</f>
        <v>30862</v>
      </c>
      <c r="C455">
        <f>IF(ISERROR(Table_sql2014a8.sandag.org_ws_FreewaySpeed[[#This Row],[speed_ea]]),"",Table_sql2014a8.sandag.org_ws_FreewaySpeed[[#This Row],[speed_ea]])</f>
        <v>57</v>
      </c>
      <c r="D455">
        <f>IF(ISERROR(Table_sql2014a8.sandag.org_ws_FreewaySpeed[[#This Row],[speed_am]]),"",Table_sql2014a8.sandag.org_ws_FreewaySpeed[[#This Row],[speed_am]])</f>
        <v>24</v>
      </c>
      <c r="E455">
        <f>IF(ISERROR(Table_sql2014a8.sandag.org_ws_FreewaySpeed[[#This Row],[speed_md]]),"",Table_sql2014a8.sandag.org_ws_FreewaySpeed[[#This Row],[speed_md]])</f>
        <v>50</v>
      </c>
      <c r="F455">
        <f>IF(ISERROR(Table_sql2014a8.sandag.org_ws_FreewaySpeed[[#This Row],[speed_pm]]),"",Table_sql2014a8.sandag.org_ws_FreewaySpeed[[#This Row],[speed_pm]])</f>
        <v>53</v>
      </c>
      <c r="G455">
        <f>IF(ISERROR(Table_sql2014a8.sandag.org_ws_FreewaySpeed[[#This Row],[speed_ev]]),"",Table_sql2014a8.sandag.org_ws_FreewaySpeed[[#This Row],[speed_ev]])</f>
        <v>57</v>
      </c>
    </row>
    <row r="456" spans="1:7" x14ac:dyDescent="0.3">
      <c r="A456">
        <f>IF(ISERROR(Table_sql2014a8.sandag.org_ws_FreewaySpeed[[#This Row],[scenario_id]]),"",Table_sql2014a8.sandag.org_ws_FreewaySpeed[[#This Row],[scenario_id]])</f>
        <v>0</v>
      </c>
      <c r="B456">
        <f>IF(ISERROR(Table_sql2014a8.sandag.org_ws_FreewaySpeed[[#This Row],[LinkID]]),"",Table_sql2014a8.sandag.org_ws_FreewaySpeed[[#This Row],[LinkID]])</f>
        <v>30863</v>
      </c>
      <c r="C456">
        <f>IF(ISERROR(Table_sql2014a8.sandag.org_ws_FreewaySpeed[[#This Row],[speed_ea]]),"",Table_sql2014a8.sandag.org_ws_FreewaySpeed[[#This Row],[speed_ea]])</f>
        <v>56</v>
      </c>
      <c r="D456">
        <f>IF(ISERROR(Table_sql2014a8.sandag.org_ws_FreewaySpeed[[#This Row],[speed_am]]),"",Table_sql2014a8.sandag.org_ws_FreewaySpeed[[#This Row],[speed_am]])</f>
        <v>15</v>
      </c>
      <c r="E456">
        <f>IF(ISERROR(Table_sql2014a8.sandag.org_ws_FreewaySpeed[[#This Row],[speed_md]]),"",Table_sql2014a8.sandag.org_ws_FreewaySpeed[[#This Row],[speed_md]])</f>
        <v>44</v>
      </c>
      <c r="F456">
        <f>IF(ISERROR(Table_sql2014a8.sandag.org_ws_FreewaySpeed[[#This Row],[speed_pm]]),"",Table_sql2014a8.sandag.org_ws_FreewaySpeed[[#This Row],[speed_pm]])</f>
        <v>48</v>
      </c>
      <c r="G456">
        <f>IF(ISERROR(Table_sql2014a8.sandag.org_ws_FreewaySpeed[[#This Row],[speed_ev]]),"",Table_sql2014a8.sandag.org_ws_FreewaySpeed[[#This Row],[speed_ev]])</f>
        <v>56</v>
      </c>
    </row>
    <row r="457" spans="1:7" x14ac:dyDescent="0.3">
      <c r="A457">
        <f>IF(ISERROR(Table_sql2014a8.sandag.org_ws_FreewaySpeed[[#This Row],[scenario_id]]),"",Table_sql2014a8.sandag.org_ws_FreewaySpeed[[#This Row],[scenario_id]])</f>
        <v>0</v>
      </c>
      <c r="B457">
        <f>IF(ISERROR(Table_sql2014a8.sandag.org_ws_FreewaySpeed[[#This Row],[LinkID]]),"",Table_sql2014a8.sandag.org_ws_FreewaySpeed[[#This Row],[LinkID]])</f>
        <v>30865</v>
      </c>
      <c r="C457">
        <f>IF(ISERROR(Table_sql2014a8.sandag.org_ws_FreewaySpeed[[#This Row],[speed_ea]]),"",Table_sql2014a8.sandag.org_ws_FreewaySpeed[[#This Row],[speed_ea]])</f>
        <v>57</v>
      </c>
      <c r="D457">
        <f>IF(ISERROR(Table_sql2014a8.sandag.org_ws_FreewaySpeed[[#This Row],[speed_am]]),"",Table_sql2014a8.sandag.org_ws_FreewaySpeed[[#This Row],[speed_am]])</f>
        <v>57</v>
      </c>
      <c r="E457">
        <f>IF(ISERROR(Table_sql2014a8.sandag.org_ws_FreewaySpeed[[#This Row],[speed_md]]),"",Table_sql2014a8.sandag.org_ws_FreewaySpeed[[#This Row],[speed_md]])</f>
        <v>57</v>
      </c>
      <c r="F457">
        <f>IF(ISERROR(Table_sql2014a8.sandag.org_ws_FreewaySpeed[[#This Row],[speed_pm]]),"",Table_sql2014a8.sandag.org_ws_FreewaySpeed[[#This Row],[speed_pm]])</f>
        <v>45</v>
      </c>
      <c r="G457">
        <f>IF(ISERROR(Table_sql2014a8.sandag.org_ws_FreewaySpeed[[#This Row],[speed_ev]]),"",Table_sql2014a8.sandag.org_ws_FreewaySpeed[[#This Row],[speed_ev]])</f>
        <v>57</v>
      </c>
    </row>
    <row r="458" spans="1:7" x14ac:dyDescent="0.3">
      <c r="A458">
        <f>IF(ISERROR(Table_sql2014a8.sandag.org_ws_FreewaySpeed[[#This Row],[scenario_id]]),"",Table_sql2014a8.sandag.org_ws_FreewaySpeed[[#This Row],[scenario_id]])</f>
        <v>0</v>
      </c>
      <c r="B458">
        <f>IF(ISERROR(Table_sql2014a8.sandag.org_ws_FreewaySpeed[[#This Row],[LinkID]]),"",Table_sql2014a8.sandag.org_ws_FreewaySpeed[[#This Row],[LinkID]])</f>
        <v>31183</v>
      </c>
      <c r="C458">
        <f>IF(ISERROR(Table_sql2014a8.sandag.org_ws_FreewaySpeed[[#This Row],[speed_ea]]),"",Table_sql2014a8.sandag.org_ws_FreewaySpeed[[#This Row],[speed_ea]])</f>
        <v>53</v>
      </c>
      <c r="D458">
        <f>IF(ISERROR(Table_sql2014a8.sandag.org_ws_FreewaySpeed[[#This Row],[speed_am]]),"",Table_sql2014a8.sandag.org_ws_FreewaySpeed[[#This Row],[speed_am]])</f>
        <v>46</v>
      </c>
      <c r="E458">
        <f>IF(ISERROR(Table_sql2014a8.sandag.org_ws_FreewaySpeed[[#This Row],[speed_md]]),"",Table_sql2014a8.sandag.org_ws_FreewaySpeed[[#This Row],[speed_md]])</f>
        <v>52</v>
      </c>
      <c r="F458">
        <f>IF(ISERROR(Table_sql2014a8.sandag.org_ws_FreewaySpeed[[#This Row],[speed_pm]]),"",Table_sql2014a8.sandag.org_ws_FreewaySpeed[[#This Row],[speed_pm]])</f>
        <v>45</v>
      </c>
      <c r="G458">
        <f>IF(ISERROR(Table_sql2014a8.sandag.org_ws_FreewaySpeed[[#This Row],[speed_ev]]),"",Table_sql2014a8.sandag.org_ws_FreewaySpeed[[#This Row],[speed_ev]])</f>
        <v>53</v>
      </c>
    </row>
    <row r="459" spans="1:7" x14ac:dyDescent="0.3">
      <c r="A459">
        <f>IF(ISERROR(Table_sql2014a8.sandag.org_ws_FreewaySpeed[[#This Row],[scenario_id]]),"",Table_sql2014a8.sandag.org_ws_FreewaySpeed[[#This Row],[scenario_id]])</f>
        <v>0</v>
      </c>
      <c r="B459">
        <f>IF(ISERROR(Table_sql2014a8.sandag.org_ws_FreewaySpeed[[#This Row],[LinkID]]),"",Table_sql2014a8.sandag.org_ws_FreewaySpeed[[#This Row],[LinkID]])</f>
        <v>31184</v>
      </c>
      <c r="C459">
        <f>IF(ISERROR(Table_sql2014a8.sandag.org_ws_FreewaySpeed[[#This Row],[speed_ea]]),"",Table_sql2014a8.sandag.org_ws_FreewaySpeed[[#This Row],[speed_ea]])</f>
        <v>53</v>
      </c>
      <c r="D459">
        <f>IF(ISERROR(Table_sql2014a8.sandag.org_ws_FreewaySpeed[[#This Row],[speed_am]]),"",Table_sql2014a8.sandag.org_ws_FreewaySpeed[[#This Row],[speed_am]])</f>
        <v>48</v>
      </c>
      <c r="E459">
        <f>IF(ISERROR(Table_sql2014a8.sandag.org_ws_FreewaySpeed[[#This Row],[speed_md]]),"",Table_sql2014a8.sandag.org_ws_FreewaySpeed[[#This Row],[speed_md]])</f>
        <v>52</v>
      </c>
      <c r="F459">
        <f>IF(ISERROR(Table_sql2014a8.sandag.org_ws_FreewaySpeed[[#This Row],[speed_pm]]),"",Table_sql2014a8.sandag.org_ws_FreewaySpeed[[#This Row],[speed_pm]])</f>
        <v>51</v>
      </c>
      <c r="G459">
        <f>IF(ISERROR(Table_sql2014a8.sandag.org_ws_FreewaySpeed[[#This Row],[speed_ev]]),"",Table_sql2014a8.sandag.org_ws_FreewaySpeed[[#This Row],[speed_ev]])</f>
        <v>53</v>
      </c>
    </row>
    <row r="460" spans="1:7" x14ac:dyDescent="0.3">
      <c r="A460">
        <f>IF(ISERROR(Table_sql2014a8.sandag.org_ws_FreewaySpeed[[#This Row],[scenario_id]]),"",Table_sql2014a8.sandag.org_ws_FreewaySpeed[[#This Row],[scenario_id]])</f>
        <v>0</v>
      </c>
      <c r="B460">
        <f>IF(ISERROR(Table_sql2014a8.sandag.org_ws_FreewaySpeed[[#This Row],[LinkID]]),"",Table_sql2014a8.sandag.org_ws_FreewaySpeed[[#This Row],[LinkID]])</f>
        <v>31193</v>
      </c>
      <c r="C460">
        <f>IF(ISERROR(Table_sql2014a8.sandag.org_ws_FreewaySpeed[[#This Row],[speed_ea]]),"",Table_sql2014a8.sandag.org_ws_FreewaySpeed[[#This Row],[speed_ea]])</f>
        <v>57</v>
      </c>
      <c r="D460">
        <f>IF(ISERROR(Table_sql2014a8.sandag.org_ws_FreewaySpeed[[#This Row],[speed_am]]),"",Table_sql2014a8.sandag.org_ws_FreewaySpeed[[#This Row],[speed_am]])</f>
        <v>50</v>
      </c>
      <c r="E460">
        <f>IF(ISERROR(Table_sql2014a8.sandag.org_ws_FreewaySpeed[[#This Row],[speed_md]]),"",Table_sql2014a8.sandag.org_ws_FreewaySpeed[[#This Row],[speed_md]])</f>
        <v>57</v>
      </c>
      <c r="F460">
        <f>IF(ISERROR(Table_sql2014a8.sandag.org_ws_FreewaySpeed[[#This Row],[speed_pm]]),"",Table_sql2014a8.sandag.org_ws_FreewaySpeed[[#This Row],[speed_pm]])</f>
        <v>57</v>
      </c>
      <c r="G460">
        <f>IF(ISERROR(Table_sql2014a8.sandag.org_ws_FreewaySpeed[[#This Row],[speed_ev]]),"",Table_sql2014a8.sandag.org_ws_FreewaySpeed[[#This Row],[speed_ev]])</f>
        <v>57</v>
      </c>
    </row>
    <row r="461" spans="1:7" x14ac:dyDescent="0.3">
      <c r="A461">
        <f>IF(ISERROR(Table_sql2014a8.sandag.org_ws_FreewaySpeed[[#This Row],[scenario_id]]),"",Table_sql2014a8.sandag.org_ws_FreewaySpeed[[#This Row],[scenario_id]])</f>
        <v>0</v>
      </c>
      <c r="B461">
        <f>IF(ISERROR(Table_sql2014a8.sandag.org_ws_FreewaySpeed[[#This Row],[LinkID]]),"",Table_sql2014a8.sandag.org_ws_FreewaySpeed[[#This Row],[LinkID]])</f>
        <v>31206</v>
      </c>
      <c r="C461">
        <f>IF(ISERROR(Table_sql2014a8.sandag.org_ws_FreewaySpeed[[#This Row],[speed_ea]]),"",Table_sql2014a8.sandag.org_ws_FreewaySpeed[[#This Row],[speed_ea]])</f>
        <v>58</v>
      </c>
      <c r="D461">
        <f>IF(ISERROR(Table_sql2014a8.sandag.org_ws_FreewaySpeed[[#This Row],[speed_am]]),"",Table_sql2014a8.sandag.org_ws_FreewaySpeed[[#This Row],[speed_am]])</f>
        <v>56</v>
      </c>
      <c r="E461">
        <f>IF(ISERROR(Table_sql2014a8.sandag.org_ws_FreewaySpeed[[#This Row],[speed_md]]),"",Table_sql2014a8.sandag.org_ws_FreewaySpeed[[#This Row],[speed_md]])</f>
        <v>57</v>
      </c>
      <c r="F461">
        <f>IF(ISERROR(Table_sql2014a8.sandag.org_ws_FreewaySpeed[[#This Row],[speed_pm]]),"",Table_sql2014a8.sandag.org_ws_FreewaySpeed[[#This Row],[speed_pm]])</f>
        <v>43</v>
      </c>
      <c r="G461">
        <f>IF(ISERROR(Table_sql2014a8.sandag.org_ws_FreewaySpeed[[#This Row],[speed_ev]]),"",Table_sql2014a8.sandag.org_ws_FreewaySpeed[[#This Row],[speed_ev]])</f>
        <v>58</v>
      </c>
    </row>
    <row r="462" spans="1:7" x14ac:dyDescent="0.3">
      <c r="A462">
        <f>IF(ISERROR(Table_sql2014a8.sandag.org_ws_FreewaySpeed[[#This Row],[scenario_id]]),"",Table_sql2014a8.sandag.org_ws_FreewaySpeed[[#This Row],[scenario_id]])</f>
        <v>0</v>
      </c>
      <c r="B462">
        <f>IF(ISERROR(Table_sql2014a8.sandag.org_ws_FreewaySpeed[[#This Row],[LinkID]]),"",Table_sql2014a8.sandag.org_ws_FreewaySpeed[[#This Row],[LinkID]])</f>
        <v>31207</v>
      </c>
      <c r="C462">
        <f>IF(ISERROR(Table_sql2014a8.sandag.org_ws_FreewaySpeed[[#This Row],[speed_ea]]),"",Table_sql2014a8.sandag.org_ws_FreewaySpeed[[#This Row],[speed_ea]])</f>
        <v>57</v>
      </c>
      <c r="D462">
        <f>IF(ISERROR(Table_sql2014a8.sandag.org_ws_FreewaySpeed[[#This Row],[speed_am]]),"",Table_sql2014a8.sandag.org_ws_FreewaySpeed[[#This Row],[speed_am]])</f>
        <v>44</v>
      </c>
      <c r="E462">
        <f>IF(ISERROR(Table_sql2014a8.sandag.org_ws_FreewaySpeed[[#This Row],[speed_md]]),"",Table_sql2014a8.sandag.org_ws_FreewaySpeed[[#This Row],[speed_md]])</f>
        <v>56</v>
      </c>
      <c r="F462">
        <f>IF(ISERROR(Table_sql2014a8.sandag.org_ws_FreewaySpeed[[#This Row],[speed_pm]]),"",Table_sql2014a8.sandag.org_ws_FreewaySpeed[[#This Row],[speed_pm]])</f>
        <v>57</v>
      </c>
      <c r="G462">
        <f>IF(ISERROR(Table_sql2014a8.sandag.org_ws_FreewaySpeed[[#This Row],[speed_ev]]),"",Table_sql2014a8.sandag.org_ws_FreewaySpeed[[#This Row],[speed_ev]])</f>
        <v>58</v>
      </c>
    </row>
    <row r="463" spans="1:7" x14ac:dyDescent="0.3">
      <c r="A463">
        <f>IF(ISERROR(Table_sql2014a8.sandag.org_ws_FreewaySpeed[[#This Row],[scenario_id]]),"",Table_sql2014a8.sandag.org_ws_FreewaySpeed[[#This Row],[scenario_id]])</f>
        <v>0</v>
      </c>
      <c r="B463">
        <f>IF(ISERROR(Table_sql2014a8.sandag.org_ws_FreewaySpeed[[#This Row],[LinkID]]),"",Table_sql2014a8.sandag.org_ws_FreewaySpeed[[#This Row],[LinkID]])</f>
        <v>31208</v>
      </c>
      <c r="C463">
        <f>IF(ISERROR(Table_sql2014a8.sandag.org_ws_FreewaySpeed[[#This Row],[speed_ea]]),"",Table_sql2014a8.sandag.org_ws_FreewaySpeed[[#This Row],[speed_ea]])</f>
        <v>58</v>
      </c>
      <c r="D463">
        <f>IF(ISERROR(Table_sql2014a8.sandag.org_ws_FreewaySpeed[[#This Row],[speed_am]]),"",Table_sql2014a8.sandag.org_ws_FreewaySpeed[[#This Row],[speed_am]])</f>
        <v>47</v>
      </c>
      <c r="E463">
        <f>IF(ISERROR(Table_sql2014a8.sandag.org_ws_FreewaySpeed[[#This Row],[speed_md]]),"",Table_sql2014a8.sandag.org_ws_FreewaySpeed[[#This Row],[speed_md]])</f>
        <v>57</v>
      </c>
      <c r="F463">
        <f>IF(ISERROR(Table_sql2014a8.sandag.org_ws_FreewaySpeed[[#This Row],[speed_pm]]),"",Table_sql2014a8.sandag.org_ws_FreewaySpeed[[#This Row],[speed_pm]])</f>
        <v>57</v>
      </c>
      <c r="G463">
        <f>IF(ISERROR(Table_sql2014a8.sandag.org_ws_FreewaySpeed[[#This Row],[speed_ev]]),"",Table_sql2014a8.sandag.org_ws_FreewaySpeed[[#This Row],[speed_ev]])</f>
        <v>58</v>
      </c>
    </row>
    <row r="464" spans="1:7" x14ac:dyDescent="0.3">
      <c r="A464">
        <f>IF(ISERROR(Table_sql2014a8.sandag.org_ws_FreewaySpeed[[#This Row],[scenario_id]]),"",Table_sql2014a8.sandag.org_ws_FreewaySpeed[[#This Row],[scenario_id]])</f>
        <v>0</v>
      </c>
      <c r="B464">
        <f>IF(ISERROR(Table_sql2014a8.sandag.org_ws_FreewaySpeed[[#This Row],[LinkID]]),"",Table_sql2014a8.sandag.org_ws_FreewaySpeed[[#This Row],[LinkID]])</f>
        <v>31311</v>
      </c>
      <c r="C464" t="str">
        <f>IF(ISERROR(Table_sql2014a8.sandag.org_ws_FreewaySpeed[[#This Row],[speed_ea]]),"",Table_sql2014a8.sandag.org_ws_FreewaySpeed[[#This Row],[speed_ea]])</f>
        <v/>
      </c>
      <c r="D464" t="str">
        <f>IF(ISERROR(Table_sql2014a8.sandag.org_ws_FreewaySpeed[[#This Row],[speed_am]]),"",Table_sql2014a8.sandag.org_ws_FreewaySpeed[[#This Row],[speed_am]])</f>
        <v/>
      </c>
      <c r="E464" t="str">
        <f>IF(ISERROR(Table_sql2014a8.sandag.org_ws_FreewaySpeed[[#This Row],[speed_md]]),"",Table_sql2014a8.sandag.org_ws_FreewaySpeed[[#This Row],[speed_md]])</f>
        <v/>
      </c>
      <c r="F464" t="str">
        <f>IF(ISERROR(Table_sql2014a8.sandag.org_ws_FreewaySpeed[[#This Row],[speed_pm]]),"",Table_sql2014a8.sandag.org_ws_FreewaySpeed[[#This Row],[speed_pm]])</f>
        <v/>
      </c>
      <c r="G464" t="str">
        <f>IF(ISERROR(Table_sql2014a8.sandag.org_ws_FreewaySpeed[[#This Row],[speed_ev]]),"",Table_sql2014a8.sandag.org_ws_FreewaySpeed[[#This Row],[speed_ev]])</f>
        <v/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theme="1" tint="4.9989318521683403E-2"/>
  </sheetPr>
  <dimension ref="A1:F464"/>
  <sheetViews>
    <sheetView workbookViewId="0">
      <pane ySplit="1" topLeftCell="A424" activePane="bottomLeft" state="frozen"/>
      <selection activeCell="K28" sqref="K28"/>
      <selection pane="bottomLeft" activeCell="K449" sqref="K449"/>
    </sheetView>
  </sheetViews>
  <sheetFormatPr defaultRowHeight="14.4" x14ac:dyDescent="0.3"/>
  <cols>
    <col min="2" max="2" width="9.5546875" style="3" bestFit="1" customWidth="1"/>
    <col min="3" max="3" width="10.109375" style="3" bestFit="1" customWidth="1"/>
    <col min="4" max="5" width="10.33203125" style="3" bestFit="1" customWidth="1"/>
    <col min="6" max="6" width="9.5546875" style="3" bestFit="1" customWidth="1"/>
  </cols>
  <sheetData>
    <row r="1" spans="1:6" x14ac:dyDescent="0.3">
      <c r="A1" t="s">
        <v>178</v>
      </c>
      <c r="B1" s="3" t="s">
        <v>1</v>
      </c>
      <c r="C1" s="3" t="s">
        <v>0</v>
      </c>
      <c r="D1" s="3" t="s">
        <v>3</v>
      </c>
      <c r="E1" s="3" t="s">
        <v>4</v>
      </c>
      <c r="F1" s="3" t="s">
        <v>2</v>
      </c>
    </row>
    <row r="2" spans="1:6" x14ac:dyDescent="0.3">
      <c r="A2">
        <v>554</v>
      </c>
      <c r="B2" s="3">
        <v>65.242690058479496</v>
      </c>
      <c r="C2" s="3">
        <v>69.247400693148506</v>
      </c>
      <c r="D2" s="3">
        <v>67.431646665841896</v>
      </c>
      <c r="E2" s="3">
        <v>55.079682179341702</v>
      </c>
      <c r="F2" s="3">
        <v>67.144048446341699</v>
      </c>
    </row>
    <row r="3" spans="1:6" x14ac:dyDescent="0.3">
      <c r="A3">
        <v>556</v>
      </c>
      <c r="B3" s="3">
        <v>63.9340776182881</v>
      </c>
      <c r="C3" s="3">
        <v>68.374300186616907</v>
      </c>
      <c r="D3" s="3">
        <v>66.050228875417503</v>
      </c>
      <c r="E3" s="3">
        <v>58.280136208853598</v>
      </c>
      <c r="F3" s="3">
        <v>64.961779013203596</v>
      </c>
    </row>
    <row r="4" spans="1:6" x14ac:dyDescent="0.3">
      <c r="A4">
        <v>558</v>
      </c>
      <c r="B4" s="3">
        <v>62.747740563530002</v>
      </c>
      <c r="C4" s="3">
        <v>64.297520661156994</v>
      </c>
      <c r="D4" s="3">
        <v>66.108375603117693</v>
      </c>
      <c r="E4" s="3">
        <v>56.243586833144199</v>
      </c>
      <c r="F4" s="3">
        <v>64.914027598530694</v>
      </c>
    </row>
    <row r="5" spans="1:6" x14ac:dyDescent="0.3">
      <c r="A5">
        <v>570</v>
      </c>
      <c r="B5" s="3">
        <v>65.955608718766598</v>
      </c>
      <c r="C5" s="3">
        <v>52.054385497200698</v>
      </c>
      <c r="D5" s="3">
        <v>65.314982061115899</v>
      </c>
      <c r="E5" s="3">
        <v>67.358910329171394</v>
      </c>
      <c r="F5" s="3">
        <v>66.029087660081402</v>
      </c>
    </row>
    <row r="6" spans="1:6" x14ac:dyDescent="0.3">
      <c r="A6">
        <v>574</v>
      </c>
      <c r="B6" s="3">
        <v>66.8314726209463</v>
      </c>
      <c r="C6" s="3">
        <v>66.617968541722206</v>
      </c>
      <c r="D6" s="3">
        <v>66.817270815291394</v>
      </c>
      <c r="E6" s="3">
        <v>56.3623155505108</v>
      </c>
      <c r="F6" s="3">
        <v>67.158741189317993</v>
      </c>
    </row>
    <row r="7" spans="1:6" x14ac:dyDescent="0.3">
      <c r="A7">
        <v>575</v>
      </c>
      <c r="B7" s="3">
        <v>67.210526315789494</v>
      </c>
      <c r="C7" s="3">
        <v>69.599040255931797</v>
      </c>
      <c r="D7" s="3">
        <v>68.183471483360094</v>
      </c>
      <c r="E7" s="3">
        <v>48.310102156640198</v>
      </c>
      <c r="F7" s="3">
        <v>68.084483272113602</v>
      </c>
    </row>
    <row r="8" spans="1:6" x14ac:dyDescent="0.3">
      <c r="A8">
        <v>589</v>
      </c>
      <c r="B8" s="3">
        <v>65.172780435938293</v>
      </c>
      <c r="C8" s="3">
        <v>67.861370301253004</v>
      </c>
      <c r="D8" s="3">
        <v>68.977607324013405</v>
      </c>
      <c r="E8" s="3">
        <v>70.923496027241796</v>
      </c>
      <c r="F8" s="3">
        <v>65.644991561600307</v>
      </c>
    </row>
    <row r="9" spans="1:6" x14ac:dyDescent="0.3">
      <c r="A9">
        <v>621</v>
      </c>
      <c r="B9" s="3">
        <v>65.9096225412015</v>
      </c>
      <c r="C9" s="3">
        <v>37.2537989869368</v>
      </c>
      <c r="D9" s="3">
        <v>61.819373994803897</v>
      </c>
      <c r="E9" s="3">
        <v>66.6683314415437</v>
      </c>
      <c r="F9" s="3">
        <v>67.604983619577098</v>
      </c>
    </row>
    <row r="10" spans="1:6" x14ac:dyDescent="0.3">
      <c r="A10">
        <v>640</v>
      </c>
      <c r="B10" s="3">
        <v>64.197235513025007</v>
      </c>
      <c r="C10" s="3">
        <v>66.640095974406805</v>
      </c>
      <c r="D10" s="3">
        <v>65.297909192131598</v>
      </c>
      <c r="E10" s="3">
        <v>49.228603859250903</v>
      </c>
      <c r="F10" s="3">
        <v>64.555445249677405</v>
      </c>
    </row>
    <row r="11" spans="1:6" x14ac:dyDescent="0.3">
      <c r="A11">
        <v>643</v>
      </c>
      <c r="B11" s="3">
        <v>65.485911749069601</v>
      </c>
      <c r="C11" s="3">
        <v>44.238603039189499</v>
      </c>
      <c r="D11" s="3">
        <v>62.564641840900698</v>
      </c>
      <c r="E11" s="3">
        <v>67.438138479001097</v>
      </c>
      <c r="F11" s="3">
        <v>67.091035441278706</v>
      </c>
    </row>
    <row r="12" spans="1:6" x14ac:dyDescent="0.3">
      <c r="A12">
        <v>689</v>
      </c>
      <c r="B12" s="3">
        <v>63.503987240829296</v>
      </c>
      <c r="C12" s="3">
        <v>63.982937883231102</v>
      </c>
      <c r="D12" s="3">
        <v>63.446616355313601</v>
      </c>
      <c r="E12" s="3">
        <v>63.800227014755997</v>
      </c>
      <c r="F12" s="3">
        <v>62.667527052516597</v>
      </c>
    </row>
    <row r="13" spans="1:6" x14ac:dyDescent="0.3">
      <c r="A13">
        <v>690</v>
      </c>
      <c r="B13" s="3">
        <v>63.232057416267899</v>
      </c>
      <c r="C13" s="3">
        <v>64.579045587843197</v>
      </c>
      <c r="D13" s="3">
        <v>62.9617716194482</v>
      </c>
      <c r="E13" s="3">
        <v>62.902383654937601</v>
      </c>
      <c r="F13" s="3">
        <v>62.3765511764122</v>
      </c>
    </row>
    <row r="14" spans="1:6" x14ac:dyDescent="0.3">
      <c r="A14">
        <v>696</v>
      </c>
      <c r="B14" s="3">
        <v>62.976874003189799</v>
      </c>
      <c r="C14" s="3">
        <v>65.162623300453205</v>
      </c>
      <c r="D14" s="3">
        <v>63.270444142026498</v>
      </c>
      <c r="E14" s="3">
        <v>62.561861520998903</v>
      </c>
      <c r="F14" s="3">
        <v>61.828055197061502</v>
      </c>
    </row>
    <row r="15" spans="1:6" x14ac:dyDescent="0.3">
      <c r="A15">
        <v>698</v>
      </c>
      <c r="B15" s="3">
        <v>60.9694311536417</v>
      </c>
      <c r="C15" s="3">
        <v>61.610503865635799</v>
      </c>
      <c r="D15" s="3">
        <v>60.990350117530603</v>
      </c>
      <c r="E15" s="3">
        <v>59.661520998864901</v>
      </c>
      <c r="F15" s="3">
        <v>60.508488037327503</v>
      </c>
    </row>
    <row r="16" spans="1:6" x14ac:dyDescent="0.3">
      <c r="A16">
        <v>700</v>
      </c>
      <c r="B16" s="3">
        <v>62.572567783094101</v>
      </c>
      <c r="C16" s="3">
        <v>65.604638762996501</v>
      </c>
      <c r="D16" s="3">
        <v>63.4107385871582</v>
      </c>
      <c r="E16" s="3">
        <v>63.555959137343898</v>
      </c>
      <c r="F16" s="3">
        <v>62.200734637148798</v>
      </c>
    </row>
    <row r="17" spans="1:6" x14ac:dyDescent="0.3">
      <c r="A17">
        <v>708</v>
      </c>
      <c r="B17" s="3">
        <v>63.496544391281198</v>
      </c>
      <c r="C17" s="3">
        <v>53.882964542788599</v>
      </c>
      <c r="D17" s="3">
        <v>65.552270196709102</v>
      </c>
      <c r="E17" s="3">
        <v>65.718501702610695</v>
      </c>
      <c r="F17" s="3">
        <v>63.270723716866897</v>
      </c>
    </row>
    <row r="18" spans="1:6" x14ac:dyDescent="0.3">
      <c r="A18">
        <v>711</v>
      </c>
      <c r="B18" s="3">
        <v>63.496544391281198</v>
      </c>
      <c r="C18" s="3">
        <v>53.882964542788599</v>
      </c>
      <c r="D18" s="3">
        <v>65.552270196709102</v>
      </c>
      <c r="E18" s="3">
        <v>65.718501702610695</v>
      </c>
      <c r="F18" s="3">
        <v>63.270723716866897</v>
      </c>
    </row>
    <row r="19" spans="1:6" x14ac:dyDescent="0.3">
      <c r="A19">
        <v>716</v>
      </c>
      <c r="B19" s="3">
        <v>61.847421584263699</v>
      </c>
      <c r="C19" s="3">
        <v>27.9589442815249</v>
      </c>
      <c r="D19" s="3">
        <v>64.482741556352806</v>
      </c>
      <c r="E19" s="3">
        <v>65.778887627695795</v>
      </c>
      <c r="F19" s="3">
        <v>63.3214533902512</v>
      </c>
    </row>
    <row r="20" spans="1:6" x14ac:dyDescent="0.3">
      <c r="A20">
        <v>717</v>
      </c>
      <c r="B20" s="3">
        <v>61.847421584263699</v>
      </c>
      <c r="C20" s="3">
        <v>27.9589442815249</v>
      </c>
      <c r="D20" s="3">
        <v>64.482741556352806</v>
      </c>
      <c r="E20" s="3">
        <v>65.778887627695795</v>
      </c>
      <c r="F20" s="3">
        <v>63.3214533902512</v>
      </c>
    </row>
    <row r="21" spans="1:6" x14ac:dyDescent="0.3">
      <c r="A21">
        <v>722</v>
      </c>
      <c r="B21" s="3">
        <v>67.441254651780994</v>
      </c>
      <c r="C21" s="3">
        <v>56.489202879232202</v>
      </c>
      <c r="D21" s="3">
        <v>68.583941605839399</v>
      </c>
      <c r="E21" s="3">
        <v>70.562315550510803</v>
      </c>
      <c r="F21" s="3">
        <v>66.846818226943299</v>
      </c>
    </row>
    <row r="22" spans="1:6" x14ac:dyDescent="0.3">
      <c r="A22">
        <v>726</v>
      </c>
      <c r="B22" s="3">
        <v>63.227006911217401</v>
      </c>
      <c r="C22" s="3">
        <v>22.6448946947481</v>
      </c>
      <c r="D22" s="3">
        <v>64.487813930471404</v>
      </c>
      <c r="E22" s="3">
        <v>66.896481271282596</v>
      </c>
      <c r="F22" s="3">
        <v>64.473344584532896</v>
      </c>
    </row>
    <row r="23" spans="1:6" x14ac:dyDescent="0.3">
      <c r="A23">
        <v>729</v>
      </c>
      <c r="B23" s="3">
        <v>61.306751727804397</v>
      </c>
      <c r="C23" s="3">
        <v>26.658224473473702</v>
      </c>
      <c r="D23" s="3">
        <v>62.539279970308101</v>
      </c>
      <c r="E23" s="3">
        <v>64.7877412031782</v>
      </c>
      <c r="F23" s="3">
        <v>62.957510175717303</v>
      </c>
    </row>
    <row r="24" spans="1:6" x14ac:dyDescent="0.3">
      <c r="A24">
        <v>734</v>
      </c>
      <c r="B24" s="3">
        <v>66.138490164806001</v>
      </c>
      <c r="C24" s="3">
        <v>70.603572380698495</v>
      </c>
      <c r="D24" s="3">
        <v>63.071879252752701</v>
      </c>
      <c r="E24" s="3">
        <v>31.2138479001135</v>
      </c>
      <c r="F24" s="3">
        <v>65.980839868956593</v>
      </c>
    </row>
    <row r="25" spans="1:6" x14ac:dyDescent="0.3">
      <c r="A25">
        <v>738</v>
      </c>
      <c r="B25" s="3">
        <v>63.736044657097302</v>
      </c>
      <c r="C25" s="3">
        <v>25.5459877366036</v>
      </c>
      <c r="D25" s="3">
        <v>64.108128170233798</v>
      </c>
      <c r="E25" s="3">
        <v>66.112599318955702</v>
      </c>
      <c r="F25" s="3">
        <v>64.045964459445997</v>
      </c>
    </row>
    <row r="26" spans="1:6" x14ac:dyDescent="0.3">
      <c r="A26">
        <v>744</v>
      </c>
      <c r="B26" s="3">
        <v>62.171451355661901</v>
      </c>
      <c r="C26" s="3">
        <v>24.68221807518</v>
      </c>
      <c r="D26" s="3">
        <v>63.028207348756702</v>
      </c>
      <c r="E26" s="3">
        <v>65.760499432463106</v>
      </c>
      <c r="F26" s="3">
        <v>63.726298024421702</v>
      </c>
    </row>
    <row r="27" spans="1:6" x14ac:dyDescent="0.3">
      <c r="A27">
        <v>748</v>
      </c>
      <c r="B27" s="3">
        <v>64.506645401382201</v>
      </c>
      <c r="C27" s="3">
        <v>40.909890695814397</v>
      </c>
      <c r="D27" s="3">
        <v>63.471235927254703</v>
      </c>
      <c r="E27" s="3">
        <v>64.745289443813803</v>
      </c>
      <c r="F27" s="3">
        <v>64.443462722128501</v>
      </c>
    </row>
    <row r="28" spans="1:6" x14ac:dyDescent="0.3">
      <c r="A28">
        <v>749</v>
      </c>
      <c r="B28" s="3">
        <v>66.7325890483785</v>
      </c>
      <c r="C28" s="3">
        <v>45.020527859237497</v>
      </c>
      <c r="D28" s="3">
        <v>66.2191018186317</v>
      </c>
      <c r="E28" s="3">
        <v>67.198864926220196</v>
      </c>
      <c r="F28" s="3">
        <v>66.4732453092425</v>
      </c>
    </row>
    <row r="29" spans="1:6" x14ac:dyDescent="0.3">
      <c r="A29">
        <v>759</v>
      </c>
      <c r="B29" s="3">
        <v>66.535619351408798</v>
      </c>
      <c r="C29" s="3">
        <v>35.275393228472403</v>
      </c>
      <c r="D29" s="3">
        <v>63.332054930100199</v>
      </c>
      <c r="E29" s="3">
        <v>69.437457434733304</v>
      </c>
      <c r="F29" s="3">
        <v>66.380224362156298</v>
      </c>
    </row>
    <row r="30" spans="1:6" x14ac:dyDescent="0.3">
      <c r="A30">
        <v>762</v>
      </c>
      <c r="B30" s="3">
        <v>65.780170122275393</v>
      </c>
      <c r="C30" s="3">
        <v>34.083711010397202</v>
      </c>
      <c r="D30" s="3">
        <v>63.0863540764568</v>
      </c>
      <c r="E30" s="3">
        <v>70.336662883087399</v>
      </c>
      <c r="F30" s="3">
        <v>66.658790826963198</v>
      </c>
    </row>
    <row r="31" spans="1:6" x14ac:dyDescent="0.3">
      <c r="A31">
        <v>769</v>
      </c>
      <c r="B31" s="3">
        <v>65.077884104199896</v>
      </c>
      <c r="C31" s="3">
        <v>69.775793121834198</v>
      </c>
      <c r="D31" s="3">
        <v>67.603488803662003</v>
      </c>
      <c r="E31" s="3">
        <v>27.7264472190692</v>
      </c>
      <c r="F31" s="3">
        <v>67.252556338727302</v>
      </c>
    </row>
    <row r="32" spans="1:6" x14ac:dyDescent="0.3">
      <c r="A32">
        <v>771</v>
      </c>
      <c r="B32" s="3">
        <v>64.363902179691706</v>
      </c>
      <c r="C32" s="3">
        <v>68.898160490535901</v>
      </c>
      <c r="D32" s="3">
        <v>65.862056167264598</v>
      </c>
      <c r="E32" s="3">
        <v>24.1661748013621</v>
      </c>
      <c r="F32" s="3">
        <v>66.064926039908698</v>
      </c>
    </row>
    <row r="33" spans="1:6" x14ac:dyDescent="0.3">
      <c r="A33">
        <v>772</v>
      </c>
      <c r="B33" s="3">
        <v>64.094364699627903</v>
      </c>
      <c r="C33" s="3">
        <v>68.402825913089799</v>
      </c>
      <c r="D33" s="3">
        <v>64.831374489669699</v>
      </c>
      <c r="E33" s="3">
        <v>20.869239500567499</v>
      </c>
      <c r="F33" s="3">
        <v>65.634269830239205</v>
      </c>
    </row>
    <row r="34" spans="1:6" x14ac:dyDescent="0.3">
      <c r="A34">
        <v>774</v>
      </c>
      <c r="B34" s="3">
        <v>63.120414673046298</v>
      </c>
      <c r="C34" s="3">
        <v>67.334310850439905</v>
      </c>
      <c r="D34" s="3">
        <v>63.333786960287</v>
      </c>
      <c r="E34" s="3">
        <v>20.093303064699199</v>
      </c>
      <c r="F34" s="3">
        <v>64.868758066117294</v>
      </c>
    </row>
    <row r="35" spans="1:6" x14ac:dyDescent="0.3">
      <c r="A35">
        <v>777</v>
      </c>
      <c r="B35" s="3">
        <v>63.919191919191903</v>
      </c>
      <c r="C35" s="3">
        <v>67.959744068248497</v>
      </c>
      <c r="D35" s="3">
        <v>64.998267969813199</v>
      </c>
      <c r="E35" s="3">
        <v>23.175936435868302</v>
      </c>
      <c r="F35" s="3">
        <v>65.509580065521703</v>
      </c>
    </row>
    <row r="36" spans="1:6" x14ac:dyDescent="0.3">
      <c r="A36">
        <v>778</v>
      </c>
      <c r="B36" s="3">
        <v>64.357256778309406</v>
      </c>
      <c r="C36" s="3">
        <v>68.825379898693697</v>
      </c>
      <c r="D36" s="3">
        <v>65.864901645428702</v>
      </c>
      <c r="E36" s="3">
        <v>19.8774120317821</v>
      </c>
      <c r="F36" s="3">
        <v>66.090936165988296</v>
      </c>
    </row>
    <row r="37" spans="1:6" x14ac:dyDescent="0.3">
      <c r="A37">
        <v>782</v>
      </c>
      <c r="B37" s="3">
        <v>66.194577352472095</v>
      </c>
      <c r="C37" s="3">
        <v>66.919754732071496</v>
      </c>
      <c r="D37" s="3">
        <v>69.212915996535898</v>
      </c>
      <c r="E37" s="3">
        <v>70.772985244040896</v>
      </c>
      <c r="F37" s="3">
        <v>67.254144743373402</v>
      </c>
    </row>
    <row r="38" spans="1:6" x14ac:dyDescent="0.3">
      <c r="A38">
        <v>787</v>
      </c>
      <c r="B38" s="3">
        <v>64.001860712387</v>
      </c>
      <c r="C38" s="3">
        <v>67.033857637963195</v>
      </c>
      <c r="D38" s="3">
        <v>65.086725225782502</v>
      </c>
      <c r="E38" s="3">
        <v>28.896254256526699</v>
      </c>
      <c r="F38" s="3">
        <v>64.953142062940501</v>
      </c>
    </row>
    <row r="39" spans="1:6" x14ac:dyDescent="0.3">
      <c r="A39">
        <v>799</v>
      </c>
      <c r="B39" s="3">
        <v>63.8003721424774</v>
      </c>
      <c r="C39" s="3">
        <v>67.845641162356699</v>
      </c>
      <c r="D39" s="3">
        <v>65.745267846096795</v>
      </c>
      <c r="E39" s="3">
        <v>26.087627695800201</v>
      </c>
      <c r="F39" s="3">
        <v>65.746450908368899</v>
      </c>
    </row>
    <row r="40" spans="1:6" x14ac:dyDescent="0.3">
      <c r="A40">
        <v>801</v>
      </c>
      <c r="B40" s="3">
        <v>63.4688995215311</v>
      </c>
      <c r="C40" s="3">
        <v>67.117035457211401</v>
      </c>
      <c r="D40" s="3">
        <v>63.9455647655573</v>
      </c>
      <c r="E40" s="3">
        <v>32.010896708285998</v>
      </c>
      <c r="F40" s="3">
        <v>64.549985108706394</v>
      </c>
    </row>
    <row r="41" spans="1:6" x14ac:dyDescent="0.3">
      <c r="A41">
        <v>803</v>
      </c>
      <c r="B41" s="3">
        <v>64.569112174375306</v>
      </c>
      <c r="C41" s="3">
        <v>66.639829378832303</v>
      </c>
      <c r="D41" s="3">
        <v>66.115551156748694</v>
      </c>
      <c r="E41" s="3">
        <v>56.271963677639</v>
      </c>
      <c r="F41" s="3">
        <v>65.154174525960499</v>
      </c>
    </row>
    <row r="42" spans="1:6" x14ac:dyDescent="0.3">
      <c r="A42">
        <v>806</v>
      </c>
      <c r="B42" s="3">
        <v>63.885699096225402</v>
      </c>
      <c r="C42" s="3">
        <v>66.979472140762496</v>
      </c>
      <c r="D42" s="3">
        <v>66.409625139181003</v>
      </c>
      <c r="E42" s="3">
        <v>58.971396140749199</v>
      </c>
      <c r="F42" s="3">
        <v>64.974188424501094</v>
      </c>
    </row>
    <row r="43" spans="1:6" x14ac:dyDescent="0.3">
      <c r="A43">
        <v>809</v>
      </c>
      <c r="B43" s="3">
        <v>62.458532695374799</v>
      </c>
      <c r="C43" s="3">
        <v>65.849373500399906</v>
      </c>
      <c r="D43" s="3">
        <v>64.635036496350395</v>
      </c>
      <c r="E43" s="3">
        <v>52.488762769579999</v>
      </c>
      <c r="F43" s="3">
        <v>64.004963764519005</v>
      </c>
    </row>
    <row r="44" spans="1:6" x14ac:dyDescent="0.3">
      <c r="A44">
        <v>811</v>
      </c>
      <c r="B44" s="3">
        <v>61.914938862307302</v>
      </c>
      <c r="C44" s="3">
        <v>65.377765929085598</v>
      </c>
      <c r="D44" s="3">
        <v>64.766918223431901</v>
      </c>
      <c r="E44" s="3">
        <v>58.643359818388198</v>
      </c>
      <c r="F44" s="3">
        <v>63.289784572619901</v>
      </c>
    </row>
    <row r="45" spans="1:6" x14ac:dyDescent="0.3">
      <c r="A45">
        <v>823</v>
      </c>
      <c r="B45" s="3">
        <v>62.874534821903197</v>
      </c>
      <c r="C45" s="3">
        <v>65.706744868035202</v>
      </c>
      <c r="D45" s="3">
        <v>65.084498329827994</v>
      </c>
      <c r="E45" s="3">
        <v>62.145516458569801</v>
      </c>
      <c r="F45" s="3">
        <v>64.101856447930103</v>
      </c>
    </row>
    <row r="46" spans="1:6" x14ac:dyDescent="0.3">
      <c r="A46">
        <v>824</v>
      </c>
      <c r="B46" s="3">
        <v>62.874534821903197</v>
      </c>
      <c r="C46" s="3">
        <v>65.706744868035202</v>
      </c>
      <c r="D46" s="3">
        <v>65.084498329827994</v>
      </c>
      <c r="E46" s="3">
        <v>62.145516458569801</v>
      </c>
      <c r="F46" s="3">
        <v>64.101856447930103</v>
      </c>
    </row>
    <row r="47" spans="1:6" x14ac:dyDescent="0.3">
      <c r="A47">
        <v>834</v>
      </c>
      <c r="B47" s="3">
        <v>62.874534821903197</v>
      </c>
      <c r="C47" s="3">
        <v>65.706744868035202</v>
      </c>
      <c r="D47" s="3">
        <v>65.084498329827994</v>
      </c>
      <c r="E47" s="3">
        <v>62.145516458569801</v>
      </c>
      <c r="F47" s="3">
        <v>64.101856447930103</v>
      </c>
    </row>
    <row r="48" spans="1:6" x14ac:dyDescent="0.3">
      <c r="A48">
        <v>836</v>
      </c>
      <c r="B48" s="3">
        <v>62.3455608718767</v>
      </c>
      <c r="C48" s="3">
        <v>64.043721674220194</v>
      </c>
      <c r="D48" s="3">
        <v>64.307559074601002</v>
      </c>
      <c r="E48" s="3">
        <v>59.921225879682197</v>
      </c>
      <c r="F48" s="3">
        <v>63.073066613719803</v>
      </c>
    </row>
    <row r="49" spans="1:6" x14ac:dyDescent="0.3">
      <c r="A49">
        <v>839</v>
      </c>
      <c r="B49" s="3">
        <v>59.120148856991001</v>
      </c>
      <c r="C49" s="3">
        <v>61.894961343641697</v>
      </c>
      <c r="D49" s="3">
        <v>61.437090189286202</v>
      </c>
      <c r="E49" s="3">
        <v>56.355732122588002</v>
      </c>
      <c r="F49" s="3">
        <v>60.031370991760099</v>
      </c>
    </row>
    <row r="50" spans="1:6" x14ac:dyDescent="0.3">
      <c r="A50">
        <v>841</v>
      </c>
      <c r="B50" s="3">
        <v>58.752525252525302</v>
      </c>
      <c r="C50" s="3">
        <v>61.496667555318602</v>
      </c>
      <c r="D50" s="3">
        <v>61.094643078065097</v>
      </c>
      <c r="E50" s="3">
        <v>52.506696935300802</v>
      </c>
      <c r="F50" s="3">
        <v>59.6804328402661</v>
      </c>
    </row>
    <row r="51" spans="1:6" x14ac:dyDescent="0.3">
      <c r="A51">
        <v>842</v>
      </c>
      <c r="B51" s="3">
        <v>60.462519936204103</v>
      </c>
      <c r="C51" s="3">
        <v>63.234337509997303</v>
      </c>
      <c r="D51" s="3">
        <v>63.390572807126098</v>
      </c>
      <c r="E51" s="3">
        <v>62.647900113507397</v>
      </c>
      <c r="F51" s="3">
        <v>61.274992554353197</v>
      </c>
    </row>
    <row r="52" spans="1:6" x14ac:dyDescent="0.3">
      <c r="A52">
        <v>851</v>
      </c>
      <c r="B52" s="3">
        <v>62.631047315257803</v>
      </c>
      <c r="C52" s="3">
        <v>64.932018128499095</v>
      </c>
      <c r="D52" s="3">
        <v>63.941853272299902</v>
      </c>
      <c r="E52" s="3">
        <v>62.929398410896702</v>
      </c>
      <c r="F52" s="3">
        <v>62.4732453092425</v>
      </c>
    </row>
    <row r="53" spans="1:6" x14ac:dyDescent="0.3">
      <c r="A53">
        <v>853</v>
      </c>
      <c r="B53" s="3">
        <v>61.025784157363098</v>
      </c>
      <c r="C53" s="3">
        <v>62.454545454545503</v>
      </c>
      <c r="D53" s="3">
        <v>61.943585302486703</v>
      </c>
      <c r="E53" s="3">
        <v>61.9069239500568</v>
      </c>
      <c r="F53" s="3">
        <v>60.996128263675203</v>
      </c>
    </row>
    <row r="54" spans="1:6" x14ac:dyDescent="0.3">
      <c r="A54">
        <v>855</v>
      </c>
      <c r="B54" s="3">
        <v>65.762360446570995</v>
      </c>
      <c r="C54" s="3">
        <v>67.405225273260498</v>
      </c>
      <c r="D54" s="3">
        <v>67.490906841519205</v>
      </c>
      <c r="E54" s="3">
        <v>66.930760499432495</v>
      </c>
      <c r="F54" s="3">
        <v>66.004169562195997</v>
      </c>
    </row>
    <row r="55" spans="1:6" x14ac:dyDescent="0.3">
      <c r="A55">
        <v>856</v>
      </c>
      <c r="B55" s="3">
        <v>65.762360446570995</v>
      </c>
      <c r="C55" s="3">
        <v>67.405225273260498</v>
      </c>
      <c r="D55" s="3">
        <v>67.490906841519205</v>
      </c>
      <c r="E55" s="3">
        <v>66.930760499432495</v>
      </c>
      <c r="F55" s="3">
        <v>66.004169562195997</v>
      </c>
    </row>
    <row r="56" spans="1:6" x14ac:dyDescent="0.3">
      <c r="A56">
        <v>857</v>
      </c>
      <c r="B56" s="3">
        <v>65.327485380116997</v>
      </c>
      <c r="C56" s="3">
        <v>66.776592908557703</v>
      </c>
      <c r="D56" s="3">
        <v>66.506371396758595</v>
      </c>
      <c r="E56" s="3">
        <v>62.2717366628831</v>
      </c>
      <c r="F56" s="3">
        <v>65.088057182567297</v>
      </c>
    </row>
    <row r="57" spans="1:6" x14ac:dyDescent="0.3">
      <c r="A57">
        <v>1250</v>
      </c>
      <c r="B57" s="3">
        <v>64.7918660287081</v>
      </c>
      <c r="C57" s="3">
        <v>33.945614502799302</v>
      </c>
      <c r="D57" s="3">
        <v>59.416429543486302</v>
      </c>
      <c r="E57" s="3">
        <v>63.997729852440401</v>
      </c>
      <c r="F57" s="3">
        <v>66.314702670505298</v>
      </c>
    </row>
    <row r="58" spans="1:6" x14ac:dyDescent="0.3">
      <c r="A58">
        <v>3125</v>
      </c>
      <c r="B58" s="3">
        <v>63.250132908027602</v>
      </c>
      <c r="C58" s="3">
        <v>63.910157291388998</v>
      </c>
      <c r="D58" s="3">
        <v>63.686749969070902</v>
      </c>
      <c r="E58" s="3">
        <v>63.539614074914901</v>
      </c>
      <c r="F58" s="3">
        <v>62.508885138488999</v>
      </c>
    </row>
    <row r="59" spans="1:6" x14ac:dyDescent="0.3">
      <c r="A59">
        <v>3145</v>
      </c>
      <c r="B59" s="3">
        <v>63.017012227538501</v>
      </c>
      <c r="C59" s="3">
        <v>56.193281791522303</v>
      </c>
      <c r="D59" s="3">
        <v>62.0121242113077</v>
      </c>
      <c r="E59" s="3">
        <v>50.614982973893298</v>
      </c>
      <c r="F59" s="3">
        <v>63.107217313610597</v>
      </c>
    </row>
    <row r="60" spans="1:6" x14ac:dyDescent="0.3">
      <c r="A60">
        <v>3192</v>
      </c>
      <c r="B60" s="3">
        <v>63.017012227538501</v>
      </c>
      <c r="C60" s="3">
        <v>56.193281791522303</v>
      </c>
      <c r="D60" s="3">
        <v>62.0121242113077</v>
      </c>
      <c r="E60" s="3">
        <v>50.614982973893298</v>
      </c>
      <c r="F60" s="3">
        <v>63.107217313610597</v>
      </c>
    </row>
    <row r="61" spans="1:6" x14ac:dyDescent="0.3">
      <c r="A61">
        <v>3197</v>
      </c>
      <c r="B61" s="3">
        <v>64.339447102605007</v>
      </c>
      <c r="C61" s="3">
        <v>63.015995734470799</v>
      </c>
      <c r="D61" s="3">
        <v>65.039094395645193</v>
      </c>
      <c r="E61" s="3">
        <v>65.266969353007994</v>
      </c>
      <c r="F61" s="3">
        <v>63.731658890102302</v>
      </c>
    </row>
    <row r="62" spans="1:6" x14ac:dyDescent="0.3">
      <c r="A62">
        <v>3204</v>
      </c>
      <c r="B62" s="3">
        <v>63.496544391281198</v>
      </c>
      <c r="C62" s="3">
        <v>53.882964542788599</v>
      </c>
      <c r="D62" s="3">
        <v>65.552270196709102</v>
      </c>
      <c r="E62" s="3">
        <v>65.718501702610695</v>
      </c>
      <c r="F62" s="3">
        <v>63.270723716866897</v>
      </c>
    </row>
    <row r="63" spans="1:6" x14ac:dyDescent="0.3">
      <c r="A63">
        <v>3205</v>
      </c>
      <c r="B63" s="3">
        <v>62.411749069643797</v>
      </c>
      <c r="C63" s="3">
        <v>25.927486003732302</v>
      </c>
      <c r="D63" s="3">
        <v>64.252381541506907</v>
      </c>
      <c r="E63" s="3">
        <v>66.145062429057901</v>
      </c>
      <c r="F63" s="3">
        <v>63.487739501638004</v>
      </c>
    </row>
    <row r="64" spans="1:6" x14ac:dyDescent="0.3">
      <c r="A64">
        <v>3206</v>
      </c>
      <c r="B64" s="3">
        <v>61.306751727804397</v>
      </c>
      <c r="C64" s="3">
        <v>26.658224473473702</v>
      </c>
      <c r="D64" s="3">
        <v>62.539279970308101</v>
      </c>
      <c r="E64" s="3">
        <v>64.7877412031782</v>
      </c>
      <c r="F64" s="3">
        <v>62.957510175717303</v>
      </c>
    </row>
    <row r="65" spans="1:6" x14ac:dyDescent="0.3">
      <c r="A65">
        <v>3207</v>
      </c>
      <c r="B65" s="3">
        <v>65.280170122275393</v>
      </c>
      <c r="C65" s="3">
        <v>66.102639296187704</v>
      </c>
      <c r="D65" s="3">
        <v>65.270939007794098</v>
      </c>
      <c r="E65" s="3">
        <v>48.098751418842198</v>
      </c>
      <c r="F65" s="3">
        <v>64.778219001290594</v>
      </c>
    </row>
    <row r="66" spans="1:6" x14ac:dyDescent="0.3">
      <c r="A66">
        <v>3221</v>
      </c>
      <c r="B66" s="3">
        <v>63.885699096225402</v>
      </c>
      <c r="C66" s="3">
        <v>66.979472140762496</v>
      </c>
      <c r="D66" s="3">
        <v>66.409625139181003</v>
      </c>
      <c r="E66" s="3">
        <v>58.971396140749199</v>
      </c>
      <c r="F66" s="3">
        <v>64.974188424501094</v>
      </c>
    </row>
    <row r="67" spans="1:6" x14ac:dyDescent="0.3">
      <c r="A67">
        <v>3222</v>
      </c>
      <c r="B67" s="3">
        <v>61.914938862307302</v>
      </c>
      <c r="C67" s="3">
        <v>65.377765929085598</v>
      </c>
      <c r="D67" s="3">
        <v>64.766918223431901</v>
      </c>
      <c r="E67" s="3">
        <v>58.643359818388198</v>
      </c>
      <c r="F67" s="3">
        <v>63.289784572619901</v>
      </c>
    </row>
    <row r="68" spans="1:6" x14ac:dyDescent="0.3">
      <c r="A68">
        <v>3223</v>
      </c>
      <c r="B68" s="3">
        <v>62.874534821903197</v>
      </c>
      <c r="C68" s="3">
        <v>65.706744868035202</v>
      </c>
      <c r="D68" s="3">
        <v>65.084498329827994</v>
      </c>
      <c r="E68" s="3">
        <v>62.145516458569801</v>
      </c>
      <c r="F68" s="3">
        <v>64.101856447930103</v>
      </c>
    </row>
    <row r="69" spans="1:6" x14ac:dyDescent="0.3">
      <c r="A69">
        <v>7215</v>
      </c>
      <c r="B69" s="3">
        <v>65.739500265816105</v>
      </c>
      <c r="C69" s="3">
        <v>56.980805118634997</v>
      </c>
      <c r="D69" s="3">
        <v>66.632191018186305</v>
      </c>
      <c r="E69" s="3">
        <v>67.659250851305302</v>
      </c>
      <c r="F69" s="3">
        <v>65.232403454780098</v>
      </c>
    </row>
    <row r="70" spans="1:6" x14ac:dyDescent="0.3">
      <c r="A70">
        <v>7222</v>
      </c>
      <c r="B70" s="3">
        <v>64.619883040935704</v>
      </c>
      <c r="C70" s="3">
        <v>44.832577979205503</v>
      </c>
      <c r="D70" s="3">
        <v>64.213287145861699</v>
      </c>
      <c r="E70" s="3">
        <v>65.691032917139594</v>
      </c>
      <c r="F70" s="3">
        <v>64.067507197458596</v>
      </c>
    </row>
    <row r="71" spans="1:6" x14ac:dyDescent="0.3">
      <c r="A71">
        <v>7374</v>
      </c>
      <c r="B71" s="3">
        <v>65.8437001594896</v>
      </c>
      <c r="C71" s="3">
        <v>69.667288723007204</v>
      </c>
      <c r="D71" s="3">
        <v>68.3648397872077</v>
      </c>
      <c r="E71" s="3">
        <v>42.650170261066997</v>
      </c>
      <c r="F71" s="3">
        <v>66.383599722029203</v>
      </c>
    </row>
    <row r="72" spans="1:6" x14ac:dyDescent="0.3">
      <c r="A72">
        <v>7470</v>
      </c>
      <c r="B72" s="3">
        <v>63.446039340776203</v>
      </c>
      <c r="C72" s="3">
        <v>66.7214076246334</v>
      </c>
      <c r="D72" s="3">
        <v>65.748484473586501</v>
      </c>
      <c r="E72" s="3">
        <v>33.924858115777504</v>
      </c>
      <c r="F72" s="3">
        <v>64.940136999900702</v>
      </c>
    </row>
    <row r="73" spans="1:6" x14ac:dyDescent="0.3">
      <c r="A73">
        <v>7492</v>
      </c>
      <c r="B73" s="3">
        <v>67.070707070707101</v>
      </c>
      <c r="C73" s="3">
        <v>68.2985870434551</v>
      </c>
      <c r="D73" s="3">
        <v>67.149573178275404</v>
      </c>
      <c r="E73" s="3">
        <v>67.350283768444996</v>
      </c>
      <c r="F73" s="3">
        <v>65.583639432145304</v>
      </c>
    </row>
    <row r="74" spans="1:6" x14ac:dyDescent="0.3">
      <c r="A74">
        <v>7497</v>
      </c>
      <c r="B74" s="3">
        <v>62.312333864965403</v>
      </c>
      <c r="C74" s="3">
        <v>66.243668355105299</v>
      </c>
      <c r="D74" s="3">
        <v>65.760979834219995</v>
      </c>
      <c r="E74" s="3">
        <v>29.663337116912601</v>
      </c>
      <c r="F74" s="3">
        <v>62.459743869750803</v>
      </c>
    </row>
    <row r="75" spans="1:6" x14ac:dyDescent="0.3">
      <c r="A75">
        <v>7505</v>
      </c>
      <c r="B75" s="3">
        <v>63.811536416799598</v>
      </c>
      <c r="C75" s="3">
        <v>66.5795787789923</v>
      </c>
      <c r="D75" s="3">
        <v>65.838302610416903</v>
      </c>
      <c r="E75" s="3">
        <v>20.938706015891</v>
      </c>
      <c r="F75" s="3">
        <v>65.325722227737501</v>
      </c>
    </row>
    <row r="76" spans="1:6" x14ac:dyDescent="0.3">
      <c r="A76">
        <v>7545</v>
      </c>
      <c r="B76" s="3">
        <v>61.468367889420499</v>
      </c>
      <c r="C76" s="3">
        <v>60.085577179418799</v>
      </c>
      <c r="D76" s="3">
        <v>64.042805888902606</v>
      </c>
      <c r="E76" s="3">
        <v>56.043813847900097</v>
      </c>
      <c r="F76" s="3">
        <v>62.5294351235977</v>
      </c>
    </row>
    <row r="77" spans="1:6" x14ac:dyDescent="0.3">
      <c r="A77">
        <v>7723</v>
      </c>
      <c r="B77" s="3">
        <v>61.202286018075498</v>
      </c>
      <c r="C77" s="3">
        <v>62.644094908024499</v>
      </c>
      <c r="D77" s="3">
        <v>63.251515526413499</v>
      </c>
      <c r="E77" s="3">
        <v>63.609988649262199</v>
      </c>
      <c r="F77" s="3">
        <v>63.309639630695898</v>
      </c>
    </row>
    <row r="78" spans="1:6" x14ac:dyDescent="0.3">
      <c r="A78">
        <v>7872</v>
      </c>
      <c r="B78" s="3">
        <v>62.128389154704898</v>
      </c>
      <c r="C78" s="3">
        <v>50.573713676353002</v>
      </c>
      <c r="D78" s="3">
        <v>63.231720895706999</v>
      </c>
      <c r="E78" s="3">
        <v>64.466515323495997</v>
      </c>
      <c r="F78" s="3">
        <v>63.511168470167803</v>
      </c>
    </row>
    <row r="79" spans="1:6" x14ac:dyDescent="0.3">
      <c r="A79">
        <v>7874</v>
      </c>
      <c r="B79" s="3">
        <v>62.657628920786799</v>
      </c>
      <c r="C79" s="3">
        <v>66.394294854705393</v>
      </c>
      <c r="D79" s="3">
        <v>64.357540517134694</v>
      </c>
      <c r="E79" s="3">
        <v>60.154143019296299</v>
      </c>
      <c r="F79" s="3">
        <v>62.338230914325401</v>
      </c>
    </row>
    <row r="80" spans="1:6" x14ac:dyDescent="0.3">
      <c r="A80">
        <v>8042</v>
      </c>
      <c r="B80" s="3">
        <v>62.429027113237602</v>
      </c>
      <c r="C80" s="3">
        <v>42.2711276992802</v>
      </c>
      <c r="D80" s="3">
        <v>58.754794012124201</v>
      </c>
      <c r="E80" s="3">
        <v>42.671736662883099</v>
      </c>
      <c r="F80" s="3">
        <v>62.428075052119503</v>
      </c>
    </row>
    <row r="81" spans="1:6" x14ac:dyDescent="0.3">
      <c r="A81">
        <v>8056</v>
      </c>
      <c r="B81" s="3">
        <v>63.424242424242401</v>
      </c>
      <c r="C81" s="3">
        <v>59.6915489202879</v>
      </c>
      <c r="D81" s="3">
        <v>62.2581962142769</v>
      </c>
      <c r="E81" s="3">
        <v>48.391600454029501</v>
      </c>
      <c r="F81" s="3">
        <v>62.853866772560302</v>
      </c>
    </row>
    <row r="82" spans="1:6" x14ac:dyDescent="0.3">
      <c r="A82">
        <v>8060</v>
      </c>
      <c r="B82" s="3">
        <v>66.599415204678394</v>
      </c>
      <c r="C82" s="3">
        <v>67.9229538789656</v>
      </c>
      <c r="D82" s="3">
        <v>66.484226153655797</v>
      </c>
      <c r="E82" s="3">
        <v>66.121906923950107</v>
      </c>
      <c r="F82" s="3">
        <v>64.8205102749926</v>
      </c>
    </row>
    <row r="83" spans="1:6" x14ac:dyDescent="0.3">
      <c r="A83">
        <v>8103</v>
      </c>
      <c r="B83" s="3">
        <v>64.345295055821396</v>
      </c>
      <c r="C83" s="3">
        <v>53.5459877366036</v>
      </c>
      <c r="D83" s="3">
        <v>66.244958554991996</v>
      </c>
      <c r="E83" s="3">
        <v>67.814982973893294</v>
      </c>
      <c r="F83" s="3">
        <v>64.682418346073703</v>
      </c>
    </row>
    <row r="84" spans="1:6" x14ac:dyDescent="0.3">
      <c r="A84">
        <v>8768</v>
      </c>
      <c r="B84" s="3">
        <v>66.089845826687906</v>
      </c>
      <c r="C84" s="3">
        <v>70.224206878165802</v>
      </c>
      <c r="D84" s="3">
        <v>62.252628974390703</v>
      </c>
      <c r="E84" s="3">
        <v>47.311010215663998</v>
      </c>
      <c r="F84" s="3">
        <v>65.010523180780297</v>
      </c>
    </row>
    <row r="85" spans="1:6" x14ac:dyDescent="0.3">
      <c r="A85">
        <v>8769</v>
      </c>
      <c r="B85" s="3">
        <v>65.093301435406701</v>
      </c>
      <c r="C85" s="3">
        <v>54.486803519061603</v>
      </c>
      <c r="D85" s="3">
        <v>66.166646047259704</v>
      </c>
      <c r="E85" s="3">
        <v>67.008626560726398</v>
      </c>
      <c r="F85" s="3">
        <v>66.473940236275197</v>
      </c>
    </row>
    <row r="86" spans="1:6" x14ac:dyDescent="0.3">
      <c r="A86">
        <v>8771</v>
      </c>
      <c r="B86" s="3">
        <v>66.188197767145098</v>
      </c>
      <c r="C86" s="3">
        <v>35.2748600373234</v>
      </c>
      <c r="D86" s="3">
        <v>63.743412099468003</v>
      </c>
      <c r="E86" s="3">
        <v>65.911237230419999</v>
      </c>
      <c r="F86" s="3">
        <v>67.682616896654395</v>
      </c>
    </row>
    <row r="87" spans="1:6" x14ac:dyDescent="0.3">
      <c r="A87">
        <v>8772</v>
      </c>
      <c r="B87" s="3">
        <v>64.7918660287081</v>
      </c>
      <c r="C87" s="3">
        <v>33.945614502799302</v>
      </c>
      <c r="D87" s="3">
        <v>59.416429543486302</v>
      </c>
      <c r="E87" s="3">
        <v>63.997729852440401</v>
      </c>
      <c r="F87" s="3">
        <v>66.314702670505298</v>
      </c>
    </row>
    <row r="88" spans="1:6" x14ac:dyDescent="0.3">
      <c r="A88">
        <v>8773</v>
      </c>
      <c r="B88" s="3">
        <v>65.353269537480102</v>
      </c>
      <c r="C88" s="3">
        <v>34.949613436417003</v>
      </c>
      <c r="D88" s="3">
        <v>60.329951750587703</v>
      </c>
      <c r="E88" s="3">
        <v>65.140295119182795</v>
      </c>
      <c r="F88" s="3">
        <v>66.986002184056403</v>
      </c>
    </row>
    <row r="89" spans="1:6" x14ac:dyDescent="0.3">
      <c r="A89">
        <v>8777</v>
      </c>
      <c r="B89" s="3">
        <v>68.376129718235006</v>
      </c>
      <c r="C89" s="3">
        <v>70.162356704878704</v>
      </c>
      <c r="D89" s="3">
        <v>68.115427440306803</v>
      </c>
      <c r="E89" s="3">
        <v>36.734846765039698</v>
      </c>
      <c r="F89" s="3">
        <v>67.060557927131896</v>
      </c>
    </row>
    <row r="90" spans="1:6" x14ac:dyDescent="0.3">
      <c r="A90">
        <v>8778</v>
      </c>
      <c r="B90" s="3">
        <v>68.110047846889998</v>
      </c>
      <c r="C90" s="3">
        <v>69.972007464676096</v>
      </c>
      <c r="D90" s="3">
        <v>68.081281702338202</v>
      </c>
      <c r="E90" s="3">
        <v>34.933484676504001</v>
      </c>
      <c r="F90" s="3">
        <v>66.769681326317894</v>
      </c>
    </row>
    <row r="91" spans="1:6" x14ac:dyDescent="0.3">
      <c r="A91">
        <v>8785</v>
      </c>
      <c r="B91" s="3">
        <v>67.080542264752793</v>
      </c>
      <c r="C91" s="3">
        <v>58.177286057051496</v>
      </c>
      <c r="D91" s="3">
        <v>66.631201286651006</v>
      </c>
      <c r="E91" s="3">
        <v>67.323950056753702</v>
      </c>
      <c r="F91" s="3">
        <v>67.186041894172504</v>
      </c>
    </row>
    <row r="92" spans="1:6" x14ac:dyDescent="0.3">
      <c r="A92">
        <v>8786</v>
      </c>
      <c r="B92" s="3">
        <v>68.148325358851693</v>
      </c>
      <c r="C92" s="3">
        <v>68.884030925086606</v>
      </c>
      <c r="D92" s="3">
        <v>66.188667573920597</v>
      </c>
      <c r="E92" s="3">
        <v>41.730987514188399</v>
      </c>
      <c r="F92" s="3">
        <v>66.920281941824697</v>
      </c>
    </row>
    <row r="93" spans="1:6" x14ac:dyDescent="0.3">
      <c r="A93">
        <v>8787</v>
      </c>
      <c r="B93" s="3">
        <v>68.148325358851693</v>
      </c>
      <c r="C93" s="3">
        <v>68.884030925086606</v>
      </c>
      <c r="D93" s="3">
        <v>66.188667573920597</v>
      </c>
      <c r="E93" s="3">
        <v>41.730987514188399</v>
      </c>
      <c r="F93" s="3">
        <v>66.920281941824697</v>
      </c>
    </row>
    <row r="94" spans="1:6" x14ac:dyDescent="0.3">
      <c r="A94">
        <v>8788</v>
      </c>
      <c r="B94" s="3">
        <v>67.196172248803805</v>
      </c>
      <c r="C94" s="3">
        <v>68.177552652626005</v>
      </c>
      <c r="D94" s="3">
        <v>65.064085116911997</v>
      </c>
      <c r="E94" s="3">
        <v>39.9677639046538</v>
      </c>
      <c r="F94" s="3">
        <v>65.545219894768195</v>
      </c>
    </row>
    <row r="95" spans="1:6" x14ac:dyDescent="0.3">
      <c r="A95">
        <v>8789</v>
      </c>
      <c r="B95" s="3">
        <v>68.166135034556106</v>
      </c>
      <c r="C95" s="3">
        <v>69.555585177286105</v>
      </c>
      <c r="D95" s="3">
        <v>67.937646913274804</v>
      </c>
      <c r="E95" s="3">
        <v>52.099205448354098</v>
      </c>
      <c r="F95" s="3">
        <v>67.475330090340506</v>
      </c>
    </row>
    <row r="96" spans="1:6" x14ac:dyDescent="0.3">
      <c r="A96">
        <v>8797</v>
      </c>
      <c r="B96" s="3">
        <v>65.411749069643804</v>
      </c>
      <c r="C96" s="3">
        <v>61.162623300453198</v>
      </c>
      <c r="D96" s="3">
        <v>64.677718668811096</v>
      </c>
      <c r="E96" s="3">
        <v>56.162996594778697</v>
      </c>
      <c r="F96" s="3">
        <v>64.965948575399594</v>
      </c>
    </row>
    <row r="97" spans="1:6" x14ac:dyDescent="0.3">
      <c r="A97">
        <v>8802</v>
      </c>
      <c r="B97" s="3">
        <v>61.702286018075498</v>
      </c>
      <c r="C97" s="3">
        <v>67.6715542521994</v>
      </c>
      <c r="D97" s="3">
        <v>65.403315600643296</v>
      </c>
      <c r="E97" s="3">
        <v>47.569807037457402</v>
      </c>
      <c r="F97" s="3">
        <v>64.336443959098602</v>
      </c>
    </row>
    <row r="98" spans="1:6" x14ac:dyDescent="0.3">
      <c r="A98">
        <v>8807</v>
      </c>
      <c r="B98" s="3">
        <v>64.685273790536996</v>
      </c>
      <c r="C98" s="3">
        <v>69.353505731804901</v>
      </c>
      <c r="D98" s="3">
        <v>67.161202523815405</v>
      </c>
      <c r="E98" s="3">
        <v>59.3328036322361</v>
      </c>
      <c r="F98" s="3">
        <v>66.473940236275197</v>
      </c>
    </row>
    <row r="99" spans="1:6" x14ac:dyDescent="0.3">
      <c r="A99">
        <v>8808</v>
      </c>
      <c r="B99" s="3">
        <v>66.511961722487996</v>
      </c>
      <c r="C99" s="3">
        <v>60.813116502266098</v>
      </c>
      <c r="D99" s="3">
        <v>67.969318322405002</v>
      </c>
      <c r="E99" s="3">
        <v>69.306015891032899</v>
      </c>
      <c r="F99" s="3">
        <v>66.186041894172504</v>
      </c>
    </row>
    <row r="100" spans="1:6" x14ac:dyDescent="0.3">
      <c r="A100">
        <v>8809</v>
      </c>
      <c r="B100" s="3">
        <v>65.233652312599702</v>
      </c>
      <c r="C100" s="3">
        <v>70.249000266595601</v>
      </c>
      <c r="D100" s="3">
        <v>68.161326240257296</v>
      </c>
      <c r="E100" s="3">
        <v>57.685130533484703</v>
      </c>
      <c r="F100" s="3">
        <v>67.136205698401696</v>
      </c>
    </row>
    <row r="101" spans="1:6" x14ac:dyDescent="0.3">
      <c r="A101">
        <v>8811</v>
      </c>
      <c r="B101" s="3">
        <v>64.997607655502406</v>
      </c>
      <c r="C101" s="3">
        <v>60.1306318315116</v>
      </c>
      <c r="D101" s="3">
        <v>67.126190770753396</v>
      </c>
      <c r="E101" s="3">
        <v>68.822928490351899</v>
      </c>
      <c r="F101" s="3">
        <v>64.901419636652406</v>
      </c>
    </row>
    <row r="102" spans="1:6" x14ac:dyDescent="0.3">
      <c r="A102">
        <v>8812</v>
      </c>
      <c r="B102" s="3">
        <v>65.282828282828305</v>
      </c>
      <c r="C102" s="3">
        <v>68.346041055718501</v>
      </c>
      <c r="D102" s="3">
        <v>67.533589013980006</v>
      </c>
      <c r="E102" s="3">
        <v>63.0301929625426</v>
      </c>
      <c r="F102" s="3">
        <v>66.934279757768294</v>
      </c>
    </row>
    <row r="103" spans="1:6" x14ac:dyDescent="0.3">
      <c r="A103">
        <v>8813</v>
      </c>
      <c r="B103" s="3">
        <v>65.774056353003701</v>
      </c>
      <c r="C103" s="3">
        <v>68.008531058384406</v>
      </c>
      <c r="D103" s="3">
        <v>67.007422986514896</v>
      </c>
      <c r="E103" s="3">
        <v>61.6072644721907</v>
      </c>
      <c r="F103" s="3">
        <v>66.879579072768806</v>
      </c>
    </row>
    <row r="104" spans="1:6" x14ac:dyDescent="0.3">
      <c r="A104">
        <v>8817</v>
      </c>
      <c r="B104" s="3">
        <v>66.7796384901648</v>
      </c>
      <c r="C104" s="3">
        <v>66.460943748333804</v>
      </c>
      <c r="D104" s="3">
        <v>67.552641346034903</v>
      </c>
      <c r="E104" s="3">
        <v>66.644267877412005</v>
      </c>
      <c r="F104" s="3">
        <v>64.640821999404395</v>
      </c>
    </row>
    <row r="105" spans="1:6" x14ac:dyDescent="0.3">
      <c r="A105">
        <v>8821</v>
      </c>
      <c r="B105" s="3">
        <v>66.611908559276998</v>
      </c>
      <c r="C105" s="3">
        <v>66.725939749400197</v>
      </c>
      <c r="D105" s="3">
        <v>67.471235927254696</v>
      </c>
      <c r="E105" s="3">
        <v>62.3625425652667</v>
      </c>
      <c r="F105" s="3">
        <v>67.414871438499006</v>
      </c>
    </row>
    <row r="106" spans="1:6" x14ac:dyDescent="0.3">
      <c r="A106">
        <v>8823</v>
      </c>
      <c r="B106" s="3">
        <v>68.715045188729405</v>
      </c>
      <c r="C106" s="3">
        <v>70.493201812849904</v>
      </c>
      <c r="D106" s="3">
        <v>69.801682543609999</v>
      </c>
      <c r="E106" s="3">
        <v>43.402270147559598</v>
      </c>
      <c r="F106" s="3">
        <v>68.428174327409906</v>
      </c>
    </row>
    <row r="107" spans="1:6" x14ac:dyDescent="0.3">
      <c r="A107">
        <v>8826</v>
      </c>
      <c r="B107" s="3">
        <v>68.400318979266302</v>
      </c>
      <c r="C107" s="3">
        <v>68.662490002666004</v>
      </c>
      <c r="D107" s="3">
        <v>70.380056909563294</v>
      </c>
      <c r="E107" s="3">
        <v>69.872417707151001</v>
      </c>
      <c r="F107" s="3">
        <v>68.725603097389097</v>
      </c>
    </row>
    <row r="108" spans="1:6" x14ac:dyDescent="0.3">
      <c r="A108">
        <v>8829</v>
      </c>
      <c r="B108" s="3">
        <v>61.296916533758598</v>
      </c>
      <c r="C108" s="3">
        <v>64.377232737936595</v>
      </c>
      <c r="D108" s="3">
        <v>62.603365087220098</v>
      </c>
      <c r="E108" s="3">
        <v>55.582292849035198</v>
      </c>
      <c r="F108" s="3">
        <v>62.199940434825798</v>
      </c>
    </row>
    <row r="109" spans="1:6" x14ac:dyDescent="0.3">
      <c r="A109">
        <v>8832</v>
      </c>
      <c r="B109" s="3">
        <v>61.414673046251998</v>
      </c>
      <c r="C109" s="3">
        <v>64.7835243934951</v>
      </c>
      <c r="D109" s="3">
        <v>63.496721514289199</v>
      </c>
      <c r="E109" s="3">
        <v>63.365266742338299</v>
      </c>
      <c r="F109" s="3">
        <v>63.1408716370495</v>
      </c>
    </row>
    <row r="110" spans="1:6" x14ac:dyDescent="0.3">
      <c r="A110">
        <v>8835</v>
      </c>
      <c r="B110" s="3">
        <v>65.627325890483803</v>
      </c>
      <c r="C110" s="3">
        <v>66.454812050119997</v>
      </c>
      <c r="D110" s="3">
        <v>65.499814425337107</v>
      </c>
      <c r="E110" s="3">
        <v>61.1214528944381</v>
      </c>
      <c r="F110" s="3">
        <v>64.532115556438001</v>
      </c>
    </row>
    <row r="111" spans="1:6" x14ac:dyDescent="0.3">
      <c r="A111">
        <v>8836</v>
      </c>
      <c r="B111" s="3">
        <v>61.891547049441797</v>
      </c>
      <c r="C111" s="3">
        <v>52.721674220207902</v>
      </c>
      <c r="D111" s="3">
        <v>61.6054682667327</v>
      </c>
      <c r="E111" s="3">
        <v>62.132349602724197</v>
      </c>
      <c r="F111" s="3">
        <v>62.833614613322702</v>
      </c>
    </row>
    <row r="112" spans="1:6" x14ac:dyDescent="0.3">
      <c r="A112">
        <v>8838</v>
      </c>
      <c r="B112" s="3">
        <v>63.974747474747502</v>
      </c>
      <c r="C112" s="3">
        <v>57.368968275126598</v>
      </c>
      <c r="D112" s="3">
        <v>64</v>
      </c>
      <c r="E112" s="3">
        <v>61.548921679909199</v>
      </c>
      <c r="F112" s="3">
        <v>64.274992554353204</v>
      </c>
    </row>
    <row r="113" spans="1:6" x14ac:dyDescent="0.3">
      <c r="A113">
        <v>8840</v>
      </c>
      <c r="B113" s="3">
        <v>64.354598617756494</v>
      </c>
      <c r="C113" s="3">
        <v>57.334044254865397</v>
      </c>
      <c r="D113" s="3">
        <v>63.823951503154802</v>
      </c>
      <c r="E113" s="3">
        <v>55.788876276958</v>
      </c>
      <c r="F113" s="3">
        <v>64.454283728779899</v>
      </c>
    </row>
    <row r="114" spans="1:6" x14ac:dyDescent="0.3">
      <c r="A114">
        <v>8841</v>
      </c>
      <c r="B114" s="3">
        <v>63.017012227538501</v>
      </c>
      <c r="C114" s="3">
        <v>56.193281791522303</v>
      </c>
      <c r="D114" s="3">
        <v>62.0121242113077</v>
      </c>
      <c r="E114" s="3">
        <v>50.614982973893298</v>
      </c>
      <c r="F114" s="3">
        <v>63.107217313610597</v>
      </c>
    </row>
    <row r="115" spans="1:6" x14ac:dyDescent="0.3">
      <c r="A115">
        <v>8842</v>
      </c>
      <c r="B115" s="3">
        <v>63.539340776182897</v>
      </c>
      <c r="C115" s="3">
        <v>61.044254865369197</v>
      </c>
      <c r="D115" s="3">
        <v>59.2771248298899</v>
      </c>
      <c r="E115" s="3">
        <v>29.842451759364401</v>
      </c>
      <c r="F115" s="3">
        <v>63.556140176710002</v>
      </c>
    </row>
    <row r="116" spans="1:6" x14ac:dyDescent="0.3">
      <c r="A116">
        <v>8879</v>
      </c>
      <c r="B116" s="3">
        <v>62.8705475810739</v>
      </c>
      <c r="C116" s="3">
        <v>64.3332444681418</v>
      </c>
      <c r="D116" s="3">
        <v>63.751082518866802</v>
      </c>
      <c r="E116" s="3">
        <v>61.478320090805902</v>
      </c>
      <c r="F116" s="3">
        <v>61.889308051226102</v>
      </c>
    </row>
    <row r="117" spans="1:6" x14ac:dyDescent="0.3">
      <c r="A117">
        <v>8887</v>
      </c>
      <c r="B117" s="3">
        <v>61.018607123870297</v>
      </c>
      <c r="C117" s="3">
        <v>44.8320447880565</v>
      </c>
      <c r="D117" s="3">
        <v>57.294073982432302</v>
      </c>
      <c r="E117" s="3">
        <v>32.798183881952298</v>
      </c>
      <c r="F117" s="3">
        <v>58.862503722823398</v>
      </c>
    </row>
    <row r="118" spans="1:6" x14ac:dyDescent="0.3">
      <c r="A118">
        <v>8921</v>
      </c>
      <c r="B118" s="3">
        <v>63.8809144072302</v>
      </c>
      <c r="C118" s="3">
        <v>64.449480138629696</v>
      </c>
      <c r="D118" s="3">
        <v>65.455400222689605</v>
      </c>
      <c r="E118" s="3">
        <v>65.0306469920545</v>
      </c>
      <c r="F118" s="3">
        <v>62.9028094907178</v>
      </c>
    </row>
    <row r="119" spans="1:6" x14ac:dyDescent="0.3">
      <c r="A119">
        <v>8933</v>
      </c>
      <c r="B119" s="3">
        <v>57.687666135034597</v>
      </c>
      <c r="C119" s="3">
        <v>63.451079712076798</v>
      </c>
      <c r="D119" s="3">
        <v>61.279970308053898</v>
      </c>
      <c r="E119" s="3">
        <v>57.674006810442698</v>
      </c>
      <c r="F119" s="3">
        <v>58.134716569045999</v>
      </c>
    </row>
    <row r="120" spans="1:6" x14ac:dyDescent="0.3">
      <c r="A120">
        <v>8938</v>
      </c>
      <c r="B120" s="3">
        <v>62.884104199893699</v>
      </c>
      <c r="C120" s="3">
        <v>66.350839776059701</v>
      </c>
      <c r="D120" s="3">
        <v>60.894222442162601</v>
      </c>
      <c r="E120" s="3">
        <v>32.449489216799101</v>
      </c>
      <c r="F120" s="3">
        <v>60.7515139481783</v>
      </c>
    </row>
    <row r="121" spans="1:6" x14ac:dyDescent="0.3">
      <c r="A121">
        <v>8955</v>
      </c>
      <c r="B121" s="3">
        <v>62.707868155236604</v>
      </c>
      <c r="C121" s="3">
        <v>66.121834177552699</v>
      </c>
      <c r="D121" s="3">
        <v>62.641346034888002</v>
      </c>
      <c r="E121" s="3">
        <v>46.681498297389297</v>
      </c>
      <c r="F121" s="3">
        <v>61.772063933287001</v>
      </c>
    </row>
    <row r="122" spans="1:6" x14ac:dyDescent="0.3">
      <c r="A122">
        <v>9025</v>
      </c>
      <c r="B122" s="3">
        <v>63.263955342902698</v>
      </c>
      <c r="C122" s="3">
        <v>57.233004532124802</v>
      </c>
      <c r="D122" s="3">
        <v>65.198317456390001</v>
      </c>
      <c r="E122" s="3">
        <v>63.010669693530097</v>
      </c>
      <c r="F122" s="3">
        <v>65.069790529137293</v>
      </c>
    </row>
    <row r="123" spans="1:6" x14ac:dyDescent="0.3">
      <c r="A123">
        <v>9027</v>
      </c>
      <c r="B123" s="3">
        <v>62.628389154704898</v>
      </c>
      <c r="C123" s="3">
        <v>52.7275393228472</v>
      </c>
      <c r="D123" s="3">
        <v>62.902264010887002</v>
      </c>
      <c r="E123" s="3">
        <v>61.6958002270148</v>
      </c>
      <c r="F123" s="3">
        <v>61.013699990072503</v>
      </c>
    </row>
    <row r="124" spans="1:6" x14ac:dyDescent="0.3">
      <c r="A124">
        <v>9033</v>
      </c>
      <c r="B124" s="3">
        <v>61.328017012227498</v>
      </c>
      <c r="C124" s="3">
        <v>63.205011996800899</v>
      </c>
      <c r="D124" s="3">
        <v>63.744896696771001</v>
      </c>
      <c r="E124" s="3">
        <v>64.693530079455201</v>
      </c>
      <c r="F124" s="3">
        <v>62.538568450312702</v>
      </c>
    </row>
    <row r="125" spans="1:6" x14ac:dyDescent="0.3">
      <c r="A125">
        <v>9034</v>
      </c>
      <c r="B125" s="3">
        <v>62.389154704944197</v>
      </c>
      <c r="C125" s="3">
        <v>63.523327112769898</v>
      </c>
      <c r="D125" s="3">
        <v>64.332797228751701</v>
      </c>
      <c r="E125" s="3">
        <v>65.066515323496006</v>
      </c>
      <c r="F125" s="3">
        <v>62.976968132631796</v>
      </c>
    </row>
    <row r="126" spans="1:6" x14ac:dyDescent="0.3">
      <c r="A126">
        <v>9037</v>
      </c>
      <c r="B126" s="3">
        <v>62.138224348750697</v>
      </c>
      <c r="C126" s="3">
        <v>65.686750199946701</v>
      </c>
      <c r="D126" s="3">
        <v>63.655202276382497</v>
      </c>
      <c r="E126" s="3">
        <v>61.396594778660599</v>
      </c>
      <c r="F126" s="3">
        <v>61.916211654919103</v>
      </c>
    </row>
    <row r="127" spans="1:6" x14ac:dyDescent="0.3">
      <c r="A127">
        <v>9039</v>
      </c>
      <c r="B127" s="3">
        <v>63.539340776182897</v>
      </c>
      <c r="C127" s="3">
        <v>61.044254865369197</v>
      </c>
      <c r="D127" s="3">
        <v>59.2771248298899</v>
      </c>
      <c r="E127" s="3">
        <v>29.842451759364401</v>
      </c>
      <c r="F127" s="3">
        <v>63.556140176710002</v>
      </c>
    </row>
    <row r="128" spans="1:6" x14ac:dyDescent="0.3">
      <c r="A128">
        <v>9043</v>
      </c>
      <c r="B128" s="3">
        <v>60.976608187134502</v>
      </c>
      <c r="C128" s="3">
        <v>60.984004265529201</v>
      </c>
      <c r="D128" s="3">
        <v>62.401583570456502</v>
      </c>
      <c r="E128" s="3">
        <v>58.179341657207701</v>
      </c>
      <c r="F128" s="3">
        <v>61.7390052615904</v>
      </c>
    </row>
    <row r="129" spans="1:6" x14ac:dyDescent="0.3">
      <c r="A129">
        <v>9054</v>
      </c>
      <c r="B129" s="3">
        <v>63.539340776182897</v>
      </c>
      <c r="C129" s="3">
        <v>61.044254865369197</v>
      </c>
      <c r="D129" s="3">
        <v>59.2771248298899</v>
      </c>
      <c r="E129" s="3">
        <v>29.842451759364401</v>
      </c>
      <c r="F129" s="3">
        <v>63.556140176710002</v>
      </c>
    </row>
    <row r="130" spans="1:6" x14ac:dyDescent="0.3">
      <c r="A130">
        <v>9250</v>
      </c>
      <c r="B130" s="3">
        <v>67.263423710792097</v>
      </c>
      <c r="C130" s="3">
        <v>61.001066382298099</v>
      </c>
      <c r="D130" s="3">
        <v>65.741803785723107</v>
      </c>
      <c r="E130" s="3">
        <v>70.078774120317803</v>
      </c>
      <c r="F130" s="3">
        <v>68.327707733545097</v>
      </c>
    </row>
    <row r="131" spans="1:6" x14ac:dyDescent="0.3">
      <c r="A131">
        <v>9251</v>
      </c>
      <c r="B131" s="3">
        <v>66.214247740563493</v>
      </c>
      <c r="C131" s="3">
        <v>64.832311383630994</v>
      </c>
      <c r="D131" s="3">
        <v>65.677347519485295</v>
      </c>
      <c r="E131" s="3">
        <v>28.9368898978434</v>
      </c>
      <c r="F131" s="3">
        <v>65.592077831827694</v>
      </c>
    </row>
    <row r="132" spans="1:6" x14ac:dyDescent="0.3">
      <c r="A132">
        <v>9252</v>
      </c>
      <c r="B132" s="3">
        <v>68.627060074428499</v>
      </c>
      <c r="C132" s="3">
        <v>71.125299920021305</v>
      </c>
      <c r="D132" s="3">
        <v>68.704070270938999</v>
      </c>
      <c r="E132" s="3">
        <v>28.3468785471056</v>
      </c>
      <c r="F132" s="3">
        <v>67.840067507197503</v>
      </c>
    </row>
    <row r="133" spans="1:6" x14ac:dyDescent="0.3">
      <c r="A133">
        <v>9300</v>
      </c>
      <c r="B133" s="3">
        <v>66.678628389154696</v>
      </c>
      <c r="C133" s="3">
        <v>66.331644894694705</v>
      </c>
      <c r="D133" s="3">
        <v>68.144624520598796</v>
      </c>
      <c r="E133" s="3">
        <v>69.289443813847896</v>
      </c>
      <c r="F133" s="3">
        <v>66.431946788444407</v>
      </c>
    </row>
    <row r="134" spans="1:6" x14ac:dyDescent="0.3">
      <c r="A134">
        <v>9330</v>
      </c>
      <c r="B134" s="3">
        <v>65.141148325358898</v>
      </c>
      <c r="C134" s="3">
        <v>68.247134097574005</v>
      </c>
      <c r="D134" s="3">
        <v>66.085116912037606</v>
      </c>
      <c r="E134" s="3">
        <v>53.934392735527801</v>
      </c>
      <c r="F134" s="3">
        <v>64.246103444852594</v>
      </c>
    </row>
    <row r="135" spans="1:6" x14ac:dyDescent="0.3">
      <c r="A135">
        <v>9335</v>
      </c>
      <c r="B135" s="3">
        <v>65.368952684742197</v>
      </c>
      <c r="C135" s="3">
        <v>68.634764062916602</v>
      </c>
      <c r="D135" s="3">
        <v>65.815662501546498</v>
      </c>
      <c r="E135" s="3">
        <v>45.265380249716202</v>
      </c>
      <c r="F135" s="3">
        <v>64.638439392435203</v>
      </c>
    </row>
    <row r="136" spans="1:6" x14ac:dyDescent="0.3">
      <c r="A136">
        <v>9336</v>
      </c>
      <c r="B136" s="3">
        <v>66.570972886762405</v>
      </c>
      <c r="C136" s="3">
        <v>63.933351106371603</v>
      </c>
      <c r="D136" s="3">
        <v>67.052950637139702</v>
      </c>
      <c r="E136" s="3">
        <v>67.283541430192997</v>
      </c>
      <c r="F136" s="3">
        <v>64.473741685694407</v>
      </c>
    </row>
    <row r="137" spans="1:6" x14ac:dyDescent="0.3">
      <c r="A137">
        <v>9337</v>
      </c>
      <c r="B137" s="3">
        <v>66.7796384901648</v>
      </c>
      <c r="C137" s="3">
        <v>66.460943748333804</v>
      </c>
      <c r="D137" s="3">
        <v>67.552641346034903</v>
      </c>
      <c r="E137" s="3">
        <v>66.644267877412005</v>
      </c>
      <c r="F137" s="3">
        <v>64.640821999404395</v>
      </c>
    </row>
    <row r="138" spans="1:6" x14ac:dyDescent="0.3">
      <c r="A138">
        <v>9343</v>
      </c>
      <c r="B138" s="3">
        <v>65.8926103136629</v>
      </c>
      <c r="C138" s="3">
        <v>70.155958411090396</v>
      </c>
      <c r="D138" s="3">
        <v>64.711245824570099</v>
      </c>
      <c r="E138" s="3">
        <v>23.035868331441499</v>
      </c>
      <c r="F138" s="3">
        <v>65.545021344187404</v>
      </c>
    </row>
    <row r="139" spans="1:6" x14ac:dyDescent="0.3">
      <c r="A139">
        <v>9517</v>
      </c>
      <c r="B139" s="3">
        <v>64.930090377458797</v>
      </c>
      <c r="C139" s="3">
        <v>64.209277525993102</v>
      </c>
      <c r="D139" s="3">
        <v>64.4669058517877</v>
      </c>
      <c r="E139" s="3">
        <v>46.5139614074915</v>
      </c>
      <c r="F139" s="3">
        <v>63.461133723816097</v>
      </c>
    </row>
    <row r="140" spans="1:6" x14ac:dyDescent="0.3">
      <c r="A140">
        <v>9873</v>
      </c>
      <c r="B140" s="3">
        <v>64.346358320042498</v>
      </c>
      <c r="C140" s="3">
        <v>55.691015729138897</v>
      </c>
      <c r="D140" s="3">
        <v>63.172831869355399</v>
      </c>
      <c r="E140" s="3">
        <v>66.399772985243999</v>
      </c>
      <c r="F140" s="3">
        <v>65.687580661173399</v>
      </c>
    </row>
    <row r="141" spans="1:6" x14ac:dyDescent="0.3">
      <c r="A141">
        <v>10158</v>
      </c>
      <c r="B141" s="3">
        <v>60.976608187134502</v>
      </c>
      <c r="C141" s="3">
        <v>60.984004265529201</v>
      </c>
      <c r="D141" s="3">
        <v>62.401583570456502</v>
      </c>
      <c r="E141" s="3">
        <v>58.179341657207701</v>
      </c>
      <c r="F141" s="3">
        <v>61.7390052615904</v>
      </c>
    </row>
    <row r="142" spans="1:6" x14ac:dyDescent="0.3">
      <c r="A142" s="132">
        <v>10486</v>
      </c>
      <c r="B142" s="133">
        <v>26.863104731525802</v>
      </c>
      <c r="C142" s="133">
        <v>18.867235403892298</v>
      </c>
      <c r="D142" s="133">
        <v>15.132871458616901</v>
      </c>
      <c r="E142" s="133">
        <v>12.771396140749101</v>
      </c>
      <c r="F142" s="133">
        <v>24.561997418842399</v>
      </c>
    </row>
    <row r="143" spans="1:6" x14ac:dyDescent="0.3">
      <c r="A143">
        <v>10572</v>
      </c>
      <c r="B143" s="3">
        <v>61.216640085061101</v>
      </c>
      <c r="C143" s="3">
        <v>63.512663289789401</v>
      </c>
      <c r="D143" s="3">
        <v>63.2892490411976</v>
      </c>
      <c r="E143" s="3">
        <v>61.418388195232701</v>
      </c>
      <c r="F143" s="3">
        <v>61.693636453886597</v>
      </c>
    </row>
    <row r="144" spans="1:6" x14ac:dyDescent="0.3">
      <c r="A144">
        <v>10790</v>
      </c>
      <c r="B144" s="3">
        <v>62.857522594364703</v>
      </c>
      <c r="C144" s="3">
        <v>63.630231938149798</v>
      </c>
      <c r="D144" s="3">
        <v>64.816775949523702</v>
      </c>
      <c r="E144" s="3">
        <v>58.509875141884201</v>
      </c>
      <c r="F144" s="3">
        <v>64.093517323538194</v>
      </c>
    </row>
    <row r="145" spans="1:6" x14ac:dyDescent="0.3">
      <c r="A145">
        <v>10859</v>
      </c>
      <c r="B145" s="3">
        <v>65.282828282828305</v>
      </c>
      <c r="C145" s="3">
        <v>68.346041055718501</v>
      </c>
      <c r="D145" s="3">
        <v>67.533589013980006</v>
      </c>
      <c r="E145" s="3">
        <v>63.0301929625426</v>
      </c>
      <c r="F145" s="3">
        <v>66.934279757768294</v>
      </c>
    </row>
    <row r="146" spans="1:6" x14ac:dyDescent="0.3">
      <c r="A146">
        <v>10913</v>
      </c>
      <c r="B146" s="3">
        <v>61.534024455077102</v>
      </c>
      <c r="C146" s="3">
        <v>69.0447880565183</v>
      </c>
      <c r="D146" s="3">
        <v>62.0967462575776</v>
      </c>
      <c r="E146" s="3">
        <v>28.913053348467599</v>
      </c>
      <c r="F146" s="3">
        <v>64.760746550183697</v>
      </c>
    </row>
    <row r="147" spans="1:6" x14ac:dyDescent="0.3">
      <c r="A147">
        <v>10963</v>
      </c>
      <c r="B147" s="3">
        <v>62.216374269005797</v>
      </c>
      <c r="C147" s="3">
        <v>65.466009064249505</v>
      </c>
      <c r="D147" s="3">
        <v>64.504391933687998</v>
      </c>
      <c r="E147" s="3">
        <v>29.496027241770701</v>
      </c>
      <c r="F147" s="3">
        <v>62.857440683013998</v>
      </c>
    </row>
    <row r="148" spans="1:6" x14ac:dyDescent="0.3">
      <c r="A148">
        <v>10968</v>
      </c>
      <c r="B148" s="3">
        <v>64.796650717703301</v>
      </c>
      <c r="C148" s="3">
        <v>66.2687283391096</v>
      </c>
      <c r="D148" s="3">
        <v>64.565755288877895</v>
      </c>
      <c r="E148" s="3">
        <v>28.473552780930799</v>
      </c>
      <c r="F148" s="3">
        <v>64.436017075349994</v>
      </c>
    </row>
    <row r="149" spans="1:6" x14ac:dyDescent="0.3">
      <c r="A149">
        <v>10969</v>
      </c>
      <c r="B149" s="3">
        <v>64.940723019670401</v>
      </c>
      <c r="C149" s="3">
        <v>66.332178085843793</v>
      </c>
      <c r="D149" s="3">
        <v>65.898923666955298</v>
      </c>
      <c r="E149" s="3">
        <v>64.249035187287205</v>
      </c>
      <c r="F149" s="3">
        <v>64.172242628809698</v>
      </c>
    </row>
    <row r="150" spans="1:6" x14ac:dyDescent="0.3">
      <c r="A150">
        <v>11050</v>
      </c>
      <c r="B150" s="3">
        <v>67.057682083997904</v>
      </c>
      <c r="C150" s="3">
        <v>68.706744868035202</v>
      </c>
      <c r="D150" s="3">
        <v>66.091797599901</v>
      </c>
      <c r="E150" s="3">
        <v>66.838138479001103</v>
      </c>
      <c r="F150" s="3">
        <v>65.267646182865093</v>
      </c>
    </row>
    <row r="151" spans="1:6" x14ac:dyDescent="0.3">
      <c r="A151">
        <v>11058</v>
      </c>
      <c r="B151" s="3">
        <v>64.326156299840505</v>
      </c>
      <c r="C151" s="3">
        <v>66.852306051719495</v>
      </c>
      <c r="D151" s="3">
        <v>65.399480390944007</v>
      </c>
      <c r="E151" s="3">
        <v>65.3037457434733</v>
      </c>
      <c r="F151" s="3">
        <v>64.424898242827396</v>
      </c>
    </row>
    <row r="152" spans="1:6" x14ac:dyDescent="0.3">
      <c r="A152">
        <v>11095</v>
      </c>
      <c r="B152" s="3">
        <v>64.4566719829878</v>
      </c>
      <c r="C152" s="3">
        <v>65.902159424153595</v>
      </c>
      <c r="D152" s="3">
        <v>66.157985896325599</v>
      </c>
      <c r="E152" s="3">
        <v>64.214074914869499</v>
      </c>
      <c r="F152" s="3">
        <v>65.401866375459207</v>
      </c>
    </row>
    <row r="153" spans="1:6" x14ac:dyDescent="0.3">
      <c r="A153">
        <v>11100</v>
      </c>
      <c r="B153" s="3">
        <v>66.498405103668304</v>
      </c>
      <c r="C153" s="3">
        <v>64.369768061850195</v>
      </c>
      <c r="D153" s="3">
        <v>68.207967338859305</v>
      </c>
      <c r="E153" s="3">
        <v>66.293984108967095</v>
      </c>
      <c r="F153" s="3">
        <v>67.894867467487302</v>
      </c>
    </row>
    <row r="154" spans="1:6" x14ac:dyDescent="0.3">
      <c r="A154">
        <v>11103</v>
      </c>
      <c r="B154" s="3">
        <v>61.480595427963799</v>
      </c>
      <c r="C154" s="3">
        <v>65.129298853639</v>
      </c>
      <c r="D154" s="3">
        <v>64.975380428058898</v>
      </c>
      <c r="E154" s="3">
        <v>36.840181611804802</v>
      </c>
      <c r="F154" s="3">
        <v>62.969323935272499</v>
      </c>
    </row>
    <row r="155" spans="1:6" x14ac:dyDescent="0.3">
      <c r="A155">
        <v>11109</v>
      </c>
      <c r="B155" s="3">
        <v>63.425571504518899</v>
      </c>
      <c r="C155" s="3">
        <v>50.852572647294103</v>
      </c>
      <c r="D155" s="3">
        <v>63.7413089199555</v>
      </c>
      <c r="E155" s="3">
        <v>67.195459704880804</v>
      </c>
      <c r="F155" s="3">
        <v>62.492802541447404</v>
      </c>
    </row>
    <row r="156" spans="1:6" x14ac:dyDescent="0.3">
      <c r="A156">
        <v>11112</v>
      </c>
      <c r="B156" s="3">
        <v>63.079744816586903</v>
      </c>
      <c r="C156" s="3">
        <v>65.528125833111204</v>
      </c>
      <c r="D156" s="3">
        <v>64.047754546579199</v>
      </c>
      <c r="E156" s="3">
        <v>18.082406356413198</v>
      </c>
      <c r="F156" s="3">
        <v>64.837883450809102</v>
      </c>
    </row>
    <row r="157" spans="1:6" x14ac:dyDescent="0.3">
      <c r="A157">
        <v>11113</v>
      </c>
      <c r="B157" s="3">
        <v>63.079744816586903</v>
      </c>
      <c r="C157" s="3">
        <v>65.528125833111204</v>
      </c>
      <c r="D157" s="3">
        <v>64.047754546579199</v>
      </c>
      <c r="E157" s="3">
        <v>18.082406356413198</v>
      </c>
      <c r="F157" s="3">
        <v>64.837883450809102</v>
      </c>
    </row>
    <row r="158" spans="1:6" x14ac:dyDescent="0.3">
      <c r="A158">
        <v>11275</v>
      </c>
      <c r="B158" s="3">
        <v>67.057682083997904</v>
      </c>
      <c r="C158" s="3">
        <v>68.706744868035202</v>
      </c>
      <c r="D158" s="3">
        <v>66.091797599901</v>
      </c>
      <c r="E158" s="3">
        <v>66.838138479001103</v>
      </c>
      <c r="F158" s="3">
        <v>65.267646182865093</v>
      </c>
    </row>
    <row r="159" spans="1:6" x14ac:dyDescent="0.3">
      <c r="A159">
        <v>11284</v>
      </c>
      <c r="B159" s="3">
        <v>62.184742158426403</v>
      </c>
      <c r="C159" s="3">
        <v>37.2450013329779</v>
      </c>
      <c r="D159" s="3">
        <v>61.126067054311498</v>
      </c>
      <c r="E159" s="3">
        <v>30.460612939841099</v>
      </c>
      <c r="F159" s="3">
        <v>62.134617293755603</v>
      </c>
    </row>
    <row r="160" spans="1:6" x14ac:dyDescent="0.3">
      <c r="A160">
        <v>11296</v>
      </c>
      <c r="B160" s="3">
        <v>62.601807549176002</v>
      </c>
      <c r="C160" s="3">
        <v>31.706211676886198</v>
      </c>
      <c r="D160" s="3">
        <v>54.936780898181397</v>
      </c>
      <c r="E160" s="3">
        <v>34.5457434733258</v>
      </c>
      <c r="F160" s="3">
        <v>61.586121314404799</v>
      </c>
    </row>
    <row r="161" spans="1:6" x14ac:dyDescent="0.3">
      <c r="A161">
        <v>11297</v>
      </c>
      <c r="B161" s="3">
        <v>63.820308346624103</v>
      </c>
      <c r="C161" s="3">
        <v>62.9042921887497</v>
      </c>
      <c r="D161" s="3">
        <v>62.106767289372797</v>
      </c>
      <c r="E161" s="3">
        <v>49.591373439273603</v>
      </c>
      <c r="F161" s="3">
        <v>61.928323240345499</v>
      </c>
    </row>
    <row r="162" spans="1:6" x14ac:dyDescent="0.3">
      <c r="A162">
        <v>11326</v>
      </c>
      <c r="B162" s="3">
        <v>63.732854864433797</v>
      </c>
      <c r="C162" s="3">
        <v>64.972007464676096</v>
      </c>
      <c r="D162" s="3">
        <v>64.192873932945702</v>
      </c>
      <c r="E162" s="3">
        <v>54.978660612939798</v>
      </c>
      <c r="F162" s="3">
        <v>63.027201429564201</v>
      </c>
    </row>
    <row r="163" spans="1:6" x14ac:dyDescent="0.3">
      <c r="A163">
        <v>11371</v>
      </c>
      <c r="B163" s="3">
        <v>64.345295055821396</v>
      </c>
      <c r="C163" s="3">
        <v>53.5459877366036</v>
      </c>
      <c r="D163" s="3">
        <v>66.244958554991996</v>
      </c>
      <c r="E163" s="3">
        <v>67.814982973893294</v>
      </c>
      <c r="F163" s="3">
        <v>64.682418346073703</v>
      </c>
    </row>
    <row r="164" spans="1:6" x14ac:dyDescent="0.3">
      <c r="A164">
        <v>12009</v>
      </c>
      <c r="B164" s="3">
        <v>68.353003721424798</v>
      </c>
      <c r="C164" s="3">
        <v>70.312183417755307</v>
      </c>
      <c r="D164" s="3">
        <v>68.981689966596605</v>
      </c>
      <c r="E164" s="3">
        <v>33.080136208853602</v>
      </c>
      <c r="F164" s="3">
        <v>66.845626923458795</v>
      </c>
    </row>
    <row r="165" spans="1:6" x14ac:dyDescent="0.3">
      <c r="A165">
        <v>12065</v>
      </c>
      <c r="B165" s="3">
        <v>64.715576820839999</v>
      </c>
      <c r="C165" s="3">
        <v>66.0050653159158</v>
      </c>
      <c r="D165" s="3">
        <v>66.382036372633905</v>
      </c>
      <c r="E165" s="3">
        <v>67.689216799091895</v>
      </c>
      <c r="F165" s="3">
        <v>66.070584731460301</v>
      </c>
    </row>
    <row r="166" spans="1:6" x14ac:dyDescent="0.3">
      <c r="A166">
        <v>12247</v>
      </c>
      <c r="B166" s="3">
        <v>64.313131313131294</v>
      </c>
      <c r="C166" s="3">
        <v>59.484137563316501</v>
      </c>
      <c r="D166" s="3">
        <v>64.848447358653999</v>
      </c>
      <c r="E166" s="3">
        <v>60.9069239500568</v>
      </c>
      <c r="F166" s="3">
        <v>65.874218207088305</v>
      </c>
    </row>
    <row r="167" spans="1:6" x14ac:dyDescent="0.3">
      <c r="A167">
        <v>12267</v>
      </c>
      <c r="B167" s="3">
        <v>66.503455608718795</v>
      </c>
      <c r="C167" s="3">
        <v>68.563583044521494</v>
      </c>
      <c r="D167" s="3">
        <v>69.982308548806103</v>
      </c>
      <c r="E167" s="3">
        <v>69.930533484676502</v>
      </c>
      <c r="F167" s="3">
        <v>65.994341308448298</v>
      </c>
    </row>
    <row r="168" spans="1:6" x14ac:dyDescent="0.3">
      <c r="A168">
        <v>12547</v>
      </c>
      <c r="B168" s="3">
        <v>61.0372142477406</v>
      </c>
      <c r="C168" s="3">
        <v>55.785923753665699</v>
      </c>
      <c r="D168" s="3">
        <v>58.318198688605698</v>
      </c>
      <c r="E168" s="3">
        <v>60.190692395005698</v>
      </c>
      <c r="F168" s="3">
        <v>58.915516727886398</v>
      </c>
    </row>
    <row r="169" spans="1:6" x14ac:dyDescent="0.3">
      <c r="A169">
        <v>12571</v>
      </c>
      <c r="B169" s="3">
        <v>66.599415204678394</v>
      </c>
      <c r="C169" s="3">
        <v>67.9229538789656</v>
      </c>
      <c r="D169" s="3">
        <v>66.484226153655797</v>
      </c>
      <c r="E169" s="3">
        <v>66.121906923950107</v>
      </c>
      <c r="F169" s="3">
        <v>64.8205102749926</v>
      </c>
    </row>
    <row r="170" spans="1:6" x14ac:dyDescent="0.3">
      <c r="A170">
        <v>12572</v>
      </c>
      <c r="B170" s="3">
        <v>66.599415204678394</v>
      </c>
      <c r="C170" s="3">
        <v>67.9229538789656</v>
      </c>
      <c r="D170" s="3">
        <v>66.484226153655797</v>
      </c>
      <c r="E170" s="3">
        <v>66.121906923950107</v>
      </c>
      <c r="F170" s="3">
        <v>64.8205102749926</v>
      </c>
    </row>
    <row r="171" spans="1:6" x14ac:dyDescent="0.3">
      <c r="A171">
        <v>12583</v>
      </c>
      <c r="B171" s="3">
        <v>65.563795853269497</v>
      </c>
      <c r="C171" s="3">
        <v>54.830978405758501</v>
      </c>
      <c r="D171" s="3">
        <v>67.564641840900606</v>
      </c>
      <c r="E171" s="3">
        <v>68.189330306469898</v>
      </c>
      <c r="F171" s="3">
        <v>67.247294748337097</v>
      </c>
    </row>
    <row r="172" spans="1:6" x14ac:dyDescent="0.3">
      <c r="A172">
        <v>12584</v>
      </c>
      <c r="B172" s="3">
        <v>65.897660818713405</v>
      </c>
      <c r="C172" s="3">
        <v>70.016795521194396</v>
      </c>
      <c r="D172" s="3">
        <v>66.991216132624004</v>
      </c>
      <c r="E172" s="3">
        <v>63.599772985244002</v>
      </c>
      <c r="F172" s="3">
        <v>64.936563089447006</v>
      </c>
    </row>
    <row r="173" spans="1:6" x14ac:dyDescent="0.3">
      <c r="A173">
        <v>12589</v>
      </c>
      <c r="B173" s="3">
        <v>64.660287081339703</v>
      </c>
      <c r="C173" s="3">
        <v>54.006664889362803</v>
      </c>
      <c r="D173" s="3">
        <v>66.343560559198295</v>
      </c>
      <c r="E173" s="3">
        <v>67.464018161180505</v>
      </c>
      <c r="F173" s="3">
        <v>66.250868658790793</v>
      </c>
    </row>
    <row r="174" spans="1:6" x14ac:dyDescent="0.3">
      <c r="A174">
        <v>12591</v>
      </c>
      <c r="B174" s="3">
        <v>66.128920786815499</v>
      </c>
      <c r="C174" s="3">
        <v>70.289522793921606</v>
      </c>
      <c r="D174" s="3">
        <v>67.386119015217105</v>
      </c>
      <c r="E174" s="3">
        <v>65.055391600454001</v>
      </c>
      <c r="F174" s="3">
        <v>65.075945597140901</v>
      </c>
    </row>
    <row r="175" spans="1:6" x14ac:dyDescent="0.3">
      <c r="A175">
        <v>12761</v>
      </c>
      <c r="B175" s="3">
        <v>65.937267410951605</v>
      </c>
      <c r="C175" s="3">
        <v>71.676352972540698</v>
      </c>
      <c r="D175" s="3">
        <v>70.052579487813901</v>
      </c>
      <c r="E175" s="3">
        <v>70.622474460839996</v>
      </c>
      <c r="F175" s="3">
        <v>66.342996128263707</v>
      </c>
    </row>
    <row r="176" spans="1:6" x14ac:dyDescent="0.3">
      <c r="A176">
        <v>12823</v>
      </c>
      <c r="B176" s="3">
        <v>53.995215311004799</v>
      </c>
      <c r="C176" s="3">
        <v>40.659824046920797</v>
      </c>
      <c r="D176" s="3">
        <v>53.887418037857202</v>
      </c>
      <c r="E176" s="3">
        <v>52.516912599318999</v>
      </c>
      <c r="F176" s="3">
        <v>53.716767596545203</v>
      </c>
    </row>
    <row r="177" spans="1:6" x14ac:dyDescent="0.3">
      <c r="A177">
        <v>12833</v>
      </c>
      <c r="B177" s="3">
        <v>55.9792663476874</v>
      </c>
      <c r="C177" s="3">
        <v>56.259397494001597</v>
      </c>
      <c r="D177" s="3">
        <v>58.253989855251803</v>
      </c>
      <c r="E177" s="3">
        <v>55.427695800226999</v>
      </c>
      <c r="F177" s="3">
        <v>57.138389754789998</v>
      </c>
    </row>
    <row r="178" spans="1:6" x14ac:dyDescent="0.3">
      <c r="A178">
        <v>12834</v>
      </c>
      <c r="B178" s="3">
        <v>56.299574694311502</v>
      </c>
      <c r="C178" s="3">
        <v>42.038922953879002</v>
      </c>
      <c r="D178" s="3">
        <v>57.257948781392997</v>
      </c>
      <c r="E178" s="3">
        <v>56.505561861521002</v>
      </c>
      <c r="F178" s="3">
        <v>56.537873523280098</v>
      </c>
    </row>
    <row r="179" spans="1:6" x14ac:dyDescent="0.3">
      <c r="A179">
        <v>12837</v>
      </c>
      <c r="B179" s="3">
        <v>62.359914938862303</v>
      </c>
      <c r="C179" s="3">
        <v>29.225539856038399</v>
      </c>
      <c r="D179" s="3">
        <v>55.665223308177701</v>
      </c>
      <c r="E179" s="3">
        <v>27.811123723042002</v>
      </c>
      <c r="F179" s="3">
        <v>61.6511466296039</v>
      </c>
    </row>
    <row r="180" spans="1:6" x14ac:dyDescent="0.3">
      <c r="A180">
        <v>12841</v>
      </c>
      <c r="B180" s="3">
        <v>59.577884104199903</v>
      </c>
      <c r="C180" s="3">
        <v>59.252732604638801</v>
      </c>
      <c r="D180" s="3">
        <v>62.183471483360101</v>
      </c>
      <c r="E180" s="3">
        <v>60.593416572077203</v>
      </c>
      <c r="F180" s="3">
        <v>60.457559813362501</v>
      </c>
    </row>
    <row r="181" spans="1:6" x14ac:dyDescent="0.3">
      <c r="A181">
        <v>12932</v>
      </c>
      <c r="B181" s="3">
        <v>65.023125996810194</v>
      </c>
      <c r="C181" s="3">
        <v>49.499866702212699</v>
      </c>
      <c r="D181" s="3">
        <v>65.585302486700499</v>
      </c>
      <c r="E181" s="3">
        <v>66.348467650397296</v>
      </c>
      <c r="F181" s="3">
        <v>64.170058572421297</v>
      </c>
    </row>
    <row r="182" spans="1:6" x14ac:dyDescent="0.3">
      <c r="A182">
        <v>12945</v>
      </c>
      <c r="B182" s="3">
        <v>67.369218500797402</v>
      </c>
      <c r="C182" s="3">
        <v>51.1255665155958</v>
      </c>
      <c r="D182" s="3">
        <v>67.754917728566099</v>
      </c>
      <c r="E182" s="3">
        <v>69.643359818388205</v>
      </c>
      <c r="F182" s="3">
        <v>66.864687779211707</v>
      </c>
    </row>
    <row r="183" spans="1:6" x14ac:dyDescent="0.3">
      <c r="A183">
        <v>12946</v>
      </c>
      <c r="B183" s="3">
        <v>67.369218500797402</v>
      </c>
      <c r="C183" s="3">
        <v>51.1255665155958</v>
      </c>
      <c r="D183" s="3">
        <v>67.754917728566099</v>
      </c>
      <c r="E183" s="3">
        <v>69.643359818388205</v>
      </c>
      <c r="F183" s="3">
        <v>66.864687779211707</v>
      </c>
    </row>
    <row r="184" spans="1:6" x14ac:dyDescent="0.3">
      <c r="A184">
        <v>12949</v>
      </c>
      <c r="B184" s="3">
        <v>63.591174906964397</v>
      </c>
      <c r="C184" s="3">
        <v>68.957611303652399</v>
      </c>
      <c r="D184" s="3">
        <v>67.010639614004702</v>
      </c>
      <c r="E184" s="3">
        <v>62.417707150964802</v>
      </c>
      <c r="F184" s="3">
        <v>65.281445448227899</v>
      </c>
    </row>
    <row r="185" spans="1:6" x14ac:dyDescent="0.3">
      <c r="A185">
        <v>12950</v>
      </c>
      <c r="B185" s="3">
        <v>67.441254651780994</v>
      </c>
      <c r="C185" s="3">
        <v>56.489202879232202</v>
      </c>
      <c r="D185" s="3">
        <v>68.583941605839399</v>
      </c>
      <c r="E185" s="3">
        <v>70.562315550510803</v>
      </c>
      <c r="F185" s="3">
        <v>66.846818226943299</v>
      </c>
    </row>
    <row r="186" spans="1:6" x14ac:dyDescent="0.3">
      <c r="A186">
        <v>12952</v>
      </c>
      <c r="B186" s="3">
        <v>67.104997341839507</v>
      </c>
      <c r="C186" s="3">
        <v>50.683551053052497</v>
      </c>
      <c r="D186" s="3">
        <v>67.450451565012997</v>
      </c>
      <c r="E186" s="3">
        <v>69.809080590238395</v>
      </c>
      <c r="F186" s="3">
        <v>66.727985704358204</v>
      </c>
    </row>
    <row r="187" spans="1:6" x14ac:dyDescent="0.3">
      <c r="A187">
        <v>12957</v>
      </c>
      <c r="B187" s="3">
        <v>63.887559808612401</v>
      </c>
      <c r="C187" s="3">
        <v>69.468141828845603</v>
      </c>
      <c r="D187" s="3">
        <v>67.013237659284897</v>
      </c>
      <c r="E187" s="3">
        <v>61.512599318955701</v>
      </c>
      <c r="F187" s="3">
        <v>65.592971309441097</v>
      </c>
    </row>
    <row r="188" spans="1:6" x14ac:dyDescent="0.3">
      <c r="A188">
        <v>13046</v>
      </c>
      <c r="B188" s="3">
        <v>62.986177565124898</v>
      </c>
      <c r="C188" s="3">
        <v>64.718741668888299</v>
      </c>
      <c r="D188" s="3">
        <v>64.274650501051596</v>
      </c>
      <c r="E188" s="3">
        <v>64.139387060158896</v>
      </c>
      <c r="F188" s="3">
        <v>62.447632284324399</v>
      </c>
    </row>
    <row r="189" spans="1:6" x14ac:dyDescent="0.3">
      <c r="A189">
        <v>13274</v>
      </c>
      <c r="B189" s="3">
        <v>66.291068580542301</v>
      </c>
      <c r="C189" s="3">
        <v>54.819514796054399</v>
      </c>
      <c r="D189" s="3">
        <v>66.4129654831127</v>
      </c>
      <c r="E189" s="3">
        <v>67.335073779795707</v>
      </c>
      <c r="F189" s="3">
        <v>67.722128462225797</v>
      </c>
    </row>
    <row r="190" spans="1:6" x14ac:dyDescent="0.3">
      <c r="A190">
        <v>13275</v>
      </c>
      <c r="B190" s="3">
        <v>66.5536948431685</v>
      </c>
      <c r="C190" s="3">
        <v>70.6840842442015</v>
      </c>
      <c r="D190" s="3">
        <v>58.572064827415602</v>
      </c>
      <c r="E190" s="3">
        <v>25.902383654937601</v>
      </c>
      <c r="F190" s="3">
        <v>65.7400972897846</v>
      </c>
    </row>
    <row r="191" spans="1:6" x14ac:dyDescent="0.3">
      <c r="A191">
        <v>13281</v>
      </c>
      <c r="B191" s="3">
        <v>65.984051036682601</v>
      </c>
      <c r="C191" s="3">
        <v>52.576646227672597</v>
      </c>
      <c r="D191" s="3">
        <v>66.1597179265124</v>
      </c>
      <c r="E191" s="3">
        <v>67.559364358683297</v>
      </c>
      <c r="F191" s="3">
        <v>67.450213441874297</v>
      </c>
    </row>
    <row r="192" spans="1:6" x14ac:dyDescent="0.3">
      <c r="A192">
        <v>13282</v>
      </c>
      <c r="B192" s="3">
        <v>65.468367889420506</v>
      </c>
      <c r="C192" s="3">
        <v>46.029058917622002</v>
      </c>
      <c r="D192" s="3">
        <v>65.109860200420599</v>
      </c>
      <c r="E192" s="3">
        <v>66.665834279228207</v>
      </c>
      <c r="F192" s="3">
        <v>67.065918792812496</v>
      </c>
    </row>
    <row r="193" spans="1:6" x14ac:dyDescent="0.3">
      <c r="A193">
        <v>13438</v>
      </c>
      <c r="B193" s="3">
        <v>55.402445507708698</v>
      </c>
      <c r="C193" s="3">
        <v>53.590509197547298</v>
      </c>
      <c r="D193" s="3">
        <v>53.669305950760901</v>
      </c>
      <c r="E193" s="3">
        <v>46.699659477866099</v>
      </c>
      <c r="F193" s="3">
        <v>53.832621860418897</v>
      </c>
    </row>
    <row r="194" spans="1:6" x14ac:dyDescent="0.3">
      <c r="A194">
        <v>13579</v>
      </c>
      <c r="B194" s="3">
        <v>66.660818713450297</v>
      </c>
      <c r="C194" s="3">
        <v>70.008531058384406</v>
      </c>
      <c r="D194" s="3">
        <v>63.505010515897602</v>
      </c>
      <c r="E194" s="3">
        <v>45.304653802497199</v>
      </c>
      <c r="F194" s="3">
        <v>66.857937059465897</v>
      </c>
    </row>
    <row r="195" spans="1:6" x14ac:dyDescent="0.3">
      <c r="A195">
        <v>13580</v>
      </c>
      <c r="B195" s="3">
        <v>64.944976076554994</v>
      </c>
      <c r="C195" s="3">
        <v>37.472940549186902</v>
      </c>
      <c r="D195" s="3">
        <v>59.571569961647903</v>
      </c>
      <c r="E195" s="3">
        <v>64.395232690124899</v>
      </c>
      <c r="F195" s="3">
        <v>66.267447632284302</v>
      </c>
    </row>
    <row r="196" spans="1:6" x14ac:dyDescent="0.3">
      <c r="A196">
        <v>13581</v>
      </c>
      <c r="B196" s="3">
        <v>66.574694311536405</v>
      </c>
      <c r="C196" s="3">
        <v>70.045054652092801</v>
      </c>
      <c r="D196" s="3">
        <v>64.270196709142596</v>
      </c>
      <c r="E196" s="3">
        <v>47.547786606129399</v>
      </c>
      <c r="F196" s="3">
        <v>66.400476521393799</v>
      </c>
    </row>
    <row r="197" spans="1:6" x14ac:dyDescent="0.3">
      <c r="A197">
        <v>13582</v>
      </c>
      <c r="B197" s="3">
        <v>64.924508240297698</v>
      </c>
      <c r="C197" s="3">
        <v>40.643295121301001</v>
      </c>
      <c r="D197" s="3">
        <v>59.957194111097401</v>
      </c>
      <c r="E197" s="3">
        <v>64.217026106696906</v>
      </c>
      <c r="F197" s="3">
        <v>65.952943512359795</v>
      </c>
    </row>
    <row r="198" spans="1:6" x14ac:dyDescent="0.3">
      <c r="A198">
        <v>13586</v>
      </c>
      <c r="B198" s="3">
        <v>65.070441254651797</v>
      </c>
      <c r="C198" s="3">
        <v>68.345507864569399</v>
      </c>
      <c r="D198" s="3">
        <v>62.8965730545589</v>
      </c>
      <c r="E198" s="3">
        <v>47.066515323495999</v>
      </c>
      <c r="F198" s="3">
        <v>64.911347165690501</v>
      </c>
    </row>
    <row r="199" spans="1:6" x14ac:dyDescent="0.3">
      <c r="A199">
        <v>13588</v>
      </c>
      <c r="B199" s="3">
        <v>65.523923444976106</v>
      </c>
      <c r="C199" s="3">
        <v>68.907757931218299</v>
      </c>
      <c r="D199" s="3">
        <v>63.1498206111592</v>
      </c>
      <c r="E199" s="3">
        <v>46.753688989784301</v>
      </c>
      <c r="F199" s="3">
        <v>65.616995929713099</v>
      </c>
    </row>
    <row r="200" spans="1:6" x14ac:dyDescent="0.3">
      <c r="A200">
        <v>13589</v>
      </c>
      <c r="B200" s="3">
        <v>66.813662945241902</v>
      </c>
      <c r="C200" s="3">
        <v>43.824846707544701</v>
      </c>
      <c r="D200" s="3">
        <v>63.259185945812199</v>
      </c>
      <c r="E200" s="3">
        <v>67.465380249716205</v>
      </c>
      <c r="F200" s="3">
        <v>68.020748535689506</v>
      </c>
    </row>
    <row r="201" spans="1:6" x14ac:dyDescent="0.3">
      <c r="A201">
        <v>13594</v>
      </c>
      <c r="B201" s="3">
        <v>64.346358320042498</v>
      </c>
      <c r="C201" s="3">
        <v>55.691015729138897</v>
      </c>
      <c r="D201" s="3">
        <v>63.172831869355399</v>
      </c>
      <c r="E201" s="3">
        <v>66.399772985243999</v>
      </c>
      <c r="F201" s="3">
        <v>65.687580661173399</v>
      </c>
    </row>
    <row r="202" spans="1:6" x14ac:dyDescent="0.3">
      <c r="A202">
        <v>13595</v>
      </c>
      <c r="B202" s="3">
        <v>65.013024986709198</v>
      </c>
      <c r="C202" s="3">
        <v>68.312983204478797</v>
      </c>
      <c r="D202" s="3">
        <v>61.878139304713599</v>
      </c>
      <c r="E202" s="3">
        <v>42.0626560726447</v>
      </c>
      <c r="F202" s="3">
        <v>64.936662364737401</v>
      </c>
    </row>
    <row r="203" spans="1:6" x14ac:dyDescent="0.3">
      <c r="A203">
        <v>13597</v>
      </c>
      <c r="B203" s="3">
        <v>66.318713450292407</v>
      </c>
      <c r="C203" s="3">
        <v>66.081844841375599</v>
      </c>
      <c r="D203" s="3">
        <v>68.750835085982899</v>
      </c>
      <c r="E203" s="3">
        <v>70.5466515323496</v>
      </c>
      <c r="F203" s="3">
        <v>67.304874416757698</v>
      </c>
    </row>
    <row r="204" spans="1:6" x14ac:dyDescent="0.3">
      <c r="A204">
        <v>13639</v>
      </c>
      <c r="B204" s="3">
        <v>64.936735778840998</v>
      </c>
      <c r="C204" s="3">
        <v>68.624633431085002</v>
      </c>
      <c r="D204" s="3">
        <v>65.650995917357406</v>
      </c>
      <c r="E204" s="3">
        <v>44.9693530079455</v>
      </c>
      <c r="F204" s="3">
        <v>66.964757271915005</v>
      </c>
    </row>
    <row r="205" spans="1:6" x14ac:dyDescent="0.3">
      <c r="A205">
        <v>13640</v>
      </c>
      <c r="B205" s="3">
        <v>64.936735778840998</v>
      </c>
      <c r="C205" s="3">
        <v>68.624633431085002</v>
      </c>
      <c r="D205" s="3">
        <v>65.650995917357406</v>
      </c>
      <c r="E205" s="3">
        <v>44.9693530079455</v>
      </c>
      <c r="F205" s="3">
        <v>66.964757271915005</v>
      </c>
    </row>
    <row r="206" spans="1:6" x14ac:dyDescent="0.3">
      <c r="A206">
        <v>13642</v>
      </c>
      <c r="B206" s="3">
        <v>65.242690058479496</v>
      </c>
      <c r="C206" s="3">
        <v>69.247400693148506</v>
      </c>
      <c r="D206" s="3">
        <v>67.431646665841896</v>
      </c>
      <c r="E206" s="3">
        <v>55.079682179341702</v>
      </c>
      <c r="F206" s="3">
        <v>67.144048446341699</v>
      </c>
    </row>
    <row r="207" spans="1:6" x14ac:dyDescent="0.3">
      <c r="A207">
        <v>13646</v>
      </c>
      <c r="B207" s="3">
        <v>64.017012227538501</v>
      </c>
      <c r="C207" s="3">
        <v>56.146627565982399</v>
      </c>
      <c r="D207" s="3">
        <v>65.473091673883502</v>
      </c>
      <c r="E207" s="3">
        <v>67.696481271282593</v>
      </c>
      <c r="F207" s="3">
        <v>64.514841655911795</v>
      </c>
    </row>
    <row r="208" spans="1:6" x14ac:dyDescent="0.3">
      <c r="A208">
        <v>13661</v>
      </c>
      <c r="B208" s="3">
        <v>64.934343434343404</v>
      </c>
      <c r="C208" s="3">
        <v>62.926419621434299</v>
      </c>
      <c r="D208" s="3">
        <v>66.954719782259104</v>
      </c>
      <c r="E208" s="3">
        <v>68.083541430192994</v>
      </c>
      <c r="F208" s="3">
        <v>64.931400774347296</v>
      </c>
    </row>
    <row r="209" spans="1:6" x14ac:dyDescent="0.3">
      <c r="A209">
        <v>13672</v>
      </c>
      <c r="B209" s="3">
        <v>63.820308346624103</v>
      </c>
      <c r="C209" s="3">
        <v>66.640895761130395</v>
      </c>
      <c r="D209" s="3">
        <v>66.162315971792694</v>
      </c>
      <c r="E209" s="3">
        <v>55.721679909194101</v>
      </c>
      <c r="F209" s="3">
        <v>65.725503822098702</v>
      </c>
    </row>
    <row r="210" spans="1:6" x14ac:dyDescent="0.3">
      <c r="A210">
        <v>13869</v>
      </c>
      <c r="B210" s="3">
        <v>65.527910685805395</v>
      </c>
      <c r="C210" s="3">
        <v>69.370834444148201</v>
      </c>
      <c r="D210" s="3">
        <v>62.947173079302203</v>
      </c>
      <c r="E210" s="3">
        <v>34.626787741203202</v>
      </c>
      <c r="F210" s="3">
        <v>66.105628908964604</v>
      </c>
    </row>
    <row r="211" spans="1:6" x14ac:dyDescent="0.3">
      <c r="A211">
        <v>14151</v>
      </c>
      <c r="B211" s="3">
        <v>64.539074960127607</v>
      </c>
      <c r="C211" s="3">
        <v>66.179685417222103</v>
      </c>
      <c r="D211" s="3">
        <v>65.927007299270102</v>
      </c>
      <c r="E211" s="3">
        <v>64.453121452894393</v>
      </c>
      <c r="F211" s="3">
        <v>64.449319964260894</v>
      </c>
    </row>
    <row r="212" spans="1:6" x14ac:dyDescent="0.3">
      <c r="A212">
        <v>14193</v>
      </c>
      <c r="B212" s="3">
        <v>64.414938862307295</v>
      </c>
      <c r="C212" s="3">
        <v>67.690215942415406</v>
      </c>
      <c r="D212" s="3">
        <v>68.273784485958203</v>
      </c>
      <c r="E212" s="3">
        <v>67.134619750283804</v>
      </c>
      <c r="F212" s="3">
        <v>66.287501240941097</v>
      </c>
    </row>
    <row r="213" spans="1:6" x14ac:dyDescent="0.3">
      <c r="A213">
        <v>14213</v>
      </c>
      <c r="B213" s="3">
        <v>64.414938862307295</v>
      </c>
      <c r="C213" s="3">
        <v>67.690215942415406</v>
      </c>
      <c r="D213" s="3">
        <v>68.273784485958203</v>
      </c>
      <c r="E213" s="3">
        <v>67.134619750283804</v>
      </c>
      <c r="F213" s="3">
        <v>66.287501240941097</v>
      </c>
    </row>
    <row r="214" spans="1:6" x14ac:dyDescent="0.3">
      <c r="A214">
        <v>14247</v>
      </c>
      <c r="B214" s="3">
        <v>66.194577352472095</v>
      </c>
      <c r="C214" s="3">
        <v>66.919754732071496</v>
      </c>
      <c r="D214" s="3">
        <v>69.212915996535898</v>
      </c>
      <c r="E214" s="3">
        <v>70.772985244040896</v>
      </c>
      <c r="F214" s="3">
        <v>67.254144743373402</v>
      </c>
    </row>
    <row r="215" spans="1:6" x14ac:dyDescent="0.3">
      <c r="A215">
        <v>14269</v>
      </c>
      <c r="B215" s="3">
        <v>65.680223285486406</v>
      </c>
      <c r="C215" s="3">
        <v>66.245001332977907</v>
      </c>
      <c r="D215" s="3">
        <v>67.881850797971097</v>
      </c>
      <c r="E215" s="3">
        <v>69.528717366628797</v>
      </c>
      <c r="F215" s="3">
        <v>65.742876997915204</v>
      </c>
    </row>
    <row r="216" spans="1:6" x14ac:dyDescent="0.3">
      <c r="A216">
        <v>14271</v>
      </c>
      <c r="B216" s="3">
        <v>58.719829877724599</v>
      </c>
      <c r="C216" s="3">
        <v>65.380431884830699</v>
      </c>
      <c r="D216" s="3">
        <v>60.270567858468397</v>
      </c>
      <c r="E216" s="3">
        <v>35.445629965947802</v>
      </c>
      <c r="F216" s="3">
        <v>61.871041397796098</v>
      </c>
    </row>
    <row r="217" spans="1:6" x14ac:dyDescent="0.3">
      <c r="A217">
        <v>14289</v>
      </c>
      <c r="B217" s="3">
        <v>65.798777246145704</v>
      </c>
      <c r="C217" s="3">
        <v>55.643828312449997</v>
      </c>
      <c r="D217" s="3">
        <v>66.034764320178198</v>
      </c>
      <c r="E217" s="3">
        <v>44.500567536889903</v>
      </c>
      <c r="F217" s="3">
        <v>64.983718852377606</v>
      </c>
    </row>
    <row r="218" spans="1:6" x14ac:dyDescent="0.3">
      <c r="A218">
        <v>14291</v>
      </c>
      <c r="B218" s="3">
        <v>65.322966507177</v>
      </c>
      <c r="C218" s="3">
        <v>55.814982671287702</v>
      </c>
      <c r="D218" s="3">
        <v>62.6950389706792</v>
      </c>
      <c r="E218" s="3">
        <v>67.885811577752506</v>
      </c>
      <c r="F218" s="3">
        <v>66.807902313114297</v>
      </c>
    </row>
    <row r="219" spans="1:6" x14ac:dyDescent="0.3">
      <c r="A219">
        <v>14383</v>
      </c>
      <c r="B219" s="3">
        <v>66.276182881446005</v>
      </c>
      <c r="C219" s="3">
        <v>64.725939749400197</v>
      </c>
      <c r="D219" s="3">
        <v>68.273908202400094</v>
      </c>
      <c r="E219" s="3">
        <v>68.146424517593601</v>
      </c>
      <c r="F219" s="3">
        <v>65.703166881763096</v>
      </c>
    </row>
    <row r="220" spans="1:6" x14ac:dyDescent="0.3">
      <c r="A220">
        <v>14391</v>
      </c>
      <c r="B220" s="3">
        <v>65.648591174906997</v>
      </c>
      <c r="C220" s="3">
        <v>64.568648360437194</v>
      </c>
      <c r="D220" s="3">
        <v>67.552393913151107</v>
      </c>
      <c r="E220" s="3">
        <v>67.6358683314415</v>
      </c>
      <c r="F220" s="3">
        <v>65.488930805122607</v>
      </c>
    </row>
    <row r="221" spans="1:6" x14ac:dyDescent="0.3">
      <c r="A221">
        <v>14400</v>
      </c>
      <c r="B221" s="3">
        <v>65.509835194045706</v>
      </c>
      <c r="C221" s="3">
        <v>65.036790189282897</v>
      </c>
      <c r="D221" s="3">
        <v>67.655573425708297</v>
      </c>
      <c r="E221" s="3">
        <v>67.264699205448395</v>
      </c>
      <c r="F221" s="3">
        <v>65.765412488831501</v>
      </c>
    </row>
    <row r="222" spans="1:6" x14ac:dyDescent="0.3">
      <c r="A222">
        <v>14402</v>
      </c>
      <c r="B222" s="3">
        <v>65.956406166932496</v>
      </c>
      <c r="C222" s="3">
        <v>68.218608371100999</v>
      </c>
      <c r="D222" s="3">
        <v>67.287517011010806</v>
      </c>
      <c r="E222" s="3">
        <v>48.2410896708286</v>
      </c>
      <c r="F222" s="3">
        <v>66.649558224957801</v>
      </c>
    </row>
    <row r="223" spans="1:6" x14ac:dyDescent="0.3">
      <c r="A223">
        <v>14407</v>
      </c>
      <c r="B223" s="3">
        <v>65.517012227538501</v>
      </c>
      <c r="C223" s="3">
        <v>66.815249266862196</v>
      </c>
      <c r="D223" s="3">
        <v>68.972534949894793</v>
      </c>
      <c r="E223" s="3">
        <v>66.0622020431328</v>
      </c>
      <c r="F223" s="3">
        <v>66.211654919090606</v>
      </c>
    </row>
    <row r="224" spans="1:6" x14ac:dyDescent="0.3">
      <c r="A224">
        <v>14411</v>
      </c>
      <c r="B224" s="3">
        <v>65.517012227538501</v>
      </c>
      <c r="C224" s="3">
        <v>66.815249266862196</v>
      </c>
      <c r="D224" s="3">
        <v>68.972534949894793</v>
      </c>
      <c r="E224" s="3">
        <v>66.0622020431328</v>
      </c>
      <c r="F224" s="3">
        <v>66.211654919090606</v>
      </c>
    </row>
    <row r="225" spans="1:6" x14ac:dyDescent="0.3">
      <c r="A225">
        <v>14419</v>
      </c>
      <c r="B225" s="3">
        <v>67.031366294524204</v>
      </c>
      <c r="C225" s="3">
        <v>69.247667288722994</v>
      </c>
      <c r="D225" s="3">
        <v>69.400222689595495</v>
      </c>
      <c r="E225" s="3">
        <v>61.977979568671998</v>
      </c>
      <c r="F225" s="3">
        <v>67.483867765313207</v>
      </c>
    </row>
    <row r="226" spans="1:6" x14ac:dyDescent="0.3">
      <c r="A226">
        <v>14637</v>
      </c>
      <c r="B226" s="3">
        <v>65.955608718766598</v>
      </c>
      <c r="C226" s="3">
        <v>52.054385497200698</v>
      </c>
      <c r="D226" s="3">
        <v>65.314982061115899</v>
      </c>
      <c r="E226" s="3">
        <v>67.358910329171394</v>
      </c>
      <c r="F226" s="3">
        <v>66.029087660081402</v>
      </c>
    </row>
    <row r="227" spans="1:6" x14ac:dyDescent="0.3">
      <c r="A227">
        <v>14639</v>
      </c>
      <c r="B227" s="3">
        <v>63.5988835725678</v>
      </c>
      <c r="C227" s="3">
        <v>66.553452412690007</v>
      </c>
      <c r="D227" s="3">
        <v>65.584436471607106</v>
      </c>
      <c r="E227" s="3">
        <v>59.5439273552781</v>
      </c>
      <c r="F227" s="3">
        <v>65.242827360269999</v>
      </c>
    </row>
    <row r="228" spans="1:6" x14ac:dyDescent="0.3">
      <c r="A228">
        <v>14647</v>
      </c>
      <c r="B228" s="3">
        <v>63.641414141414103</v>
      </c>
      <c r="C228" s="3">
        <v>66.777126099706706</v>
      </c>
      <c r="D228" s="3">
        <v>65.8286527279475</v>
      </c>
      <c r="E228" s="3">
        <v>56.054937570942101</v>
      </c>
      <c r="F228" s="3">
        <v>65.677950958006505</v>
      </c>
    </row>
    <row r="229" spans="1:6" x14ac:dyDescent="0.3">
      <c r="A229">
        <v>14650</v>
      </c>
      <c r="B229" s="3">
        <v>63.5988835725678</v>
      </c>
      <c r="C229" s="3">
        <v>66.553452412690007</v>
      </c>
      <c r="D229" s="3">
        <v>65.584436471607106</v>
      </c>
      <c r="E229" s="3">
        <v>59.5439273552781</v>
      </c>
      <c r="F229" s="3">
        <v>65.242827360269999</v>
      </c>
    </row>
    <row r="230" spans="1:6" x14ac:dyDescent="0.3">
      <c r="A230">
        <v>14660</v>
      </c>
      <c r="B230" s="3">
        <v>65.615364167995807</v>
      </c>
      <c r="C230" s="3">
        <v>52.613436416955501</v>
      </c>
      <c r="D230" s="3">
        <v>66.309662254113604</v>
      </c>
      <c r="E230" s="3">
        <v>68.239273552780901</v>
      </c>
      <c r="F230" s="3">
        <v>65.708428472153301</v>
      </c>
    </row>
    <row r="231" spans="1:6" x14ac:dyDescent="0.3">
      <c r="A231">
        <v>14666</v>
      </c>
      <c r="B231" s="3">
        <v>64.284954811270595</v>
      </c>
      <c r="C231" s="3">
        <v>52.181018395094597</v>
      </c>
      <c r="D231" s="3">
        <v>64.835580848694804</v>
      </c>
      <c r="E231" s="3">
        <v>65.928036322360995</v>
      </c>
      <c r="F231" s="3">
        <v>64.400079420232302</v>
      </c>
    </row>
    <row r="232" spans="1:6" x14ac:dyDescent="0.3">
      <c r="A232">
        <v>15010</v>
      </c>
      <c r="B232" s="3">
        <v>66.270334928229701</v>
      </c>
      <c r="C232" s="3">
        <v>55.071980805118599</v>
      </c>
      <c r="D232" s="3">
        <v>66.108746752443395</v>
      </c>
      <c r="E232" s="3">
        <v>69.180930760499393</v>
      </c>
      <c r="F232" s="3">
        <v>66.898838479102594</v>
      </c>
    </row>
    <row r="233" spans="1:6" x14ac:dyDescent="0.3">
      <c r="A233">
        <v>15020</v>
      </c>
      <c r="B233" s="3">
        <v>65.612440191387606</v>
      </c>
      <c r="C233" s="3">
        <v>60.316448946947503</v>
      </c>
      <c r="D233" s="3">
        <v>66.743288383026098</v>
      </c>
      <c r="E233" s="3">
        <v>68.943473325766206</v>
      </c>
      <c r="F233" s="3">
        <v>66.057083291968596</v>
      </c>
    </row>
    <row r="234" spans="1:6" x14ac:dyDescent="0.3">
      <c r="A234">
        <v>15035</v>
      </c>
      <c r="B234" s="3">
        <v>68.129186602870803</v>
      </c>
      <c r="C234" s="3">
        <v>70.434017595307907</v>
      </c>
      <c r="D234" s="3">
        <v>68.112705678584703</v>
      </c>
      <c r="E234" s="3">
        <v>35.914415437003399</v>
      </c>
      <c r="F234" s="3">
        <v>67.291372977265993</v>
      </c>
    </row>
    <row r="235" spans="1:6" x14ac:dyDescent="0.3">
      <c r="A235">
        <v>15036</v>
      </c>
      <c r="B235" s="3">
        <v>65.461190855927697</v>
      </c>
      <c r="C235" s="3">
        <v>60.069048253798996</v>
      </c>
      <c r="D235" s="3">
        <v>65.833848818508002</v>
      </c>
      <c r="E235" s="3">
        <v>69.101248581157805</v>
      </c>
      <c r="F235" s="3">
        <v>66.537178596247401</v>
      </c>
    </row>
    <row r="236" spans="1:6" x14ac:dyDescent="0.3">
      <c r="A236">
        <v>15041</v>
      </c>
      <c r="B236" s="3">
        <v>68.627060074428499</v>
      </c>
      <c r="C236" s="3">
        <v>71.125299920021305</v>
      </c>
      <c r="D236" s="3">
        <v>68.704070270938999</v>
      </c>
      <c r="E236" s="3">
        <v>28.3468785471056</v>
      </c>
      <c r="F236" s="3">
        <v>67.840067507197503</v>
      </c>
    </row>
    <row r="237" spans="1:6" x14ac:dyDescent="0.3">
      <c r="A237">
        <v>15082</v>
      </c>
      <c r="B237" s="3">
        <v>66.526049973418395</v>
      </c>
      <c r="C237" s="3">
        <v>65.761663556385002</v>
      </c>
      <c r="D237" s="3">
        <v>68.280960039589303</v>
      </c>
      <c r="E237" s="3">
        <v>70.506015891032902</v>
      </c>
      <c r="F237" s="3">
        <v>66.829742876997898</v>
      </c>
    </row>
    <row r="238" spans="1:6" x14ac:dyDescent="0.3">
      <c r="A238">
        <v>15083</v>
      </c>
      <c r="B238" s="3">
        <v>63.458798511430103</v>
      </c>
      <c r="C238" s="3">
        <v>67.867235403892295</v>
      </c>
      <c r="D238" s="3">
        <v>63.888778918718302</v>
      </c>
      <c r="E238" s="3">
        <v>33.083087400681002</v>
      </c>
      <c r="F238" s="3">
        <v>65.642807505211906</v>
      </c>
    </row>
    <row r="239" spans="1:6" x14ac:dyDescent="0.3">
      <c r="A239">
        <v>15188</v>
      </c>
      <c r="B239" s="3">
        <v>65.147527910685795</v>
      </c>
      <c r="C239" s="3">
        <v>60.677152759264203</v>
      </c>
      <c r="D239" s="3">
        <v>63.980576518619301</v>
      </c>
      <c r="E239" s="3">
        <v>54.990692395005702</v>
      </c>
      <c r="F239" s="3">
        <v>64.5318177305669</v>
      </c>
    </row>
    <row r="240" spans="1:6" x14ac:dyDescent="0.3">
      <c r="A240">
        <v>15207</v>
      </c>
      <c r="B240" s="3">
        <v>67.865762892078706</v>
      </c>
      <c r="C240" s="3">
        <v>66.922687283391099</v>
      </c>
      <c r="D240" s="3">
        <v>69.295311146851404</v>
      </c>
      <c r="E240" s="3">
        <v>60.017480136208903</v>
      </c>
      <c r="F240" s="3">
        <v>67.492603990866698</v>
      </c>
    </row>
    <row r="241" spans="1:6" x14ac:dyDescent="0.3">
      <c r="A241">
        <v>15208</v>
      </c>
      <c r="B241" s="3">
        <v>66.837586390217993</v>
      </c>
      <c r="C241" s="3">
        <v>66.446014396161004</v>
      </c>
      <c r="D241" s="3">
        <v>67.082890016083098</v>
      </c>
      <c r="E241" s="3">
        <v>56.291032917139603</v>
      </c>
      <c r="F241" s="3">
        <v>65.915913829047994</v>
      </c>
    </row>
    <row r="242" spans="1:6" x14ac:dyDescent="0.3">
      <c r="A242">
        <v>15209</v>
      </c>
      <c r="B242" s="3">
        <v>66.468633705475796</v>
      </c>
      <c r="C242" s="3">
        <v>67.516928818981597</v>
      </c>
      <c r="D242" s="3">
        <v>67.485587034516897</v>
      </c>
      <c r="E242" s="3">
        <v>61.646992054483498</v>
      </c>
      <c r="F242" s="3">
        <v>67.151593368410602</v>
      </c>
    </row>
    <row r="243" spans="1:6" x14ac:dyDescent="0.3">
      <c r="A243">
        <v>15211</v>
      </c>
      <c r="B243" s="3">
        <v>63.811536416799598</v>
      </c>
      <c r="C243" s="3">
        <v>66.5795787789923</v>
      </c>
      <c r="D243" s="3">
        <v>65.838302610416903</v>
      </c>
      <c r="E243" s="3">
        <v>20.938706015891</v>
      </c>
      <c r="F243" s="3">
        <v>65.325722227737501</v>
      </c>
    </row>
    <row r="244" spans="1:6" x14ac:dyDescent="0.3">
      <c r="A244">
        <v>15236</v>
      </c>
      <c r="B244" s="3">
        <v>61.9572036150984</v>
      </c>
      <c r="C244" s="3">
        <v>67.079178885630498</v>
      </c>
      <c r="D244" s="3">
        <v>64.848942224421606</v>
      </c>
      <c r="E244" s="3">
        <v>37.414528944381402</v>
      </c>
      <c r="F244" s="3">
        <v>63.197458552566303</v>
      </c>
    </row>
    <row r="245" spans="1:6" x14ac:dyDescent="0.3">
      <c r="A245">
        <v>15238</v>
      </c>
      <c r="B245" s="3">
        <v>64.345295055821396</v>
      </c>
      <c r="C245" s="3">
        <v>53.5459877366036</v>
      </c>
      <c r="D245" s="3">
        <v>66.244958554991996</v>
      </c>
      <c r="E245" s="3">
        <v>67.814982973893294</v>
      </c>
      <c r="F245" s="3">
        <v>64.682418346073703</v>
      </c>
    </row>
    <row r="246" spans="1:6" x14ac:dyDescent="0.3">
      <c r="A246">
        <v>15239</v>
      </c>
      <c r="B246" s="3">
        <v>63.3931419457735</v>
      </c>
      <c r="C246" s="3">
        <v>67.944281524926694</v>
      </c>
      <c r="D246" s="3">
        <v>64.489793393542001</v>
      </c>
      <c r="E246" s="3">
        <v>38.675141884222498</v>
      </c>
      <c r="F246" s="3">
        <v>63.424600416956203</v>
      </c>
    </row>
    <row r="247" spans="1:6" x14ac:dyDescent="0.3">
      <c r="A247">
        <v>15318</v>
      </c>
      <c r="B247" s="3">
        <v>66.439128123338605</v>
      </c>
      <c r="C247" s="3">
        <v>67.482804585443901</v>
      </c>
      <c r="D247" s="3">
        <v>67.976370159594197</v>
      </c>
      <c r="E247" s="3">
        <v>64.401362088535706</v>
      </c>
      <c r="F247" s="3">
        <v>67.455077931102906</v>
      </c>
    </row>
    <row r="248" spans="1:6" x14ac:dyDescent="0.3">
      <c r="A248">
        <v>15684</v>
      </c>
      <c r="B248" s="3">
        <v>67.1459330143541</v>
      </c>
      <c r="C248" s="3">
        <v>63.686217008797698</v>
      </c>
      <c r="D248" s="3">
        <v>70.2757639490288</v>
      </c>
      <c r="E248" s="3">
        <v>71.010896708285998</v>
      </c>
      <c r="F248" s="3">
        <v>66.051523875707304</v>
      </c>
    </row>
    <row r="249" spans="1:6" x14ac:dyDescent="0.3">
      <c r="A249">
        <v>15688</v>
      </c>
      <c r="B249" s="3">
        <v>67.372408293460893</v>
      </c>
      <c r="C249" s="3">
        <v>67.975739802719303</v>
      </c>
      <c r="D249" s="3">
        <v>67.732030186811798</v>
      </c>
      <c r="E249" s="3">
        <v>41.499659477866103</v>
      </c>
      <c r="F249" s="3">
        <v>66.419537377146796</v>
      </c>
    </row>
    <row r="250" spans="1:6" x14ac:dyDescent="0.3">
      <c r="A250">
        <v>15689</v>
      </c>
      <c r="B250" s="3">
        <v>69.058213716108497</v>
      </c>
      <c r="C250" s="3">
        <v>68.448946947480707</v>
      </c>
      <c r="D250" s="3">
        <v>70.421873066930601</v>
      </c>
      <c r="E250" s="3">
        <v>53.623836549375703</v>
      </c>
      <c r="F250" s="3">
        <v>68.413779410304798</v>
      </c>
    </row>
    <row r="251" spans="1:6" x14ac:dyDescent="0.3">
      <c r="A251">
        <v>15690</v>
      </c>
      <c r="B251" s="3">
        <v>69.372674109516197</v>
      </c>
      <c r="C251" s="3">
        <v>70.2561983471074</v>
      </c>
      <c r="D251" s="3">
        <v>71.081776568105894</v>
      </c>
      <c r="E251" s="3">
        <v>70.6372304199773</v>
      </c>
      <c r="F251" s="3">
        <v>69.784870445746094</v>
      </c>
    </row>
    <row r="252" spans="1:6" x14ac:dyDescent="0.3">
      <c r="A252">
        <v>15696</v>
      </c>
      <c r="B252" s="3">
        <v>67.842371079213194</v>
      </c>
      <c r="C252" s="3">
        <v>64.9776059717409</v>
      </c>
      <c r="D252" s="3">
        <v>67.460472596808103</v>
      </c>
      <c r="E252" s="3">
        <v>44.463337116912598</v>
      </c>
      <c r="F252" s="3">
        <v>67.027300704854596</v>
      </c>
    </row>
    <row r="253" spans="1:6" x14ac:dyDescent="0.3">
      <c r="A253">
        <v>15699</v>
      </c>
      <c r="B253" s="3">
        <v>67.106060606060595</v>
      </c>
      <c r="C253" s="3">
        <v>68.442015462543296</v>
      </c>
      <c r="D253" s="3">
        <v>68.602622788568596</v>
      </c>
      <c r="E253" s="3">
        <v>67.6381384790011</v>
      </c>
      <c r="F253" s="3">
        <v>67.571031470267002</v>
      </c>
    </row>
    <row r="254" spans="1:6" x14ac:dyDescent="0.3">
      <c r="A254">
        <v>15705</v>
      </c>
      <c r="B254" s="3">
        <v>68.464114832535898</v>
      </c>
      <c r="C254" s="3">
        <v>68.213009864036295</v>
      </c>
      <c r="D254" s="3">
        <v>69.849931955956905</v>
      </c>
      <c r="E254" s="3">
        <v>39.499205448354097</v>
      </c>
      <c r="F254" s="3">
        <v>68.797875508785907</v>
      </c>
    </row>
    <row r="255" spans="1:6" x14ac:dyDescent="0.3">
      <c r="A255">
        <v>15710</v>
      </c>
      <c r="B255" s="3">
        <v>65.546783625730995</v>
      </c>
      <c r="C255" s="3">
        <v>61.946414289522799</v>
      </c>
      <c r="D255" s="3">
        <v>67.247309167388394</v>
      </c>
      <c r="E255" s="3">
        <v>63.929852440408602</v>
      </c>
      <c r="F255" s="3">
        <v>66.041695621959704</v>
      </c>
    </row>
    <row r="256" spans="1:6" x14ac:dyDescent="0.3">
      <c r="A256">
        <v>15715</v>
      </c>
      <c r="B256" s="3">
        <v>68.365762892078706</v>
      </c>
      <c r="C256" s="3">
        <v>66.936283657691305</v>
      </c>
      <c r="D256" s="3">
        <v>68.355437337622206</v>
      </c>
      <c r="E256" s="3">
        <v>38.987968217934203</v>
      </c>
      <c r="F256" s="3">
        <v>68.188623051722402</v>
      </c>
    </row>
    <row r="257" spans="1:6" x14ac:dyDescent="0.3">
      <c r="A257">
        <v>15767</v>
      </c>
      <c r="B257" s="3">
        <v>65.141148325358898</v>
      </c>
      <c r="C257" s="3">
        <v>68.247134097574005</v>
      </c>
      <c r="D257" s="3">
        <v>66.085116912037606</v>
      </c>
      <c r="E257" s="3">
        <v>53.934392735527801</v>
      </c>
      <c r="F257" s="3">
        <v>64.246103444852594</v>
      </c>
    </row>
    <row r="258" spans="1:6" x14ac:dyDescent="0.3">
      <c r="A258">
        <v>15768</v>
      </c>
      <c r="B258" s="3">
        <v>64.223019670388098</v>
      </c>
      <c r="C258" s="3">
        <v>67.334577446014407</v>
      </c>
      <c r="D258" s="3">
        <v>65.198812322157593</v>
      </c>
      <c r="E258" s="3">
        <v>56.585698070374598</v>
      </c>
      <c r="F258" s="3">
        <v>63.640722724113999</v>
      </c>
    </row>
    <row r="259" spans="1:6" x14ac:dyDescent="0.3">
      <c r="A259">
        <v>15775</v>
      </c>
      <c r="B259" s="3">
        <v>62.657628920786799</v>
      </c>
      <c r="C259" s="3">
        <v>66.394294854705393</v>
      </c>
      <c r="D259" s="3">
        <v>64.357540517134694</v>
      </c>
      <c r="E259" s="3">
        <v>60.154143019296299</v>
      </c>
      <c r="F259" s="3">
        <v>62.338230914325401</v>
      </c>
    </row>
    <row r="260" spans="1:6" x14ac:dyDescent="0.3">
      <c r="A260">
        <v>15870</v>
      </c>
      <c r="B260" s="3">
        <v>63.736044657097302</v>
      </c>
      <c r="C260" s="3">
        <v>25.5459877366036</v>
      </c>
      <c r="D260" s="3">
        <v>64.108128170233798</v>
      </c>
      <c r="E260" s="3">
        <v>66.112599318955702</v>
      </c>
      <c r="F260" s="3">
        <v>64.045964459445997</v>
      </c>
    </row>
    <row r="261" spans="1:6" x14ac:dyDescent="0.3">
      <c r="A261">
        <v>15874</v>
      </c>
      <c r="B261" s="3">
        <v>63.4688995215311</v>
      </c>
      <c r="C261" s="3">
        <v>67.117035457211401</v>
      </c>
      <c r="D261" s="3">
        <v>63.9455647655573</v>
      </c>
      <c r="E261" s="3">
        <v>32.010896708285998</v>
      </c>
      <c r="F261" s="3">
        <v>64.549985108706394</v>
      </c>
    </row>
    <row r="262" spans="1:6" x14ac:dyDescent="0.3">
      <c r="A262">
        <v>15917</v>
      </c>
      <c r="B262" s="3">
        <v>66.022062732589006</v>
      </c>
      <c r="C262" s="3">
        <v>68.788856304985302</v>
      </c>
      <c r="D262" s="3">
        <v>66.160831374489703</v>
      </c>
      <c r="E262" s="3">
        <v>51.008172531214498</v>
      </c>
      <c r="F262" s="3">
        <v>64.6074655018366</v>
      </c>
    </row>
    <row r="263" spans="1:6" x14ac:dyDescent="0.3">
      <c r="A263">
        <v>16038</v>
      </c>
      <c r="B263" s="3">
        <v>60.866826156299801</v>
      </c>
      <c r="C263" s="3">
        <v>63.468141828845603</v>
      </c>
      <c r="D263" s="3">
        <v>62.365953235185003</v>
      </c>
      <c r="E263" s="3">
        <v>58.743927355278103</v>
      </c>
      <c r="F263" s="3">
        <v>60.719249478804699</v>
      </c>
    </row>
    <row r="264" spans="1:6" x14ac:dyDescent="0.3">
      <c r="A264">
        <v>16125</v>
      </c>
      <c r="B264" s="3">
        <v>65.819776714513594</v>
      </c>
      <c r="C264" s="3">
        <v>70.204478805651803</v>
      </c>
      <c r="D264" s="3">
        <v>67.554249659779799</v>
      </c>
      <c r="E264" s="3">
        <v>66.424744608399607</v>
      </c>
      <c r="F264" s="3">
        <v>64.881862404447503</v>
      </c>
    </row>
    <row r="265" spans="1:6" x14ac:dyDescent="0.3">
      <c r="A265">
        <v>16126</v>
      </c>
      <c r="B265" s="3">
        <v>62.657628920786799</v>
      </c>
      <c r="C265" s="3">
        <v>66.394294854705393</v>
      </c>
      <c r="D265" s="3">
        <v>64.357540517134694</v>
      </c>
      <c r="E265" s="3">
        <v>60.154143019296299</v>
      </c>
      <c r="F265" s="3">
        <v>62.338230914325401</v>
      </c>
    </row>
    <row r="266" spans="1:6" x14ac:dyDescent="0.3">
      <c r="A266">
        <v>16127</v>
      </c>
      <c r="B266" s="3">
        <v>62.158160552897399</v>
      </c>
      <c r="C266" s="3">
        <v>54.798720341242301</v>
      </c>
      <c r="D266" s="3">
        <v>62.414573796857603</v>
      </c>
      <c r="E266" s="3">
        <v>49.2127128263337</v>
      </c>
      <c r="F266" s="3">
        <v>61.626029981137698</v>
      </c>
    </row>
    <row r="267" spans="1:6" x14ac:dyDescent="0.3">
      <c r="A267">
        <v>16163</v>
      </c>
      <c r="B267" s="3">
        <v>66.865762892078706</v>
      </c>
      <c r="C267" s="3">
        <v>67.773127166088997</v>
      </c>
      <c r="D267" s="3">
        <v>70.014598540145997</v>
      </c>
      <c r="E267" s="3">
        <v>62.045629965947803</v>
      </c>
      <c r="F267" s="3">
        <v>67.413283033852906</v>
      </c>
    </row>
    <row r="268" spans="1:6" x14ac:dyDescent="0.3">
      <c r="A268">
        <v>16183</v>
      </c>
      <c r="B268" s="3">
        <v>62.976874003189799</v>
      </c>
      <c r="C268" s="3">
        <v>65.162623300453205</v>
      </c>
      <c r="D268" s="3">
        <v>63.270444142026498</v>
      </c>
      <c r="E268" s="3">
        <v>62.561861520998903</v>
      </c>
      <c r="F268" s="3">
        <v>61.828055197061502</v>
      </c>
    </row>
    <row r="269" spans="1:6" x14ac:dyDescent="0.3">
      <c r="A269">
        <v>16272</v>
      </c>
      <c r="B269" s="3">
        <v>66.194577352472095</v>
      </c>
      <c r="C269" s="3">
        <v>35.825113303119203</v>
      </c>
      <c r="D269" s="3">
        <v>60.630830137325198</v>
      </c>
      <c r="E269" s="3">
        <v>65.688762769579995</v>
      </c>
      <c r="F269" s="3">
        <v>67.538965551474206</v>
      </c>
    </row>
    <row r="270" spans="1:6" x14ac:dyDescent="0.3">
      <c r="A270">
        <v>16275</v>
      </c>
      <c r="B270" s="3">
        <v>66.908825093035603</v>
      </c>
      <c r="C270" s="3">
        <v>70.432418021860798</v>
      </c>
      <c r="D270" s="3">
        <v>64.1740690337746</v>
      </c>
      <c r="E270" s="3">
        <v>45.647900113507397</v>
      </c>
      <c r="F270" s="3">
        <v>67.042886925444293</v>
      </c>
    </row>
    <row r="271" spans="1:6" x14ac:dyDescent="0.3">
      <c r="A271">
        <v>16291</v>
      </c>
      <c r="B271" s="3">
        <v>66.713450292397695</v>
      </c>
      <c r="C271" s="3">
        <v>69.685417222074094</v>
      </c>
      <c r="D271" s="3">
        <v>63.615984164295398</v>
      </c>
      <c r="E271" s="3">
        <v>44.776390465380302</v>
      </c>
      <c r="F271" s="3">
        <v>66.481981534796006</v>
      </c>
    </row>
    <row r="272" spans="1:6" x14ac:dyDescent="0.3">
      <c r="A272">
        <v>16358</v>
      </c>
      <c r="B272" s="3">
        <v>67.204944178628395</v>
      </c>
      <c r="C272" s="3">
        <v>45.433484404158897</v>
      </c>
      <c r="D272" s="3">
        <v>66.415068662625302</v>
      </c>
      <c r="E272" s="3">
        <v>70.429738933030606</v>
      </c>
      <c r="F272" s="3">
        <v>67.816539263377393</v>
      </c>
    </row>
    <row r="273" spans="1:6" x14ac:dyDescent="0.3">
      <c r="A273">
        <v>16370</v>
      </c>
      <c r="B273" s="3">
        <v>64.339447102605007</v>
      </c>
      <c r="C273" s="3">
        <v>63.015995734470799</v>
      </c>
      <c r="D273" s="3">
        <v>65.039094395645193</v>
      </c>
      <c r="E273" s="3">
        <v>65.266969353007994</v>
      </c>
      <c r="F273" s="3">
        <v>63.731658890102302</v>
      </c>
    </row>
    <row r="274" spans="1:6" x14ac:dyDescent="0.3">
      <c r="A274">
        <v>16428</v>
      </c>
      <c r="B274" s="3">
        <v>63.539340776182897</v>
      </c>
      <c r="C274" s="3">
        <v>61.044254865369197</v>
      </c>
      <c r="D274" s="3">
        <v>59.2771248298899</v>
      </c>
      <c r="E274" s="3">
        <v>29.842451759364401</v>
      </c>
      <c r="F274" s="3">
        <v>63.556140176710002</v>
      </c>
    </row>
    <row r="275" spans="1:6" x14ac:dyDescent="0.3">
      <c r="A275">
        <v>16429</v>
      </c>
      <c r="B275" s="3">
        <v>64.930090377458797</v>
      </c>
      <c r="C275" s="3">
        <v>64.209277525993102</v>
      </c>
      <c r="D275" s="3">
        <v>64.4669058517877</v>
      </c>
      <c r="E275" s="3">
        <v>46.5139614074915</v>
      </c>
      <c r="F275" s="3">
        <v>63.461133723816097</v>
      </c>
    </row>
    <row r="276" spans="1:6" x14ac:dyDescent="0.3">
      <c r="A276">
        <v>16445</v>
      </c>
      <c r="B276" s="3">
        <v>62.434875066453998</v>
      </c>
      <c r="C276" s="3">
        <v>58.330045321247702</v>
      </c>
      <c r="D276" s="3">
        <v>58.2339477916615</v>
      </c>
      <c r="E276" s="3">
        <v>37.350056753689003</v>
      </c>
      <c r="F276" s="3">
        <v>61.896455872133401</v>
      </c>
    </row>
    <row r="277" spans="1:6" x14ac:dyDescent="0.3">
      <c r="A277">
        <v>16446</v>
      </c>
      <c r="B277" s="3">
        <v>61.591440723019701</v>
      </c>
      <c r="C277" s="3">
        <v>59.8469741402293</v>
      </c>
      <c r="D277" s="3">
        <v>56.136459235432397</v>
      </c>
      <c r="E277" s="3">
        <v>24.768217934165701</v>
      </c>
      <c r="F277" s="3">
        <v>61.1076144147722</v>
      </c>
    </row>
    <row r="278" spans="1:6" x14ac:dyDescent="0.3">
      <c r="A278">
        <v>16565</v>
      </c>
      <c r="B278" s="3">
        <v>62.001594896331703</v>
      </c>
      <c r="C278" s="3">
        <v>61.116235670487903</v>
      </c>
      <c r="D278" s="3">
        <v>64.071879252752694</v>
      </c>
      <c r="E278" s="3">
        <v>64.491486946651506</v>
      </c>
      <c r="F278" s="3">
        <v>63.836394321453398</v>
      </c>
    </row>
    <row r="279" spans="1:6" x14ac:dyDescent="0.3">
      <c r="A279">
        <v>16578</v>
      </c>
      <c r="B279" s="3">
        <v>64.170122275385395</v>
      </c>
      <c r="C279" s="3">
        <v>64.643561716875496</v>
      </c>
      <c r="D279" s="3">
        <v>61.059012742793499</v>
      </c>
      <c r="E279" s="3">
        <v>23.296935300794601</v>
      </c>
      <c r="F279" s="3">
        <v>62.940732651643003</v>
      </c>
    </row>
    <row r="280" spans="1:6" x14ac:dyDescent="0.3">
      <c r="A280">
        <v>16580</v>
      </c>
      <c r="B280" s="3">
        <v>64.069909622541203</v>
      </c>
      <c r="C280" s="3">
        <v>63.422820581178399</v>
      </c>
      <c r="D280" s="3">
        <v>64.730545589508907</v>
      </c>
      <c r="E280" s="3">
        <v>64.449716231555001</v>
      </c>
      <c r="F280" s="3">
        <v>63.256328799761697</v>
      </c>
    </row>
    <row r="281" spans="1:6" x14ac:dyDescent="0.3">
      <c r="A281">
        <v>16759</v>
      </c>
      <c r="B281" s="3">
        <v>62.620148856991001</v>
      </c>
      <c r="C281" s="3">
        <v>66.427619301519599</v>
      </c>
      <c r="D281" s="3">
        <v>64.359148830879604</v>
      </c>
      <c r="E281" s="3">
        <v>60.956867196367803</v>
      </c>
      <c r="F281" s="3">
        <v>62.292167179589001</v>
      </c>
    </row>
    <row r="282" spans="1:6" x14ac:dyDescent="0.3">
      <c r="A282">
        <v>19571</v>
      </c>
      <c r="B282" s="3">
        <v>63.539340776182897</v>
      </c>
      <c r="C282" s="3">
        <v>61.044254865369197</v>
      </c>
      <c r="D282" s="3">
        <v>59.2771248298899</v>
      </c>
      <c r="E282" s="3">
        <v>29.842451759364401</v>
      </c>
      <c r="F282" s="3">
        <v>63.556140176710002</v>
      </c>
    </row>
    <row r="283" spans="1:6" x14ac:dyDescent="0.3">
      <c r="A283">
        <v>19605</v>
      </c>
      <c r="B283" s="3">
        <v>64.930090377458797</v>
      </c>
      <c r="C283" s="3">
        <v>64.209277525993102</v>
      </c>
      <c r="D283" s="3">
        <v>64.4669058517877</v>
      </c>
      <c r="E283" s="3">
        <v>46.5139614074915</v>
      </c>
      <c r="F283" s="3">
        <v>63.461133723816097</v>
      </c>
    </row>
    <row r="284" spans="1:6" x14ac:dyDescent="0.3">
      <c r="A284">
        <v>20457</v>
      </c>
      <c r="B284" s="3">
        <v>64.905103668261603</v>
      </c>
      <c r="C284" s="3">
        <v>38.6691548920288</v>
      </c>
      <c r="D284" s="3">
        <v>65.160831374489703</v>
      </c>
      <c r="E284" s="3">
        <v>67.447219069239495</v>
      </c>
      <c r="F284" s="3">
        <v>64.917402958403699</v>
      </c>
    </row>
    <row r="285" spans="1:6" x14ac:dyDescent="0.3">
      <c r="A285">
        <v>20464</v>
      </c>
      <c r="B285" s="3">
        <v>63.9811270600744</v>
      </c>
      <c r="C285" s="3">
        <v>64.030125299920002</v>
      </c>
      <c r="D285" s="3">
        <v>63.091179017691502</v>
      </c>
      <c r="E285" s="3">
        <v>63.961634506242902</v>
      </c>
      <c r="F285" s="3">
        <v>63.038915913829101</v>
      </c>
    </row>
    <row r="286" spans="1:6" x14ac:dyDescent="0.3">
      <c r="A286">
        <v>20466</v>
      </c>
      <c r="B286" s="3">
        <v>63.628389154704898</v>
      </c>
      <c r="C286" s="3">
        <v>31.484937350039999</v>
      </c>
      <c r="D286" s="3">
        <v>65.9856488927378</v>
      </c>
      <c r="E286" s="3">
        <v>67.787060158910293</v>
      </c>
      <c r="F286" s="3">
        <v>66.516231509977203</v>
      </c>
    </row>
    <row r="287" spans="1:6" x14ac:dyDescent="0.3">
      <c r="A287">
        <v>20472</v>
      </c>
      <c r="B287" s="3">
        <v>61.9774056353004</v>
      </c>
      <c r="C287" s="3">
        <v>37.358037856571599</v>
      </c>
      <c r="D287" s="3">
        <v>60.729432141531603</v>
      </c>
      <c r="E287" s="3">
        <v>62.9094211123723</v>
      </c>
      <c r="F287" s="3">
        <v>61.325722227737501</v>
      </c>
    </row>
    <row r="288" spans="1:6" x14ac:dyDescent="0.3">
      <c r="A288">
        <v>20549</v>
      </c>
      <c r="B288" s="3">
        <v>66.698298777246194</v>
      </c>
      <c r="C288" s="3">
        <v>67.874966675553196</v>
      </c>
      <c r="D288" s="3">
        <v>67.502659903501197</v>
      </c>
      <c r="E288" s="3">
        <v>67.231101021566403</v>
      </c>
      <c r="F288" s="3">
        <v>65.727390052615903</v>
      </c>
    </row>
    <row r="289" spans="1:6" x14ac:dyDescent="0.3">
      <c r="A289">
        <v>20600</v>
      </c>
      <c r="B289" s="3">
        <v>66.914938862307295</v>
      </c>
      <c r="C289" s="3">
        <v>53.925619834710702</v>
      </c>
      <c r="D289" s="3">
        <v>66.927131015712007</v>
      </c>
      <c r="E289" s="3">
        <v>64.651305334846796</v>
      </c>
      <c r="F289" s="3">
        <v>66.8505906879778</v>
      </c>
    </row>
    <row r="290" spans="1:6" x14ac:dyDescent="0.3">
      <c r="A290">
        <v>20685</v>
      </c>
      <c r="B290" s="3">
        <v>68.752525252525203</v>
      </c>
      <c r="C290" s="3">
        <v>69.948547054118904</v>
      </c>
      <c r="D290" s="3">
        <v>69.410491154274396</v>
      </c>
      <c r="E290" s="3">
        <v>66.675822928490305</v>
      </c>
      <c r="F290" s="3">
        <v>68.151394817829797</v>
      </c>
    </row>
    <row r="291" spans="1:6" x14ac:dyDescent="0.3">
      <c r="A291">
        <v>20689</v>
      </c>
      <c r="B291" s="3">
        <v>64.679691653375897</v>
      </c>
      <c r="C291" s="3">
        <v>66.010663822980504</v>
      </c>
      <c r="D291" s="3">
        <v>65.449956699245305</v>
      </c>
      <c r="E291" s="3">
        <v>59.888762769579998</v>
      </c>
      <c r="F291" s="3">
        <v>64.6191799861015</v>
      </c>
    </row>
    <row r="292" spans="1:6" x14ac:dyDescent="0.3">
      <c r="A292">
        <v>20693</v>
      </c>
      <c r="B292" s="3">
        <v>64.796650717703301</v>
      </c>
      <c r="C292" s="3">
        <v>66.2687283391096</v>
      </c>
      <c r="D292" s="3">
        <v>64.565755288877895</v>
      </c>
      <c r="E292" s="3">
        <v>28.473552780930799</v>
      </c>
      <c r="F292" s="3">
        <v>64.436017075349994</v>
      </c>
    </row>
    <row r="293" spans="1:6" x14ac:dyDescent="0.3">
      <c r="A293">
        <v>20694</v>
      </c>
      <c r="B293" s="3">
        <v>64.796650717703301</v>
      </c>
      <c r="C293" s="3">
        <v>66.2687283391096</v>
      </c>
      <c r="D293" s="3">
        <v>64.565755288877895</v>
      </c>
      <c r="E293" s="3">
        <v>28.473552780930799</v>
      </c>
      <c r="F293" s="3">
        <v>64.436017075349994</v>
      </c>
    </row>
    <row r="294" spans="1:6" x14ac:dyDescent="0.3">
      <c r="A294">
        <v>20703</v>
      </c>
      <c r="B294" s="3">
        <v>58.336257309941502</v>
      </c>
      <c r="C294" s="3">
        <v>58.130098640362597</v>
      </c>
      <c r="D294" s="3">
        <v>53.3733762216999</v>
      </c>
      <c r="E294" s="3">
        <v>27.130306469920502</v>
      </c>
      <c r="F294" s="3">
        <v>55.256924451503998</v>
      </c>
    </row>
    <row r="295" spans="1:6" x14ac:dyDescent="0.3">
      <c r="A295">
        <v>20705</v>
      </c>
      <c r="B295" s="3">
        <v>64.816321105794799</v>
      </c>
      <c r="C295" s="3">
        <v>62.218341775526497</v>
      </c>
      <c r="D295" s="3">
        <v>63.693554373376202</v>
      </c>
      <c r="E295" s="3">
        <v>48.826333711691298</v>
      </c>
      <c r="F295" s="3">
        <v>65.560806115357906</v>
      </c>
    </row>
    <row r="296" spans="1:6" x14ac:dyDescent="0.3">
      <c r="A296">
        <v>20709</v>
      </c>
      <c r="B296" s="3">
        <v>64.816321105794799</v>
      </c>
      <c r="C296" s="3">
        <v>62.218341775526497</v>
      </c>
      <c r="D296" s="3">
        <v>63.693554373376202</v>
      </c>
      <c r="E296" s="3">
        <v>48.826333711691298</v>
      </c>
      <c r="F296" s="3">
        <v>65.560806115357906</v>
      </c>
    </row>
    <row r="297" spans="1:6" x14ac:dyDescent="0.3">
      <c r="A297">
        <v>20711</v>
      </c>
      <c r="B297" s="3">
        <v>64.559011164274295</v>
      </c>
      <c r="C297" s="3">
        <v>65.631031724873395</v>
      </c>
      <c r="D297" s="3">
        <v>61.087591240875902</v>
      </c>
      <c r="E297" s="3">
        <v>35.827014755959098</v>
      </c>
      <c r="F297" s="3">
        <v>65.538369899732004</v>
      </c>
    </row>
    <row r="298" spans="1:6" x14ac:dyDescent="0.3">
      <c r="A298">
        <v>20713</v>
      </c>
      <c r="B298" s="3">
        <v>65.452684742158397</v>
      </c>
      <c r="C298" s="3">
        <v>67.344174886696905</v>
      </c>
      <c r="D298" s="3">
        <v>64.858839539774806</v>
      </c>
      <c r="E298" s="3">
        <v>39.821339387060199</v>
      </c>
      <c r="F298" s="3">
        <v>65.449717065422405</v>
      </c>
    </row>
    <row r="299" spans="1:6" x14ac:dyDescent="0.3">
      <c r="A299">
        <v>20747</v>
      </c>
      <c r="B299" s="3">
        <v>62.411749069643797</v>
      </c>
      <c r="C299" s="3">
        <v>25.927486003732302</v>
      </c>
      <c r="D299" s="3">
        <v>64.252381541506907</v>
      </c>
      <c r="E299" s="3">
        <v>66.145062429057901</v>
      </c>
      <c r="F299" s="3">
        <v>63.487739501638004</v>
      </c>
    </row>
    <row r="300" spans="1:6" x14ac:dyDescent="0.3">
      <c r="A300">
        <v>20750</v>
      </c>
      <c r="B300" s="3">
        <v>62.719032429558702</v>
      </c>
      <c r="C300" s="3">
        <v>34.696081045054697</v>
      </c>
      <c r="D300" s="3">
        <v>62.165161449956699</v>
      </c>
      <c r="E300" s="3">
        <v>64.6065834279228</v>
      </c>
      <c r="F300" s="3">
        <v>63.037625335054102</v>
      </c>
    </row>
    <row r="301" spans="1:6" x14ac:dyDescent="0.3">
      <c r="A301">
        <v>20782</v>
      </c>
      <c r="B301" s="3">
        <v>62.163742690058498</v>
      </c>
      <c r="C301" s="3">
        <v>66.437216742202096</v>
      </c>
      <c r="D301" s="3">
        <v>64.634294197698907</v>
      </c>
      <c r="E301" s="3">
        <v>29.976163450624298</v>
      </c>
      <c r="F301" s="3">
        <v>64.471656904596401</v>
      </c>
    </row>
    <row r="302" spans="1:6" x14ac:dyDescent="0.3">
      <c r="A302">
        <v>20788</v>
      </c>
      <c r="B302" s="3">
        <v>61.914938862307302</v>
      </c>
      <c r="C302" s="3">
        <v>65.377765929085598</v>
      </c>
      <c r="D302" s="3">
        <v>64.766918223431901</v>
      </c>
      <c r="E302" s="3">
        <v>58.643359818388198</v>
      </c>
      <c r="F302" s="3">
        <v>63.289784572619901</v>
      </c>
    </row>
    <row r="303" spans="1:6" x14ac:dyDescent="0.3">
      <c r="A303">
        <v>21781</v>
      </c>
      <c r="B303" s="3">
        <v>46.601807549176002</v>
      </c>
      <c r="C303" s="3">
        <v>44.789922687283401</v>
      </c>
      <c r="D303" s="3">
        <v>48.065322281331198</v>
      </c>
      <c r="E303" s="3">
        <v>29.0274687854711</v>
      </c>
      <c r="F303" s="3">
        <v>49.324828750124098</v>
      </c>
    </row>
    <row r="304" spans="1:6" x14ac:dyDescent="0.3">
      <c r="A304">
        <v>21880</v>
      </c>
      <c r="B304" s="3">
        <v>49.8022328548644</v>
      </c>
      <c r="C304" s="3">
        <v>49.4241535590509</v>
      </c>
      <c r="D304" s="3">
        <v>51.492267722380298</v>
      </c>
      <c r="E304" s="3">
        <v>54.2744608399546</v>
      </c>
      <c r="F304" s="3">
        <v>53.275985307257002</v>
      </c>
    </row>
    <row r="305" spans="1:6" x14ac:dyDescent="0.3">
      <c r="A305">
        <v>22146</v>
      </c>
      <c r="B305" s="3">
        <v>64.339447102605007</v>
      </c>
      <c r="C305" s="3">
        <v>63.015995734470799</v>
      </c>
      <c r="D305" s="3">
        <v>65.039094395645193</v>
      </c>
      <c r="E305" s="3">
        <v>65.266969353007994</v>
      </c>
      <c r="F305" s="3">
        <v>63.731658890102302</v>
      </c>
    </row>
    <row r="306" spans="1:6" x14ac:dyDescent="0.3">
      <c r="A306">
        <v>22157</v>
      </c>
      <c r="B306" s="3">
        <v>59.120148856991001</v>
      </c>
      <c r="C306" s="3">
        <v>61.894961343641697</v>
      </c>
      <c r="D306" s="3">
        <v>61.437090189286202</v>
      </c>
      <c r="E306" s="3">
        <v>56.355732122588002</v>
      </c>
      <c r="F306" s="3">
        <v>60.031370991760099</v>
      </c>
    </row>
    <row r="307" spans="1:6" x14ac:dyDescent="0.3">
      <c r="A307">
        <v>22158</v>
      </c>
      <c r="B307" s="3">
        <v>59.120148856991001</v>
      </c>
      <c r="C307" s="3">
        <v>61.894961343641697</v>
      </c>
      <c r="D307" s="3">
        <v>61.437090189286202</v>
      </c>
      <c r="E307" s="3">
        <v>56.355732122588002</v>
      </c>
      <c r="F307" s="3">
        <v>60.031370991760099</v>
      </c>
    </row>
    <row r="308" spans="1:6" x14ac:dyDescent="0.3">
      <c r="A308">
        <v>22715</v>
      </c>
      <c r="B308" s="3">
        <v>66.327751196172201</v>
      </c>
      <c r="C308" s="3">
        <v>51.748600373233799</v>
      </c>
      <c r="D308" s="3">
        <v>67.005319807002394</v>
      </c>
      <c r="E308" s="3">
        <v>68.555051078320105</v>
      </c>
      <c r="F308" s="3">
        <v>65.452695324133799</v>
      </c>
    </row>
    <row r="309" spans="1:6" x14ac:dyDescent="0.3">
      <c r="A309">
        <v>22743</v>
      </c>
      <c r="B309" s="3">
        <v>66.276714513556598</v>
      </c>
      <c r="C309" s="3">
        <v>67.154625433217802</v>
      </c>
      <c r="D309" s="3">
        <v>67.036743783248795</v>
      </c>
      <c r="E309" s="3">
        <v>62.533030646992103</v>
      </c>
      <c r="F309" s="3">
        <v>64.838677653132095</v>
      </c>
    </row>
    <row r="310" spans="1:6" x14ac:dyDescent="0.3">
      <c r="A310">
        <v>22756</v>
      </c>
      <c r="B310" s="3">
        <v>63.8809144072302</v>
      </c>
      <c r="C310" s="3">
        <v>64.449480138629696</v>
      </c>
      <c r="D310" s="3">
        <v>65.455400222689605</v>
      </c>
      <c r="E310" s="3">
        <v>65.0306469920545</v>
      </c>
      <c r="F310" s="3">
        <v>62.9028094907178</v>
      </c>
    </row>
    <row r="311" spans="1:6" x14ac:dyDescent="0.3">
      <c r="A311">
        <v>22757</v>
      </c>
      <c r="B311" s="3">
        <v>66.022062732589006</v>
      </c>
      <c r="C311" s="3">
        <v>68.788856304985302</v>
      </c>
      <c r="D311" s="3">
        <v>66.160831374489703</v>
      </c>
      <c r="E311" s="3">
        <v>51.008172531214498</v>
      </c>
      <c r="F311" s="3">
        <v>64.6074655018366</v>
      </c>
    </row>
    <row r="312" spans="1:6" x14ac:dyDescent="0.3">
      <c r="A312">
        <v>24091</v>
      </c>
      <c r="B312" s="3">
        <v>64.703880914407193</v>
      </c>
      <c r="C312" s="3">
        <v>51.8768328445748</v>
      </c>
      <c r="D312" s="3">
        <v>64.750587653099103</v>
      </c>
      <c r="E312" s="3">
        <v>68.867196367763896</v>
      </c>
      <c r="F312" s="3">
        <v>63.284522982229703</v>
      </c>
    </row>
    <row r="313" spans="1:6" x14ac:dyDescent="0.3">
      <c r="A313">
        <v>24140</v>
      </c>
      <c r="B313" s="3">
        <v>62.572567783094101</v>
      </c>
      <c r="C313" s="3">
        <v>65.604638762996501</v>
      </c>
      <c r="D313" s="3">
        <v>63.4107385871582</v>
      </c>
      <c r="E313" s="3">
        <v>63.555959137343898</v>
      </c>
      <c r="F313" s="3">
        <v>62.200734637148798</v>
      </c>
    </row>
    <row r="314" spans="1:6" x14ac:dyDescent="0.3">
      <c r="A314">
        <v>24143</v>
      </c>
      <c r="B314" s="3">
        <v>61.216640085061101</v>
      </c>
      <c r="C314" s="3">
        <v>63.512663289789401</v>
      </c>
      <c r="D314" s="3">
        <v>63.2892490411976</v>
      </c>
      <c r="E314" s="3">
        <v>61.418388195232701</v>
      </c>
      <c r="F314" s="3">
        <v>61.693636453886597</v>
      </c>
    </row>
    <row r="315" spans="1:6" x14ac:dyDescent="0.3">
      <c r="A315">
        <v>24158</v>
      </c>
      <c r="B315" s="3">
        <v>61.9572036150984</v>
      </c>
      <c r="C315" s="3">
        <v>67.079178885630498</v>
      </c>
      <c r="D315" s="3">
        <v>64.848942224421606</v>
      </c>
      <c r="E315" s="3">
        <v>37.414528944381402</v>
      </c>
      <c r="F315" s="3">
        <v>63.197458552566303</v>
      </c>
    </row>
    <row r="316" spans="1:6" x14ac:dyDescent="0.3">
      <c r="A316">
        <v>24186</v>
      </c>
      <c r="B316" s="3">
        <v>64.345295055821396</v>
      </c>
      <c r="C316" s="3">
        <v>53.5459877366036</v>
      </c>
      <c r="D316" s="3">
        <v>66.244958554991996</v>
      </c>
      <c r="E316" s="3">
        <v>67.814982973893294</v>
      </c>
      <c r="F316" s="3">
        <v>64.682418346073703</v>
      </c>
    </row>
    <row r="317" spans="1:6" x14ac:dyDescent="0.3">
      <c r="A317">
        <v>24523</v>
      </c>
      <c r="B317" s="3">
        <v>65.8926103136629</v>
      </c>
      <c r="C317" s="3">
        <v>70.155958411090396</v>
      </c>
      <c r="D317" s="3">
        <v>64.711245824570099</v>
      </c>
      <c r="E317" s="3">
        <v>23.035868331441499</v>
      </c>
      <c r="F317" s="3">
        <v>65.545021344187404</v>
      </c>
    </row>
    <row r="318" spans="1:6" x14ac:dyDescent="0.3">
      <c r="A318">
        <v>24696</v>
      </c>
      <c r="B318" s="3">
        <v>66.8455608718767</v>
      </c>
      <c r="C318" s="3">
        <v>71.249266862170103</v>
      </c>
      <c r="D318" s="3">
        <v>70.368551280465198</v>
      </c>
      <c r="E318" s="3">
        <v>70.459250851305299</v>
      </c>
      <c r="F318" s="3">
        <v>66.384393924352196</v>
      </c>
    </row>
    <row r="319" spans="1:6" x14ac:dyDescent="0.3">
      <c r="A319">
        <v>24704</v>
      </c>
      <c r="B319" s="3">
        <v>63.458798511430103</v>
      </c>
      <c r="C319" s="3">
        <v>67.867235403892295</v>
      </c>
      <c r="D319" s="3">
        <v>63.888778918718302</v>
      </c>
      <c r="E319" s="3">
        <v>33.083087400681002</v>
      </c>
      <c r="F319" s="3">
        <v>65.642807505211906</v>
      </c>
    </row>
    <row r="320" spans="1:6" x14ac:dyDescent="0.3">
      <c r="A320">
        <v>25100</v>
      </c>
      <c r="B320" s="3">
        <v>64.882775119617193</v>
      </c>
      <c r="C320" s="3">
        <v>59.653958944281499</v>
      </c>
      <c r="D320" s="3">
        <v>66.110726215514006</v>
      </c>
      <c r="E320" s="3">
        <v>66.883768444948899</v>
      </c>
      <c r="F320" s="3">
        <v>64.3507396009133</v>
      </c>
    </row>
    <row r="321" spans="1:6" x14ac:dyDescent="0.3">
      <c r="A321">
        <v>25105</v>
      </c>
      <c r="B321" s="3">
        <v>66.807283359914905</v>
      </c>
      <c r="C321" s="3">
        <v>68.326846174353506</v>
      </c>
      <c r="D321" s="3">
        <v>68.845354447606098</v>
      </c>
      <c r="E321" s="3">
        <v>64.592054483541403</v>
      </c>
      <c r="F321" s="3">
        <v>66.805122604983595</v>
      </c>
    </row>
    <row r="322" spans="1:6" x14ac:dyDescent="0.3">
      <c r="A322">
        <v>25142</v>
      </c>
      <c r="B322" s="3">
        <v>68.365762892078706</v>
      </c>
      <c r="C322" s="3">
        <v>66.936283657691305</v>
      </c>
      <c r="D322" s="3">
        <v>68.355437337622206</v>
      </c>
      <c r="E322" s="3">
        <v>38.987968217934203</v>
      </c>
      <c r="F322" s="3">
        <v>68.188623051722402</v>
      </c>
    </row>
    <row r="323" spans="1:6" x14ac:dyDescent="0.3">
      <c r="A323">
        <v>25163</v>
      </c>
      <c r="B323" s="3">
        <v>67.593035619351397</v>
      </c>
      <c r="C323" s="3">
        <v>63.607837909890698</v>
      </c>
      <c r="D323" s="3">
        <v>67.653717679079506</v>
      </c>
      <c r="E323" s="3">
        <v>36.464245175936398</v>
      </c>
      <c r="F323" s="3">
        <v>67.007445646778507</v>
      </c>
    </row>
    <row r="324" spans="1:6" x14ac:dyDescent="0.3">
      <c r="A324">
        <v>25533</v>
      </c>
      <c r="B324" s="3">
        <v>65.762360446570995</v>
      </c>
      <c r="C324" s="3">
        <v>67.405225273260498</v>
      </c>
      <c r="D324" s="3">
        <v>67.490906841519205</v>
      </c>
      <c r="E324" s="3">
        <v>66.930760499432495</v>
      </c>
      <c r="F324" s="3">
        <v>66.004169562195997</v>
      </c>
    </row>
    <row r="325" spans="1:6" x14ac:dyDescent="0.3">
      <c r="A325">
        <v>25742</v>
      </c>
      <c r="B325" s="3">
        <v>61.702286018075498</v>
      </c>
      <c r="C325" s="3">
        <v>67.6715542521994</v>
      </c>
      <c r="D325" s="3">
        <v>65.403315600643296</v>
      </c>
      <c r="E325" s="3">
        <v>47.569807037457402</v>
      </c>
      <c r="F325" s="3">
        <v>64.336443959098602</v>
      </c>
    </row>
    <row r="326" spans="1:6" x14ac:dyDescent="0.3">
      <c r="A326">
        <v>25750</v>
      </c>
      <c r="B326" s="3">
        <v>63.9340776182881</v>
      </c>
      <c r="C326" s="3">
        <v>68.374300186616907</v>
      </c>
      <c r="D326" s="3">
        <v>66.050228875417503</v>
      </c>
      <c r="E326" s="3">
        <v>58.280136208853598</v>
      </c>
      <c r="F326" s="3">
        <v>64.961779013203596</v>
      </c>
    </row>
    <row r="327" spans="1:6" x14ac:dyDescent="0.3">
      <c r="A327">
        <v>25751</v>
      </c>
      <c r="B327" s="3">
        <v>67.2448165869219</v>
      </c>
      <c r="C327" s="3">
        <v>45.082644628099203</v>
      </c>
      <c r="D327" s="3">
        <v>68.107014722256594</v>
      </c>
      <c r="E327" s="3">
        <v>70.271509648127093</v>
      </c>
      <c r="F327" s="3">
        <v>66.557033654323405</v>
      </c>
    </row>
    <row r="328" spans="1:6" x14ac:dyDescent="0.3">
      <c r="A328">
        <v>25938</v>
      </c>
      <c r="B328" s="3">
        <v>64.917065390749599</v>
      </c>
      <c r="C328" s="3">
        <v>64.297787256731496</v>
      </c>
      <c r="D328" s="3">
        <v>66.318817270815302</v>
      </c>
      <c r="E328" s="3">
        <v>67.727128263337093</v>
      </c>
      <c r="F328" s="3">
        <v>64.823389258413599</v>
      </c>
    </row>
    <row r="329" spans="1:6" x14ac:dyDescent="0.3">
      <c r="A329">
        <v>26014</v>
      </c>
      <c r="B329" s="3">
        <v>66.118819776714503</v>
      </c>
      <c r="C329" s="3">
        <v>55.7760597174087</v>
      </c>
      <c r="D329" s="3">
        <v>66.796733885933406</v>
      </c>
      <c r="E329" s="3">
        <v>69.1838819523269</v>
      </c>
      <c r="F329" s="3">
        <v>67.104636156060707</v>
      </c>
    </row>
    <row r="330" spans="1:6" x14ac:dyDescent="0.3">
      <c r="A330">
        <v>26523</v>
      </c>
      <c r="B330" s="3">
        <v>66.574694311536405</v>
      </c>
      <c r="C330" s="3">
        <v>70.045054652092801</v>
      </c>
      <c r="D330" s="3">
        <v>64.270196709142596</v>
      </c>
      <c r="E330" s="3">
        <v>47.547786606129399</v>
      </c>
      <c r="F330" s="3">
        <v>66.400476521393799</v>
      </c>
    </row>
    <row r="331" spans="1:6" x14ac:dyDescent="0.3">
      <c r="A331">
        <v>26561</v>
      </c>
      <c r="B331" s="3">
        <v>65.673577884104205</v>
      </c>
      <c r="C331" s="3">
        <v>70.019461476939497</v>
      </c>
      <c r="D331" s="3">
        <v>68.384758134356105</v>
      </c>
      <c r="E331" s="3">
        <v>67.341203178206598</v>
      </c>
      <c r="F331" s="3">
        <v>64.849300109202801</v>
      </c>
    </row>
    <row r="332" spans="1:6" x14ac:dyDescent="0.3">
      <c r="A332">
        <v>26562</v>
      </c>
      <c r="B332" s="3">
        <v>65.855396065922406</v>
      </c>
      <c r="C332" s="3">
        <v>66.376699546787506</v>
      </c>
      <c r="D332" s="3">
        <v>66.393418285290096</v>
      </c>
      <c r="E332" s="3">
        <v>63.797729852440398</v>
      </c>
      <c r="F332" s="3">
        <v>67.405738111784004</v>
      </c>
    </row>
    <row r="333" spans="1:6" x14ac:dyDescent="0.3">
      <c r="A333">
        <v>26622</v>
      </c>
      <c r="B333" s="3">
        <v>64.924508240297698</v>
      </c>
      <c r="C333" s="3">
        <v>40.643295121301001</v>
      </c>
      <c r="D333" s="3">
        <v>59.957194111097401</v>
      </c>
      <c r="E333" s="3">
        <v>64.217026106696906</v>
      </c>
      <c r="F333" s="3">
        <v>65.952943512359795</v>
      </c>
    </row>
    <row r="334" spans="1:6" x14ac:dyDescent="0.3">
      <c r="A334">
        <v>26667</v>
      </c>
      <c r="B334" s="3">
        <v>66.314726209463004</v>
      </c>
      <c r="C334" s="3">
        <v>68.355371900826398</v>
      </c>
      <c r="D334" s="3">
        <v>67.507237411852003</v>
      </c>
      <c r="E334" s="3">
        <v>53.074914869466497</v>
      </c>
      <c r="F334" s="3">
        <v>66.507495284423698</v>
      </c>
    </row>
    <row r="335" spans="1:6" x14ac:dyDescent="0.3">
      <c r="A335">
        <v>26707</v>
      </c>
      <c r="B335" s="3">
        <v>66.420255183413104</v>
      </c>
      <c r="C335" s="3">
        <v>46.9626766195681</v>
      </c>
      <c r="D335" s="3">
        <v>66.090560435481905</v>
      </c>
      <c r="E335" s="3">
        <v>66.608399545970499</v>
      </c>
      <c r="F335" s="3">
        <v>66.890102253549102</v>
      </c>
    </row>
    <row r="336" spans="1:6" x14ac:dyDescent="0.3">
      <c r="A336">
        <v>26722</v>
      </c>
      <c r="B336" s="3">
        <v>66.616427432216895</v>
      </c>
      <c r="C336" s="3">
        <v>45.010130631831501</v>
      </c>
      <c r="D336" s="3">
        <v>65.440059383892105</v>
      </c>
      <c r="E336" s="3">
        <v>67.128490351872898</v>
      </c>
      <c r="F336" s="3">
        <v>67.042191998411596</v>
      </c>
    </row>
    <row r="337" spans="1:6" x14ac:dyDescent="0.3">
      <c r="A337">
        <v>26788</v>
      </c>
      <c r="B337" s="3">
        <v>67.420520999468394</v>
      </c>
      <c r="C337" s="3">
        <v>68.750199946680894</v>
      </c>
      <c r="D337" s="3">
        <v>69.792032661140695</v>
      </c>
      <c r="E337" s="3">
        <v>71.360272417707193</v>
      </c>
      <c r="F337" s="3">
        <v>67.271021542737998</v>
      </c>
    </row>
    <row r="338" spans="1:6" x14ac:dyDescent="0.3">
      <c r="A338">
        <v>26791</v>
      </c>
      <c r="B338" s="3">
        <v>58.719829877724599</v>
      </c>
      <c r="C338" s="3">
        <v>65.380431884830699</v>
      </c>
      <c r="D338" s="3">
        <v>60.270567858468397</v>
      </c>
      <c r="E338" s="3">
        <v>35.445629965947802</v>
      </c>
      <c r="F338" s="3">
        <v>61.871041397796098</v>
      </c>
    </row>
    <row r="339" spans="1:6" x14ac:dyDescent="0.3">
      <c r="A339">
        <v>26870</v>
      </c>
      <c r="B339" s="3">
        <v>63.591174906964397</v>
      </c>
      <c r="C339" s="3">
        <v>68.957611303652399</v>
      </c>
      <c r="D339" s="3">
        <v>67.010639614004702</v>
      </c>
      <c r="E339" s="3">
        <v>62.417707150964802</v>
      </c>
      <c r="F339" s="3">
        <v>65.281445448227899</v>
      </c>
    </row>
    <row r="340" spans="1:6" x14ac:dyDescent="0.3">
      <c r="A340">
        <v>26879</v>
      </c>
      <c r="B340" s="3">
        <v>67.441254651780994</v>
      </c>
      <c r="C340" s="3">
        <v>56.489202879232202</v>
      </c>
      <c r="D340" s="3">
        <v>68.583941605839399</v>
      </c>
      <c r="E340" s="3">
        <v>70.562315550510803</v>
      </c>
      <c r="F340" s="3">
        <v>66.846818226943299</v>
      </c>
    </row>
    <row r="341" spans="1:6" x14ac:dyDescent="0.3">
      <c r="A341">
        <v>27015</v>
      </c>
      <c r="B341" s="3">
        <v>64.1318447634237</v>
      </c>
      <c r="C341" s="3">
        <v>65.348440415889101</v>
      </c>
      <c r="D341" s="3">
        <v>65.676234071508105</v>
      </c>
      <c r="E341" s="3">
        <v>67.389784335981801</v>
      </c>
      <c r="F341" s="3">
        <v>65.191799861014601</v>
      </c>
    </row>
    <row r="342" spans="1:6" x14ac:dyDescent="0.3">
      <c r="A342">
        <v>27154</v>
      </c>
      <c r="B342" s="3">
        <v>65.686337054758098</v>
      </c>
      <c r="C342" s="3">
        <v>67.359904025593195</v>
      </c>
      <c r="D342" s="3">
        <v>65.327724854633203</v>
      </c>
      <c r="E342" s="3">
        <v>63.248127128263299</v>
      </c>
      <c r="F342" s="3">
        <v>65.072967338429507</v>
      </c>
    </row>
    <row r="343" spans="1:6" x14ac:dyDescent="0.3">
      <c r="A343">
        <v>27157</v>
      </c>
      <c r="B343" s="3">
        <v>37.320308346624103</v>
      </c>
      <c r="C343" s="3">
        <v>29.477472673953599</v>
      </c>
      <c r="D343" s="3">
        <v>30.949276258814798</v>
      </c>
      <c r="E343" s="3">
        <v>26.813393870601601</v>
      </c>
      <c r="F343" s="3">
        <v>37.132731063238403</v>
      </c>
    </row>
    <row r="344" spans="1:6" x14ac:dyDescent="0.3">
      <c r="A344">
        <v>27167</v>
      </c>
      <c r="B344" s="3">
        <v>65.4218500797448</v>
      </c>
      <c r="C344" s="3">
        <v>65.236736870168002</v>
      </c>
      <c r="D344" s="3">
        <v>69.754917728566099</v>
      </c>
      <c r="E344" s="3">
        <v>70.153007945516507</v>
      </c>
      <c r="F344" s="3">
        <v>64.581852476918499</v>
      </c>
    </row>
    <row r="345" spans="1:6" x14ac:dyDescent="0.3">
      <c r="A345">
        <v>27168</v>
      </c>
      <c r="B345" s="3">
        <v>67.1459330143541</v>
      </c>
      <c r="C345" s="3">
        <v>63.686217008797698</v>
      </c>
      <c r="D345" s="3">
        <v>70.2757639490288</v>
      </c>
      <c r="E345" s="3">
        <v>71.010896708285998</v>
      </c>
      <c r="F345" s="3">
        <v>66.051523875707304</v>
      </c>
    </row>
    <row r="346" spans="1:6" x14ac:dyDescent="0.3">
      <c r="A346">
        <v>27169</v>
      </c>
      <c r="B346" s="3">
        <v>64.526049973418395</v>
      </c>
      <c r="C346" s="3">
        <v>67.202879232204793</v>
      </c>
      <c r="D346" s="3">
        <v>67.437708771495707</v>
      </c>
      <c r="E346" s="3">
        <v>63.048354143019303</v>
      </c>
      <c r="F346" s="3">
        <v>65.782090737615405</v>
      </c>
    </row>
    <row r="347" spans="1:6" x14ac:dyDescent="0.3">
      <c r="A347">
        <v>27172</v>
      </c>
      <c r="B347" s="3">
        <v>60.990696438064901</v>
      </c>
      <c r="C347" s="3">
        <v>59.113836310317197</v>
      </c>
      <c r="D347" s="3">
        <v>66.927007299270102</v>
      </c>
      <c r="E347" s="3">
        <v>66.689216799091895</v>
      </c>
      <c r="F347" s="3">
        <v>60.164598431450401</v>
      </c>
    </row>
    <row r="348" spans="1:6" x14ac:dyDescent="0.3">
      <c r="A348">
        <v>27173</v>
      </c>
      <c r="B348" s="3">
        <v>63.723285486443402</v>
      </c>
      <c r="C348" s="3">
        <v>53.404692082111403</v>
      </c>
      <c r="D348" s="3">
        <v>67.924038104664106</v>
      </c>
      <c r="E348" s="3">
        <v>68.2410896708286</v>
      </c>
      <c r="F348" s="3">
        <v>62.958900029782598</v>
      </c>
    </row>
    <row r="349" spans="1:6" x14ac:dyDescent="0.3">
      <c r="A349">
        <v>27179</v>
      </c>
      <c r="B349" s="3">
        <v>65.742158426369002</v>
      </c>
      <c r="C349" s="3">
        <v>68.054118901626197</v>
      </c>
      <c r="D349" s="3">
        <v>68.241494494618294</v>
      </c>
      <c r="E349" s="3">
        <v>61.2</v>
      </c>
      <c r="F349" s="3">
        <v>66.577583639432106</v>
      </c>
    </row>
    <row r="350" spans="1:6" x14ac:dyDescent="0.3">
      <c r="A350">
        <v>27181</v>
      </c>
      <c r="B350" s="3">
        <v>64.414938862307295</v>
      </c>
      <c r="C350" s="3">
        <v>67.690215942415406</v>
      </c>
      <c r="D350" s="3">
        <v>68.273784485958203</v>
      </c>
      <c r="E350" s="3">
        <v>67.134619750283804</v>
      </c>
      <c r="F350" s="3">
        <v>66.287501240941097</v>
      </c>
    </row>
    <row r="351" spans="1:6" x14ac:dyDescent="0.3">
      <c r="A351">
        <v>27182</v>
      </c>
      <c r="B351" s="3">
        <v>67.596225412014903</v>
      </c>
      <c r="C351" s="3">
        <v>54.541455611836803</v>
      </c>
      <c r="D351" s="3">
        <v>70.101200049486593</v>
      </c>
      <c r="E351" s="3">
        <v>71.104199772985197</v>
      </c>
      <c r="F351" s="3">
        <v>66.617790132036106</v>
      </c>
    </row>
    <row r="352" spans="1:6" x14ac:dyDescent="0.3">
      <c r="A352">
        <v>27189</v>
      </c>
      <c r="B352" s="3">
        <v>67.284423179160001</v>
      </c>
      <c r="C352" s="3">
        <v>62.112236736870202</v>
      </c>
      <c r="D352" s="3">
        <v>70.405047630830097</v>
      </c>
      <c r="E352" s="3">
        <v>71.029511918274693</v>
      </c>
      <c r="F352" s="3">
        <v>66.2785664648069</v>
      </c>
    </row>
    <row r="353" spans="1:6" x14ac:dyDescent="0.3">
      <c r="A353">
        <v>27190</v>
      </c>
      <c r="B353" s="3">
        <v>67.284423179160001</v>
      </c>
      <c r="C353" s="3">
        <v>62.112236736870202</v>
      </c>
      <c r="D353" s="3">
        <v>70.405047630830097</v>
      </c>
      <c r="E353" s="3">
        <v>71.029511918274693</v>
      </c>
      <c r="F353" s="3">
        <v>66.2785664648069</v>
      </c>
    </row>
    <row r="354" spans="1:6" x14ac:dyDescent="0.3">
      <c r="A354">
        <v>27192</v>
      </c>
      <c r="B354" s="3">
        <v>65.478203083466198</v>
      </c>
      <c r="C354" s="3">
        <v>68.0522527326046</v>
      </c>
      <c r="D354" s="3">
        <v>65.3423233947792</v>
      </c>
      <c r="E354" s="3">
        <v>38.733711691259899</v>
      </c>
      <c r="F354" s="3">
        <v>65.193785366822198</v>
      </c>
    </row>
    <row r="355" spans="1:6" x14ac:dyDescent="0.3">
      <c r="A355">
        <v>27193</v>
      </c>
      <c r="B355" s="3">
        <v>65.478203083466198</v>
      </c>
      <c r="C355" s="3">
        <v>68.0522527326046</v>
      </c>
      <c r="D355" s="3">
        <v>65.3423233947792</v>
      </c>
      <c r="E355" s="3">
        <v>38.733711691259899</v>
      </c>
      <c r="F355" s="3">
        <v>65.193785366822198</v>
      </c>
    </row>
    <row r="356" spans="1:6" x14ac:dyDescent="0.3">
      <c r="A356">
        <v>27194</v>
      </c>
      <c r="B356" s="3">
        <v>67.284423179160001</v>
      </c>
      <c r="C356" s="3">
        <v>62.112236736870202</v>
      </c>
      <c r="D356" s="3">
        <v>70.405047630830097</v>
      </c>
      <c r="E356" s="3">
        <v>71.029511918274693</v>
      </c>
      <c r="F356" s="3">
        <v>66.2785664648069</v>
      </c>
    </row>
    <row r="357" spans="1:6" x14ac:dyDescent="0.3">
      <c r="A357">
        <v>27195</v>
      </c>
      <c r="B357" s="3">
        <v>62.634237107921301</v>
      </c>
      <c r="C357" s="3">
        <v>66.3332444681418</v>
      </c>
      <c r="D357" s="3">
        <v>63.991339849065902</v>
      </c>
      <c r="E357" s="3">
        <v>41.549375709421099</v>
      </c>
      <c r="F357" s="3">
        <v>62.243025910850797</v>
      </c>
    </row>
    <row r="358" spans="1:6" x14ac:dyDescent="0.3">
      <c r="A358">
        <v>27196</v>
      </c>
      <c r="B358" s="3">
        <v>66.977671451355704</v>
      </c>
      <c r="C358" s="3">
        <v>63.480405225273302</v>
      </c>
      <c r="D358" s="3">
        <v>70.710503525918597</v>
      </c>
      <c r="E358" s="3">
        <v>71.264926220204302</v>
      </c>
      <c r="F358" s="3">
        <v>65.863297925146398</v>
      </c>
    </row>
    <row r="359" spans="1:6" x14ac:dyDescent="0.3">
      <c r="A359">
        <v>27214</v>
      </c>
      <c r="B359" s="3">
        <v>58.260499734183902</v>
      </c>
      <c r="C359" s="3">
        <v>57.534257531324997</v>
      </c>
      <c r="D359" s="3">
        <v>56.885686007670401</v>
      </c>
      <c r="E359" s="3">
        <v>59.508740068104402</v>
      </c>
      <c r="F359" s="3">
        <v>57.955326119328902</v>
      </c>
    </row>
    <row r="360" spans="1:6" x14ac:dyDescent="0.3">
      <c r="A360">
        <v>27247</v>
      </c>
      <c r="B360" s="3">
        <v>60.783625730994203</v>
      </c>
      <c r="C360" s="3">
        <v>46.831778192481998</v>
      </c>
      <c r="D360" s="3">
        <v>61.263763454163097</v>
      </c>
      <c r="E360" s="3">
        <v>61.943246311010199</v>
      </c>
      <c r="F360" s="3">
        <v>62.190012905787697</v>
      </c>
    </row>
    <row r="361" spans="1:6" x14ac:dyDescent="0.3">
      <c r="A361">
        <v>27262</v>
      </c>
      <c r="B361" s="3">
        <v>63.7368421052632</v>
      </c>
      <c r="C361" s="3">
        <v>35.197014129565403</v>
      </c>
      <c r="D361" s="3">
        <v>63.3549424718545</v>
      </c>
      <c r="E361" s="3">
        <v>65.883995459704906</v>
      </c>
      <c r="F361" s="3">
        <v>63.3800258115755</v>
      </c>
    </row>
    <row r="362" spans="1:6" x14ac:dyDescent="0.3">
      <c r="A362">
        <v>27335</v>
      </c>
      <c r="B362" s="3">
        <v>55.018607123870297</v>
      </c>
      <c r="C362" s="3">
        <v>59.917355371900797</v>
      </c>
      <c r="D362" s="3">
        <v>55.4921440059384</v>
      </c>
      <c r="E362" s="3">
        <v>55.058796821793401</v>
      </c>
      <c r="F362" s="3">
        <v>52.529534398888103</v>
      </c>
    </row>
    <row r="363" spans="1:6" x14ac:dyDescent="0.3">
      <c r="A363">
        <v>27351</v>
      </c>
      <c r="B363" s="3">
        <v>63.036948431685303</v>
      </c>
      <c r="C363" s="3">
        <v>58.796854172220698</v>
      </c>
      <c r="D363" s="3">
        <v>68.337993319312105</v>
      </c>
      <c r="E363" s="3">
        <v>68.864472190692396</v>
      </c>
      <c r="F363" s="3">
        <v>62.471656904596401</v>
      </c>
    </row>
    <row r="364" spans="1:6" x14ac:dyDescent="0.3">
      <c r="A364">
        <v>27352</v>
      </c>
      <c r="B364" s="3">
        <v>66.335725677830894</v>
      </c>
      <c r="C364" s="3">
        <v>69.063982937883196</v>
      </c>
      <c r="D364" s="3">
        <v>69.663862427316602</v>
      </c>
      <c r="E364" s="3">
        <v>68.894211123722997</v>
      </c>
      <c r="F364" s="3">
        <v>67.557232204904196</v>
      </c>
    </row>
    <row r="365" spans="1:6" x14ac:dyDescent="0.3">
      <c r="A365">
        <v>27511</v>
      </c>
      <c r="B365" s="3">
        <v>63.654970760233901</v>
      </c>
      <c r="C365" s="3">
        <v>64.306318315116002</v>
      </c>
      <c r="D365" s="3">
        <v>64.622788568600797</v>
      </c>
      <c r="E365" s="3">
        <v>66.177525539160001</v>
      </c>
      <c r="F365" s="3">
        <v>64.4561699592971</v>
      </c>
    </row>
    <row r="366" spans="1:6" x14ac:dyDescent="0.3">
      <c r="A366">
        <v>27518</v>
      </c>
      <c r="B366" s="3">
        <v>67.212918660287102</v>
      </c>
      <c r="C366" s="3">
        <v>72.438283124500103</v>
      </c>
      <c r="D366" s="3">
        <v>71.027588766547098</v>
      </c>
      <c r="E366" s="3">
        <v>71.343473325766197</v>
      </c>
      <c r="F366" s="3">
        <v>67.342896852973297</v>
      </c>
    </row>
    <row r="367" spans="1:6" x14ac:dyDescent="0.3">
      <c r="A367">
        <v>27519</v>
      </c>
      <c r="B367" s="3">
        <v>60.67889420521</v>
      </c>
      <c r="C367" s="3">
        <v>68.442015462543296</v>
      </c>
      <c r="D367" s="3">
        <v>68.837560311765401</v>
      </c>
      <c r="E367" s="3">
        <v>67.978887627695798</v>
      </c>
      <c r="F367" s="3">
        <v>61.256130249180998</v>
      </c>
    </row>
    <row r="368" spans="1:6" x14ac:dyDescent="0.3">
      <c r="A368">
        <v>27520</v>
      </c>
      <c r="B368" s="3">
        <v>64.472620946305199</v>
      </c>
      <c r="C368" s="3">
        <v>70.210077312716606</v>
      </c>
      <c r="D368" s="3">
        <v>70.384881850797996</v>
      </c>
      <c r="E368" s="3">
        <v>71.706242905788898</v>
      </c>
      <c r="F368" s="3">
        <v>66.974883351533805</v>
      </c>
    </row>
    <row r="369" spans="1:6" x14ac:dyDescent="0.3">
      <c r="A369">
        <v>27543</v>
      </c>
      <c r="B369" s="3">
        <v>65.625730994152093</v>
      </c>
      <c r="C369" s="3">
        <v>65.709677419354804</v>
      </c>
      <c r="D369" s="3">
        <v>65.863664481009494</v>
      </c>
      <c r="E369" s="3">
        <v>65.720544835414302</v>
      </c>
      <c r="F369" s="3">
        <v>63.554551772063903</v>
      </c>
    </row>
    <row r="370" spans="1:6" x14ac:dyDescent="0.3">
      <c r="A370">
        <v>27545</v>
      </c>
      <c r="B370" s="3">
        <v>61.930090377458797</v>
      </c>
      <c r="C370" s="3">
        <v>55.329778725673201</v>
      </c>
      <c r="D370" s="3">
        <v>63.851169120376099</v>
      </c>
      <c r="E370" s="3">
        <v>65.263337116912595</v>
      </c>
      <c r="F370" s="3">
        <v>63.255534597438697</v>
      </c>
    </row>
    <row r="371" spans="1:6" x14ac:dyDescent="0.3">
      <c r="A371">
        <v>27577</v>
      </c>
      <c r="B371" s="3">
        <v>62.376129718234999</v>
      </c>
      <c r="C371" s="3">
        <v>66.842442015462495</v>
      </c>
      <c r="D371" s="3">
        <v>63.929605344550303</v>
      </c>
      <c r="E371" s="3">
        <v>51.441770715096503</v>
      </c>
      <c r="F371" s="3">
        <v>61.830437804030602</v>
      </c>
    </row>
    <row r="372" spans="1:6" x14ac:dyDescent="0.3">
      <c r="A372">
        <v>27594</v>
      </c>
      <c r="B372" s="3">
        <v>67.0225943646996</v>
      </c>
      <c r="C372" s="3">
        <v>58.595574513463099</v>
      </c>
      <c r="D372" s="3">
        <v>70.259062229370301</v>
      </c>
      <c r="E372" s="3">
        <v>69.9377979568672</v>
      </c>
      <c r="F372" s="3">
        <v>68.429961282636796</v>
      </c>
    </row>
    <row r="373" spans="1:6" x14ac:dyDescent="0.3">
      <c r="A373">
        <v>27597</v>
      </c>
      <c r="B373" s="3">
        <v>66.905901116427401</v>
      </c>
      <c r="C373" s="3">
        <v>72.351906158357806</v>
      </c>
      <c r="D373" s="3">
        <v>70.675615489298494</v>
      </c>
      <c r="E373" s="3">
        <v>70.952553916004504</v>
      </c>
      <c r="F373" s="3">
        <v>66.118931797875504</v>
      </c>
    </row>
    <row r="374" spans="1:6" x14ac:dyDescent="0.3">
      <c r="A374">
        <v>27598</v>
      </c>
      <c r="B374" s="3">
        <v>65.3333333333333</v>
      </c>
      <c r="C374" s="3">
        <v>69.994134897360695</v>
      </c>
      <c r="D374" s="3">
        <v>70.1597179265124</v>
      </c>
      <c r="E374" s="3">
        <v>70.685811577752602</v>
      </c>
      <c r="F374" s="3">
        <v>67.740295840365306</v>
      </c>
    </row>
    <row r="375" spans="1:6" x14ac:dyDescent="0.3">
      <c r="A375">
        <v>27613</v>
      </c>
      <c r="B375" s="3">
        <v>65.910154173312094</v>
      </c>
      <c r="C375" s="3">
        <v>48.643828312449997</v>
      </c>
      <c r="D375" s="3">
        <v>67.239638747989602</v>
      </c>
      <c r="E375" s="3">
        <v>68.583654937570898</v>
      </c>
      <c r="F375" s="3">
        <v>65.1209173036831</v>
      </c>
    </row>
    <row r="376" spans="1:6" x14ac:dyDescent="0.3">
      <c r="A376">
        <v>27781</v>
      </c>
      <c r="B376" s="3">
        <v>65.452684742158397</v>
      </c>
      <c r="C376" s="3">
        <v>67.344174886696905</v>
      </c>
      <c r="D376" s="3">
        <v>64.858839539774806</v>
      </c>
      <c r="E376" s="3">
        <v>39.821339387060199</v>
      </c>
      <c r="F376" s="3">
        <v>65.449717065422405</v>
      </c>
    </row>
    <row r="377" spans="1:6" x14ac:dyDescent="0.3">
      <c r="A377">
        <v>27791</v>
      </c>
      <c r="B377" s="3">
        <v>58.307283359914898</v>
      </c>
      <c r="C377" s="3">
        <v>54.632631298320398</v>
      </c>
      <c r="D377" s="3">
        <v>58.850055672398902</v>
      </c>
      <c r="E377" s="3">
        <v>43.162542565266698</v>
      </c>
      <c r="F377" s="3">
        <v>61.198550580760397</v>
      </c>
    </row>
    <row r="378" spans="1:6" x14ac:dyDescent="0.3">
      <c r="A378">
        <v>27806</v>
      </c>
      <c r="B378" s="3">
        <v>63.629186602870803</v>
      </c>
      <c r="C378" s="3">
        <v>60.694481471607602</v>
      </c>
      <c r="D378" s="3">
        <v>63.381665223308197</v>
      </c>
      <c r="E378" s="3">
        <v>47.728036322361</v>
      </c>
      <c r="F378" s="3">
        <v>65.617095205003494</v>
      </c>
    </row>
    <row r="379" spans="1:6" x14ac:dyDescent="0.3">
      <c r="A379">
        <v>27807</v>
      </c>
      <c r="B379" s="3">
        <v>63.957735247208902</v>
      </c>
      <c r="C379" s="3">
        <v>35.451079712076798</v>
      </c>
      <c r="D379" s="3">
        <v>62.8218483236422</v>
      </c>
      <c r="E379" s="3">
        <v>64.923950056753696</v>
      </c>
      <c r="F379" s="3">
        <v>63.112677454581601</v>
      </c>
    </row>
    <row r="380" spans="1:6" x14ac:dyDescent="0.3">
      <c r="A380">
        <v>27824</v>
      </c>
      <c r="B380" s="3">
        <v>64.816321105794799</v>
      </c>
      <c r="C380" s="3">
        <v>62.218341775526497</v>
      </c>
      <c r="D380" s="3">
        <v>63.693554373376202</v>
      </c>
      <c r="E380" s="3">
        <v>48.826333711691298</v>
      </c>
      <c r="F380" s="3">
        <v>65.560806115357906</v>
      </c>
    </row>
    <row r="381" spans="1:6" x14ac:dyDescent="0.3">
      <c r="A381">
        <v>27825</v>
      </c>
      <c r="B381" s="3">
        <v>58.497341839447103</v>
      </c>
      <c r="C381" s="3">
        <v>41.6952812583311</v>
      </c>
      <c r="D381" s="3">
        <v>56.686997401954699</v>
      </c>
      <c r="E381" s="3">
        <v>58.124858115777499</v>
      </c>
      <c r="F381" s="3">
        <v>57.917303683113303</v>
      </c>
    </row>
    <row r="382" spans="1:6" x14ac:dyDescent="0.3">
      <c r="A382">
        <v>27834</v>
      </c>
      <c r="B382" s="3">
        <v>60.157097288676198</v>
      </c>
      <c r="C382" s="3">
        <v>60.478272460677204</v>
      </c>
      <c r="D382" s="3">
        <v>56.692564641840903</v>
      </c>
      <c r="E382" s="3">
        <v>33.609988649262199</v>
      </c>
      <c r="F382" s="3">
        <v>58.484463417055501</v>
      </c>
    </row>
    <row r="383" spans="1:6" x14ac:dyDescent="0.3">
      <c r="A383">
        <v>27843</v>
      </c>
      <c r="B383" s="3">
        <v>63.186602870813402</v>
      </c>
      <c r="C383" s="3">
        <v>64.563049853372405</v>
      </c>
      <c r="D383" s="3">
        <v>64.664975875293806</v>
      </c>
      <c r="E383" s="3">
        <v>63.539387060158901</v>
      </c>
      <c r="F383" s="3">
        <v>63.7014792018267</v>
      </c>
    </row>
    <row r="384" spans="1:6" x14ac:dyDescent="0.3">
      <c r="A384">
        <v>27844</v>
      </c>
      <c r="B384" s="3">
        <v>63.186602870813402</v>
      </c>
      <c r="C384" s="3">
        <v>64.563049853372405</v>
      </c>
      <c r="D384" s="3">
        <v>64.664975875293806</v>
      </c>
      <c r="E384" s="3">
        <v>63.539387060158901</v>
      </c>
      <c r="F384" s="3">
        <v>63.7014792018267</v>
      </c>
    </row>
    <row r="385" spans="1:6" x14ac:dyDescent="0.3">
      <c r="A385">
        <v>27845</v>
      </c>
      <c r="B385" s="3">
        <v>62.831738437001597</v>
      </c>
      <c r="C385" s="3">
        <v>64.092242068781701</v>
      </c>
      <c r="D385" s="3">
        <v>63.634541630582703</v>
      </c>
      <c r="E385" s="3">
        <v>60.928036322361002</v>
      </c>
      <c r="F385" s="3">
        <v>63.174724511069201</v>
      </c>
    </row>
    <row r="386" spans="1:6" x14ac:dyDescent="0.3">
      <c r="A386">
        <v>27864</v>
      </c>
      <c r="B386" s="3">
        <v>66.953748006379598</v>
      </c>
      <c r="C386" s="3">
        <v>66.930951746201004</v>
      </c>
      <c r="D386" s="3">
        <v>68.269083261165406</v>
      </c>
      <c r="E386" s="3">
        <v>67.266515323495994</v>
      </c>
      <c r="F386" s="3">
        <v>66.630100268043293</v>
      </c>
    </row>
    <row r="387" spans="1:6" x14ac:dyDescent="0.3">
      <c r="A387">
        <v>27877</v>
      </c>
      <c r="B387" s="3">
        <v>67.480595427963806</v>
      </c>
      <c r="C387" s="3">
        <v>68.7064782724607</v>
      </c>
      <c r="D387" s="3">
        <v>67.846467895583302</v>
      </c>
      <c r="E387" s="3">
        <v>68.5786606129398</v>
      </c>
      <c r="F387" s="3">
        <v>67.398888116747699</v>
      </c>
    </row>
    <row r="388" spans="1:6" x14ac:dyDescent="0.3">
      <c r="A388">
        <v>27878</v>
      </c>
      <c r="B388" s="3">
        <v>66.953748006379598</v>
      </c>
      <c r="C388" s="3">
        <v>66.930951746201004</v>
      </c>
      <c r="D388" s="3">
        <v>68.269083261165406</v>
      </c>
      <c r="E388" s="3">
        <v>67.266515323495994</v>
      </c>
      <c r="F388" s="3">
        <v>66.630100268043293</v>
      </c>
    </row>
    <row r="389" spans="1:6" x14ac:dyDescent="0.3">
      <c r="A389">
        <v>27880</v>
      </c>
      <c r="B389" s="3">
        <v>64.889420520999494</v>
      </c>
      <c r="C389" s="3">
        <v>64.484137563316494</v>
      </c>
      <c r="D389" s="3">
        <v>64.349993814177907</v>
      </c>
      <c r="E389" s="3">
        <v>64.126447219069206</v>
      </c>
      <c r="F389" s="3">
        <v>64.380323637446594</v>
      </c>
    </row>
    <row r="390" spans="1:6" x14ac:dyDescent="0.3">
      <c r="A390">
        <v>27883</v>
      </c>
      <c r="B390" s="3">
        <v>67.192982456140399</v>
      </c>
      <c r="C390" s="3">
        <v>67.682218075179904</v>
      </c>
      <c r="D390" s="3">
        <v>66.592725473215395</v>
      </c>
      <c r="E390" s="3">
        <v>66.815891032917094</v>
      </c>
      <c r="F390" s="3">
        <v>66.794202323041802</v>
      </c>
    </row>
    <row r="391" spans="1:6" x14ac:dyDescent="0.3">
      <c r="A391">
        <v>27887</v>
      </c>
      <c r="B391" s="3">
        <v>65.714247740563493</v>
      </c>
      <c r="C391" s="3">
        <v>66.140495867768607</v>
      </c>
      <c r="D391" s="3">
        <v>66.935172584436501</v>
      </c>
      <c r="E391" s="3">
        <v>63.248581157775298</v>
      </c>
      <c r="F391" s="3">
        <v>65.697011813759602</v>
      </c>
    </row>
    <row r="392" spans="1:6" x14ac:dyDescent="0.3">
      <c r="A392">
        <v>27894</v>
      </c>
      <c r="B392" s="3">
        <v>65.690590111642706</v>
      </c>
      <c r="C392" s="3">
        <v>66.070647827246106</v>
      </c>
      <c r="D392" s="3">
        <v>65.238649016454303</v>
      </c>
      <c r="E392" s="3">
        <v>66.652213393870596</v>
      </c>
      <c r="F392" s="3">
        <v>65.258215030279004</v>
      </c>
    </row>
    <row r="393" spans="1:6" x14ac:dyDescent="0.3">
      <c r="A393">
        <v>27898</v>
      </c>
      <c r="B393" s="3">
        <v>62.389154704944197</v>
      </c>
      <c r="C393" s="3">
        <v>62.948280458544403</v>
      </c>
      <c r="D393" s="3">
        <v>62.997649387603602</v>
      </c>
      <c r="E393" s="3">
        <v>63.196594778660597</v>
      </c>
      <c r="F393" s="3">
        <v>62.404646083589803</v>
      </c>
    </row>
    <row r="394" spans="1:6" x14ac:dyDescent="0.3">
      <c r="A394">
        <v>27902</v>
      </c>
      <c r="B394" s="3">
        <v>62.483519404572</v>
      </c>
      <c r="C394" s="3">
        <v>63.428685683817598</v>
      </c>
      <c r="D394" s="3">
        <v>63.724483483855003</v>
      </c>
      <c r="E394" s="3">
        <v>63.298524404086301</v>
      </c>
      <c r="F394" s="3">
        <v>62.637347364241002</v>
      </c>
    </row>
    <row r="395" spans="1:6" x14ac:dyDescent="0.3">
      <c r="A395">
        <v>27915</v>
      </c>
      <c r="B395" s="3">
        <v>63.965709728867601</v>
      </c>
      <c r="C395" s="3">
        <v>65.9776059717409</v>
      </c>
      <c r="D395" s="3">
        <v>65.219225535073605</v>
      </c>
      <c r="E395" s="3">
        <v>62.223836549375697</v>
      </c>
      <c r="F395" s="3">
        <v>64.252457063436907</v>
      </c>
    </row>
    <row r="396" spans="1:6" x14ac:dyDescent="0.3">
      <c r="A396">
        <v>27916</v>
      </c>
      <c r="B396" s="3">
        <v>66.062732589048395</v>
      </c>
      <c r="C396" s="3">
        <v>67.061583577712597</v>
      </c>
      <c r="D396" s="3">
        <v>64.975009278733097</v>
      </c>
      <c r="E396" s="3">
        <v>66.047900113507396</v>
      </c>
      <c r="F396" s="3">
        <v>65.161322346867905</v>
      </c>
    </row>
    <row r="397" spans="1:6" x14ac:dyDescent="0.3">
      <c r="A397">
        <v>27921</v>
      </c>
      <c r="B397" s="3">
        <v>64.875863902179702</v>
      </c>
      <c r="C397" s="3">
        <v>63.9626766195681</v>
      </c>
      <c r="D397" s="3">
        <v>65.033898305084705</v>
      </c>
      <c r="E397" s="3">
        <v>66.234733257661702</v>
      </c>
      <c r="F397" s="3">
        <v>64.605877097190501</v>
      </c>
    </row>
    <row r="398" spans="1:6" x14ac:dyDescent="0.3">
      <c r="A398">
        <v>27928</v>
      </c>
      <c r="B398" s="3">
        <v>64.35778841042</v>
      </c>
      <c r="C398" s="3">
        <v>65.998667022127407</v>
      </c>
      <c r="D398" s="3">
        <v>65.164542867747102</v>
      </c>
      <c r="E398" s="3">
        <v>62.410896708286003</v>
      </c>
      <c r="F398" s="3">
        <v>64.975379727985697</v>
      </c>
    </row>
    <row r="399" spans="1:6" x14ac:dyDescent="0.3">
      <c r="A399">
        <v>27933</v>
      </c>
      <c r="B399" s="3">
        <v>63.818447634237103</v>
      </c>
      <c r="C399" s="3">
        <v>54.899760063982903</v>
      </c>
      <c r="D399" s="3">
        <v>65.036001484597307</v>
      </c>
      <c r="E399" s="3">
        <v>66.041316685584604</v>
      </c>
      <c r="F399" s="3">
        <v>64.279857043581899</v>
      </c>
    </row>
    <row r="400" spans="1:6" x14ac:dyDescent="0.3">
      <c r="A400">
        <v>27936</v>
      </c>
      <c r="B400" s="3">
        <v>63.473950026581598</v>
      </c>
      <c r="C400" s="3">
        <v>52.249000266595601</v>
      </c>
      <c r="D400" s="3">
        <v>65.084622046269999</v>
      </c>
      <c r="E400" s="3">
        <v>66.046765039727603</v>
      </c>
      <c r="F400" s="3">
        <v>63.751315397597502</v>
      </c>
    </row>
    <row r="401" spans="1:6" x14ac:dyDescent="0.3">
      <c r="A401">
        <v>27937</v>
      </c>
      <c r="B401" s="3">
        <v>63.780435938330697</v>
      </c>
      <c r="C401" s="3">
        <v>65.812050119968006</v>
      </c>
      <c r="D401" s="3">
        <v>65.073858715823306</v>
      </c>
      <c r="E401" s="3">
        <v>59.671055618615199</v>
      </c>
      <c r="F401" s="3">
        <v>64.149210761441495</v>
      </c>
    </row>
    <row r="402" spans="1:6" x14ac:dyDescent="0.3">
      <c r="A402">
        <v>27941</v>
      </c>
      <c r="B402" s="3">
        <v>64.853269537480102</v>
      </c>
      <c r="C402" s="3">
        <v>48.3719008264463</v>
      </c>
      <c r="D402" s="3">
        <v>65.988370654459999</v>
      </c>
      <c r="E402" s="3">
        <v>67.172077185017002</v>
      </c>
      <c r="F402" s="3">
        <v>65.652635758959605</v>
      </c>
    </row>
    <row r="403" spans="1:6" x14ac:dyDescent="0.3">
      <c r="A403">
        <v>27942</v>
      </c>
      <c r="B403" s="3">
        <v>64.105528973950001</v>
      </c>
      <c r="C403" s="3">
        <v>66.237536656891507</v>
      </c>
      <c r="D403" s="3">
        <v>65.494989484102405</v>
      </c>
      <c r="E403" s="3">
        <v>53.897843359818403</v>
      </c>
      <c r="F403" s="3">
        <v>64.636354611337197</v>
      </c>
    </row>
    <row r="404" spans="1:6" x14ac:dyDescent="0.3">
      <c r="A404">
        <v>27951</v>
      </c>
      <c r="B404" s="3">
        <v>65.584263689526907</v>
      </c>
      <c r="C404" s="3">
        <v>66.564916022394002</v>
      </c>
      <c r="D404" s="3">
        <v>65.531980700235096</v>
      </c>
      <c r="E404" s="3">
        <v>44.3017026106697</v>
      </c>
      <c r="F404" s="3">
        <v>66.119726000198597</v>
      </c>
    </row>
    <row r="405" spans="1:6" x14ac:dyDescent="0.3">
      <c r="A405">
        <v>28197</v>
      </c>
      <c r="B405" s="3">
        <v>63.664540138224297</v>
      </c>
      <c r="C405" s="3">
        <v>59.473740335910399</v>
      </c>
      <c r="D405" s="3">
        <v>63.656563157243603</v>
      </c>
      <c r="E405" s="3">
        <v>65.473779795686696</v>
      </c>
      <c r="F405" s="3">
        <v>62.079023131142698</v>
      </c>
    </row>
    <row r="406" spans="1:6" x14ac:dyDescent="0.3">
      <c r="A406">
        <v>28199</v>
      </c>
      <c r="B406" s="3">
        <v>62.610845295055803</v>
      </c>
      <c r="C406" s="3">
        <v>64.575846440949107</v>
      </c>
      <c r="D406" s="3">
        <v>62.109365334652999</v>
      </c>
      <c r="E406" s="3">
        <v>57.224063564131697</v>
      </c>
      <c r="F406" s="3">
        <v>61.622753896555103</v>
      </c>
    </row>
    <row r="407" spans="1:6" x14ac:dyDescent="0.3">
      <c r="A407">
        <v>28200</v>
      </c>
      <c r="B407" s="3">
        <v>63.633173843700199</v>
      </c>
      <c r="C407" s="3">
        <v>59.7648627032791</v>
      </c>
      <c r="D407" s="3">
        <v>64.180997154521805</v>
      </c>
      <c r="E407" s="3">
        <v>65.758683314415407</v>
      </c>
      <c r="F407" s="3">
        <v>61.779410304775098</v>
      </c>
    </row>
    <row r="408" spans="1:6" x14ac:dyDescent="0.3">
      <c r="A408">
        <v>28254</v>
      </c>
      <c r="B408" s="3">
        <v>58.6214779372674</v>
      </c>
      <c r="C408" s="3">
        <v>63.358037856571599</v>
      </c>
      <c r="D408" s="3">
        <v>59.303971297785502</v>
      </c>
      <c r="E408" s="3">
        <v>60.073779795686697</v>
      </c>
      <c r="F408" s="3">
        <v>55.678149508587303</v>
      </c>
    </row>
    <row r="409" spans="1:6" x14ac:dyDescent="0.3">
      <c r="A409">
        <v>28276</v>
      </c>
      <c r="B409" s="3">
        <v>63.937001594896302</v>
      </c>
      <c r="C409" s="3">
        <v>66.772593974939994</v>
      </c>
      <c r="D409" s="3">
        <v>65.025238154150699</v>
      </c>
      <c r="E409" s="3">
        <v>62.281044267877398</v>
      </c>
      <c r="F409" s="3">
        <v>65.089546311923002</v>
      </c>
    </row>
    <row r="410" spans="1:6" x14ac:dyDescent="0.3">
      <c r="A410">
        <v>28284</v>
      </c>
      <c r="B410" s="3">
        <v>64.668793195109004</v>
      </c>
      <c r="C410" s="3">
        <v>65.779792055451907</v>
      </c>
      <c r="D410" s="3">
        <v>65.075219596684406</v>
      </c>
      <c r="E410" s="3">
        <v>63.099886492621998</v>
      </c>
      <c r="F410" s="3">
        <v>64.649756775538606</v>
      </c>
    </row>
    <row r="411" spans="1:6" x14ac:dyDescent="0.3">
      <c r="A411">
        <v>28473</v>
      </c>
      <c r="B411" s="3">
        <v>60.893673577884101</v>
      </c>
      <c r="C411" s="3">
        <v>51.880831778192501</v>
      </c>
      <c r="D411" s="3">
        <v>61.531485834467397</v>
      </c>
      <c r="E411" s="3">
        <v>63.896708286038603</v>
      </c>
      <c r="F411" s="3">
        <v>62.3347562791621</v>
      </c>
    </row>
    <row r="412" spans="1:6" x14ac:dyDescent="0.3">
      <c r="A412">
        <v>28479</v>
      </c>
      <c r="B412" s="3">
        <v>58.719829877724599</v>
      </c>
      <c r="C412" s="3">
        <v>65.380431884830699</v>
      </c>
      <c r="D412" s="3">
        <v>60.270567858468397</v>
      </c>
      <c r="E412" s="3">
        <v>35.445629965947802</v>
      </c>
      <c r="F412" s="3">
        <v>61.871041397796098</v>
      </c>
    </row>
    <row r="413" spans="1:6" x14ac:dyDescent="0.3">
      <c r="A413">
        <v>28486</v>
      </c>
      <c r="B413" s="3">
        <v>66.8455608718767</v>
      </c>
      <c r="C413" s="3">
        <v>71.249266862170103</v>
      </c>
      <c r="D413" s="3">
        <v>70.368551280465198</v>
      </c>
      <c r="E413" s="3">
        <v>70.459250851305299</v>
      </c>
      <c r="F413" s="3">
        <v>66.384393924352196</v>
      </c>
    </row>
    <row r="414" spans="1:6" x14ac:dyDescent="0.3">
      <c r="A414">
        <v>28490</v>
      </c>
      <c r="B414" s="3">
        <v>63.385964912280699</v>
      </c>
      <c r="C414" s="3">
        <v>66.473740335910406</v>
      </c>
      <c r="D414" s="3">
        <v>64.6423357664234</v>
      </c>
      <c r="E414" s="3">
        <v>63.285811577752597</v>
      </c>
      <c r="F414" s="3">
        <v>65.328601211158499</v>
      </c>
    </row>
    <row r="415" spans="1:6" x14ac:dyDescent="0.3">
      <c r="A415">
        <v>28492</v>
      </c>
      <c r="B415" s="3">
        <v>64.082934609250401</v>
      </c>
      <c r="C415" s="3">
        <v>66.520927752599306</v>
      </c>
      <c r="D415" s="3">
        <v>64.9208214771743</v>
      </c>
      <c r="E415" s="3">
        <v>62.528944381384797</v>
      </c>
      <c r="F415" s="3">
        <v>65.439193884642094</v>
      </c>
    </row>
    <row r="416" spans="1:6" x14ac:dyDescent="0.3">
      <c r="A416">
        <v>28564</v>
      </c>
      <c r="B416" s="3">
        <v>68.656034024455096</v>
      </c>
      <c r="C416" s="3">
        <v>61.885897094108202</v>
      </c>
      <c r="D416" s="3">
        <v>71.914264505752797</v>
      </c>
      <c r="E416" s="3">
        <v>72.296481271282602</v>
      </c>
      <c r="F416" s="3">
        <v>68.026605777821899</v>
      </c>
    </row>
    <row r="417" spans="1:6" x14ac:dyDescent="0.3">
      <c r="A417">
        <v>28568</v>
      </c>
      <c r="B417" s="3">
        <v>63.627060074428499</v>
      </c>
      <c r="C417" s="3">
        <v>66.313516395627801</v>
      </c>
      <c r="D417" s="3">
        <v>67.023011258196206</v>
      </c>
      <c r="E417" s="3">
        <v>62.007945516458598</v>
      </c>
      <c r="F417" s="3">
        <v>65.965750024818803</v>
      </c>
    </row>
    <row r="418" spans="1:6" x14ac:dyDescent="0.3">
      <c r="A418">
        <v>28569</v>
      </c>
      <c r="B418" s="3">
        <v>66.494683678894205</v>
      </c>
      <c r="C418" s="3">
        <v>51.453212476672903</v>
      </c>
      <c r="D418" s="3">
        <v>68.365334652975406</v>
      </c>
      <c r="E418" s="3">
        <v>68.139160045402903</v>
      </c>
      <c r="F418" s="3">
        <v>65.468777921175402</v>
      </c>
    </row>
    <row r="419" spans="1:6" x14ac:dyDescent="0.3">
      <c r="A419">
        <v>28636</v>
      </c>
      <c r="B419" s="3">
        <v>61.784157363104697</v>
      </c>
      <c r="C419" s="3">
        <v>64.389229538789706</v>
      </c>
      <c r="D419" s="3">
        <v>61.476060868489398</v>
      </c>
      <c r="E419" s="3">
        <v>59.021566401816102</v>
      </c>
      <c r="F419" s="3">
        <v>61.023528243820103</v>
      </c>
    </row>
    <row r="420" spans="1:6" x14ac:dyDescent="0.3">
      <c r="A420">
        <v>28696</v>
      </c>
      <c r="B420" s="3">
        <v>62.299043062201001</v>
      </c>
      <c r="C420" s="3">
        <v>18.314582777925899</v>
      </c>
      <c r="D420" s="3">
        <v>64.838055177533107</v>
      </c>
      <c r="E420" s="3">
        <v>67.515777525539207</v>
      </c>
      <c r="F420" s="3">
        <v>65.216122307157704</v>
      </c>
    </row>
    <row r="421" spans="1:6" x14ac:dyDescent="0.3">
      <c r="A421">
        <v>28700</v>
      </c>
      <c r="B421" s="3">
        <v>64.294258373205693</v>
      </c>
      <c r="C421" s="3">
        <v>66.455345241269001</v>
      </c>
      <c r="D421" s="3">
        <v>64.293579116664603</v>
      </c>
      <c r="E421" s="3">
        <v>51.244267877412</v>
      </c>
      <c r="F421" s="3">
        <v>65.122604983619595</v>
      </c>
    </row>
    <row r="422" spans="1:6" x14ac:dyDescent="0.3">
      <c r="A422">
        <v>28701</v>
      </c>
      <c r="B422" s="3">
        <v>64.294258373205693</v>
      </c>
      <c r="C422" s="3">
        <v>66.455345241269001</v>
      </c>
      <c r="D422" s="3">
        <v>64.293579116664603</v>
      </c>
      <c r="E422" s="3">
        <v>51.244267877412</v>
      </c>
      <c r="F422" s="3">
        <v>65.122604983619595</v>
      </c>
    </row>
    <row r="423" spans="1:6" x14ac:dyDescent="0.3">
      <c r="A423">
        <v>28705</v>
      </c>
      <c r="B423" s="3">
        <v>63.487240829346099</v>
      </c>
      <c r="C423" s="3">
        <v>65.473473740335905</v>
      </c>
      <c r="D423" s="3">
        <v>62.853519732772497</v>
      </c>
      <c r="E423" s="3">
        <v>47.8508513053348</v>
      </c>
      <c r="F423" s="3">
        <v>64.199841159535396</v>
      </c>
    </row>
    <row r="424" spans="1:6" x14ac:dyDescent="0.3">
      <c r="A424">
        <v>28706</v>
      </c>
      <c r="B424" s="3">
        <v>64.652844231791605</v>
      </c>
      <c r="C424" s="3">
        <v>67.155958411090396</v>
      </c>
      <c r="D424" s="3">
        <v>64.806012619077094</v>
      </c>
      <c r="E424" s="3">
        <v>50.632690124858101</v>
      </c>
      <c r="F424" s="3">
        <v>65.108408617095193</v>
      </c>
    </row>
    <row r="425" spans="1:6" x14ac:dyDescent="0.3">
      <c r="A425">
        <v>28716</v>
      </c>
      <c r="B425" s="3">
        <v>63.219298245613999</v>
      </c>
      <c r="C425" s="3">
        <v>64.724873367102106</v>
      </c>
      <c r="D425" s="3">
        <v>61.350241247061703</v>
      </c>
      <c r="E425" s="3">
        <v>38.312145289443798</v>
      </c>
      <c r="F425" s="3">
        <v>63.695621959694201</v>
      </c>
    </row>
    <row r="426" spans="1:6" x14ac:dyDescent="0.3">
      <c r="A426">
        <v>28718</v>
      </c>
      <c r="B426" s="3">
        <v>62.155236576289198</v>
      </c>
      <c r="C426" s="3">
        <v>21.348440415889101</v>
      </c>
      <c r="D426" s="3">
        <v>63.223184461214899</v>
      </c>
      <c r="E426" s="3">
        <v>65.907150964812701</v>
      </c>
      <c r="F426" s="3">
        <v>64.6862900823985</v>
      </c>
    </row>
    <row r="427" spans="1:6" x14ac:dyDescent="0.3">
      <c r="A427">
        <v>28722</v>
      </c>
      <c r="B427" s="3">
        <v>63.524455077086699</v>
      </c>
      <c r="C427" s="3">
        <v>65.054118901626197</v>
      </c>
      <c r="D427" s="3">
        <v>61.2851663986144</v>
      </c>
      <c r="E427" s="3">
        <v>34.9984108967083</v>
      </c>
      <c r="F427" s="3">
        <v>63.892782686389403</v>
      </c>
    </row>
    <row r="428" spans="1:6" x14ac:dyDescent="0.3">
      <c r="A428">
        <v>28726</v>
      </c>
      <c r="B428" s="3">
        <v>63.731791600212702</v>
      </c>
      <c r="C428" s="3">
        <v>66.334310850439905</v>
      </c>
      <c r="D428" s="3">
        <v>62.194358530248699</v>
      </c>
      <c r="E428" s="3">
        <v>33.336889897843399</v>
      </c>
      <c r="F428" s="3">
        <v>64.311327310632393</v>
      </c>
    </row>
    <row r="429" spans="1:6" x14ac:dyDescent="0.3">
      <c r="A429">
        <v>28727</v>
      </c>
      <c r="B429" s="3">
        <v>61.514354066985597</v>
      </c>
      <c r="C429" s="3">
        <v>29.593974940016</v>
      </c>
      <c r="D429" s="3">
        <v>61.974638129407403</v>
      </c>
      <c r="E429" s="3">
        <v>64.120544835414293</v>
      </c>
      <c r="F429" s="3">
        <v>63.480194579569101</v>
      </c>
    </row>
    <row r="430" spans="1:6" x14ac:dyDescent="0.3">
      <c r="A430">
        <v>28730</v>
      </c>
      <c r="B430" s="3">
        <v>63.069112174375299</v>
      </c>
      <c r="C430" s="3">
        <v>36.202079445481203</v>
      </c>
      <c r="D430" s="3">
        <v>63.353952740319201</v>
      </c>
      <c r="E430" s="3">
        <v>64.862429057888804</v>
      </c>
      <c r="F430" s="3">
        <v>64.2314107018763</v>
      </c>
    </row>
    <row r="431" spans="1:6" x14ac:dyDescent="0.3">
      <c r="A431">
        <v>28746</v>
      </c>
      <c r="B431" s="3">
        <v>60.350079744816597</v>
      </c>
      <c r="C431" s="3">
        <v>34.868035190615799</v>
      </c>
      <c r="D431" s="3">
        <v>64.345911171594693</v>
      </c>
      <c r="E431" s="3">
        <v>65.946651532349605</v>
      </c>
      <c r="F431" s="3">
        <v>64.401171448426496</v>
      </c>
    </row>
    <row r="432" spans="1:6" x14ac:dyDescent="0.3">
      <c r="A432">
        <v>28747</v>
      </c>
      <c r="B432" s="3">
        <v>61.964380648591202</v>
      </c>
      <c r="C432" s="3">
        <v>36.481738203145802</v>
      </c>
      <c r="D432" s="3">
        <v>63.932698255598197</v>
      </c>
      <c r="E432" s="3">
        <v>65.635187287173693</v>
      </c>
      <c r="F432" s="3">
        <v>63.3952149310037</v>
      </c>
    </row>
    <row r="433" spans="1:6" x14ac:dyDescent="0.3">
      <c r="A433">
        <v>28798</v>
      </c>
      <c r="B433" s="3">
        <v>61.702286018075498</v>
      </c>
      <c r="C433" s="3">
        <v>67.6715542521994</v>
      </c>
      <c r="D433" s="3">
        <v>65.403315600643296</v>
      </c>
      <c r="E433" s="3">
        <v>47.569807037457402</v>
      </c>
      <c r="F433" s="3">
        <v>64.336443959098602</v>
      </c>
    </row>
    <row r="434" spans="1:6" x14ac:dyDescent="0.3">
      <c r="A434">
        <v>28805</v>
      </c>
      <c r="B434" s="3">
        <v>65.172780435938293</v>
      </c>
      <c r="C434" s="3">
        <v>67.861370301253004</v>
      </c>
      <c r="D434" s="3">
        <v>68.977607324013405</v>
      </c>
      <c r="E434" s="3">
        <v>70.923496027241796</v>
      </c>
      <c r="F434" s="3">
        <v>65.644991561600307</v>
      </c>
    </row>
    <row r="435" spans="1:6" x14ac:dyDescent="0.3">
      <c r="A435">
        <v>28806</v>
      </c>
      <c r="B435" s="3">
        <v>65.172780435938293</v>
      </c>
      <c r="C435" s="3">
        <v>67.861370301253004</v>
      </c>
      <c r="D435" s="3">
        <v>68.977607324013405</v>
      </c>
      <c r="E435" s="3">
        <v>70.923496027241796</v>
      </c>
      <c r="F435" s="3">
        <v>65.644991561600307</v>
      </c>
    </row>
    <row r="436" spans="1:6" x14ac:dyDescent="0.3">
      <c r="A436">
        <v>28810</v>
      </c>
      <c r="B436" s="3">
        <v>65.846624136097802</v>
      </c>
      <c r="C436" s="3">
        <v>68.326046387630001</v>
      </c>
      <c r="D436" s="3">
        <v>66.997773104045507</v>
      </c>
      <c r="E436" s="3">
        <v>54.294211123723002</v>
      </c>
      <c r="F436" s="3">
        <v>66.656408219994006</v>
      </c>
    </row>
    <row r="437" spans="1:6" x14ac:dyDescent="0.3">
      <c r="A437">
        <v>28839</v>
      </c>
      <c r="B437" s="3">
        <v>60.783625730994203</v>
      </c>
      <c r="C437" s="3">
        <v>46.831778192481998</v>
      </c>
      <c r="D437" s="3">
        <v>61.263763454163097</v>
      </c>
      <c r="E437" s="3">
        <v>61.943246311010199</v>
      </c>
      <c r="F437" s="3">
        <v>62.190012905787697</v>
      </c>
    </row>
    <row r="438" spans="1:6" x14ac:dyDescent="0.3">
      <c r="A438">
        <v>28849</v>
      </c>
      <c r="B438" s="3">
        <v>65.583732057416299</v>
      </c>
      <c r="C438" s="3">
        <v>65.693148493734995</v>
      </c>
      <c r="D438" s="3">
        <v>65.704688853148596</v>
      </c>
      <c r="E438" s="3">
        <v>65.323723041997695</v>
      </c>
      <c r="F438" s="3">
        <v>64.486051821701594</v>
      </c>
    </row>
    <row r="439" spans="1:6" x14ac:dyDescent="0.3">
      <c r="A439">
        <v>28899</v>
      </c>
      <c r="B439" s="3">
        <v>65.963317384370001</v>
      </c>
      <c r="C439" s="3">
        <v>70.573980271927496</v>
      </c>
      <c r="D439" s="3">
        <v>66.031918842014093</v>
      </c>
      <c r="E439" s="3">
        <v>15.5847900113507</v>
      </c>
      <c r="F439" s="3">
        <v>65.710016876799401</v>
      </c>
    </row>
    <row r="440" spans="1:6" x14ac:dyDescent="0.3">
      <c r="A440">
        <v>28902</v>
      </c>
      <c r="B440" s="3">
        <v>63.811536416799598</v>
      </c>
      <c r="C440" s="3">
        <v>66.5795787789923</v>
      </c>
      <c r="D440" s="3">
        <v>65.838302610416903</v>
      </c>
      <c r="E440" s="3">
        <v>20.938706015891</v>
      </c>
      <c r="F440" s="3">
        <v>65.325722227737501</v>
      </c>
    </row>
    <row r="441" spans="1:6" x14ac:dyDescent="0.3">
      <c r="A441">
        <v>28920</v>
      </c>
      <c r="B441" s="3">
        <v>44.986709197235498</v>
      </c>
      <c r="C441" s="3">
        <v>44.4713409757398</v>
      </c>
      <c r="D441" s="3">
        <v>43.8947173079302</v>
      </c>
      <c r="E441" s="3">
        <v>44.185471055618599</v>
      </c>
      <c r="F441" s="3">
        <v>43.838578377841799</v>
      </c>
    </row>
    <row r="442" spans="1:6" x14ac:dyDescent="0.3">
      <c r="A442">
        <v>28923</v>
      </c>
      <c r="B442" s="3">
        <v>59.778043593833097</v>
      </c>
      <c r="C442" s="3">
        <v>46.378299120234601</v>
      </c>
      <c r="D442" s="3">
        <v>60.1957194111097</v>
      </c>
      <c r="E442" s="3">
        <v>60.4229284903519</v>
      </c>
      <c r="F442" s="3">
        <v>61.140772361759197</v>
      </c>
    </row>
    <row r="443" spans="1:6" x14ac:dyDescent="0.3">
      <c r="A443">
        <v>28925</v>
      </c>
      <c r="B443" s="3">
        <v>57.167729930887802</v>
      </c>
      <c r="C443" s="3">
        <v>58.069581444948</v>
      </c>
      <c r="D443" s="3">
        <v>58.252505257948798</v>
      </c>
      <c r="E443" s="3">
        <v>59.2118047673099</v>
      </c>
      <c r="F443" s="3">
        <v>57.5736126278169</v>
      </c>
    </row>
    <row r="444" spans="1:6" x14ac:dyDescent="0.3">
      <c r="A444">
        <v>28945</v>
      </c>
      <c r="B444" s="3">
        <v>65.886762360446596</v>
      </c>
      <c r="C444" s="3">
        <v>67.146894161556901</v>
      </c>
      <c r="D444" s="3">
        <v>66.850797971050397</v>
      </c>
      <c r="E444" s="3">
        <v>67.258115777525504</v>
      </c>
      <c r="F444" s="3">
        <v>65.141566564082197</v>
      </c>
    </row>
    <row r="445" spans="1:6" x14ac:dyDescent="0.3">
      <c r="A445">
        <v>28948</v>
      </c>
      <c r="B445" s="3">
        <v>65.886762360446596</v>
      </c>
      <c r="C445" s="3">
        <v>67.146894161556901</v>
      </c>
      <c r="D445" s="3">
        <v>66.850797971050397</v>
      </c>
      <c r="E445" s="3">
        <v>67.258115777525504</v>
      </c>
      <c r="F445" s="3">
        <v>65.141566564082197</v>
      </c>
    </row>
    <row r="446" spans="1:6" x14ac:dyDescent="0.3">
      <c r="A446">
        <v>29016</v>
      </c>
      <c r="B446" s="3">
        <v>62.292663476873997</v>
      </c>
      <c r="C446" s="3">
        <v>64.388429752066102</v>
      </c>
      <c r="D446" s="3">
        <v>65.688234566373893</v>
      </c>
      <c r="E446" s="3">
        <v>59.489897843359799</v>
      </c>
      <c r="F446" s="3">
        <v>63.927231212151298</v>
      </c>
    </row>
    <row r="447" spans="1:6" x14ac:dyDescent="0.3">
      <c r="A447">
        <v>29109</v>
      </c>
      <c r="B447" s="3">
        <v>65.945507708665602</v>
      </c>
      <c r="C447" s="3">
        <v>70.509730738469699</v>
      </c>
      <c r="D447" s="3">
        <v>68.683904490906798</v>
      </c>
      <c r="E447" s="3">
        <v>67.341657207718498</v>
      </c>
      <c r="F447" s="3">
        <v>64.584930010920303</v>
      </c>
    </row>
    <row r="448" spans="1:6" x14ac:dyDescent="0.3">
      <c r="A448">
        <v>29756</v>
      </c>
      <c r="B448" s="3">
        <v>63.14221158958</v>
      </c>
      <c r="C448" s="3">
        <v>58.546520927752603</v>
      </c>
      <c r="D448" s="3">
        <v>64.720771990597598</v>
      </c>
      <c r="E448" s="3">
        <v>64.370488081725298</v>
      </c>
      <c r="F448" s="3">
        <v>63.256428075052099</v>
      </c>
    </row>
    <row r="449" spans="1:6" x14ac:dyDescent="0.3">
      <c r="A449">
        <v>29816</v>
      </c>
      <c r="B449" s="3">
        <v>66.908825093035603</v>
      </c>
      <c r="C449" s="3">
        <v>70.432418021860798</v>
      </c>
      <c r="D449" s="3">
        <v>64.1740690337746</v>
      </c>
      <c r="E449" s="3">
        <v>45.647900113507397</v>
      </c>
      <c r="F449" s="3">
        <v>67.042886925444293</v>
      </c>
    </row>
    <row r="450" spans="1:6" x14ac:dyDescent="0.3">
      <c r="A450">
        <v>30080</v>
      </c>
      <c r="B450" s="3">
        <v>64.501860712387</v>
      </c>
      <c r="C450" s="3">
        <v>63.405758464409502</v>
      </c>
      <c r="D450" s="3">
        <v>64.715452183595204</v>
      </c>
      <c r="E450" s="3">
        <v>53.801589103291697</v>
      </c>
      <c r="F450" s="3">
        <v>63.341109897746399</v>
      </c>
    </row>
    <row r="451" spans="1:6" x14ac:dyDescent="0.3">
      <c r="A451">
        <v>30706</v>
      </c>
      <c r="B451" s="3">
        <v>66.420255183413104</v>
      </c>
      <c r="C451" s="3">
        <v>46.9626766195681</v>
      </c>
      <c r="D451" s="3">
        <v>66.090560435481905</v>
      </c>
      <c r="E451" s="3">
        <v>66.608399545970499</v>
      </c>
      <c r="F451" s="3">
        <v>66.890102253549102</v>
      </c>
    </row>
    <row r="452" spans="1:6" x14ac:dyDescent="0.3">
      <c r="A452">
        <v>30791</v>
      </c>
      <c r="B452" s="3">
        <v>63.539340776182897</v>
      </c>
      <c r="C452" s="3">
        <v>61.044254865369197</v>
      </c>
      <c r="D452" s="3">
        <v>59.2771248298899</v>
      </c>
      <c r="E452" s="3">
        <v>29.842451759364401</v>
      </c>
      <c r="F452" s="3">
        <v>63.556140176710002</v>
      </c>
    </row>
    <row r="453" spans="1:6" x14ac:dyDescent="0.3">
      <c r="A453">
        <v>30815</v>
      </c>
      <c r="B453" s="3">
        <v>66.616427432216895</v>
      </c>
      <c r="C453" s="3">
        <v>45.010130631831501</v>
      </c>
      <c r="D453" s="3">
        <v>65.440059383892105</v>
      </c>
      <c r="E453" s="3">
        <v>67.128490351872898</v>
      </c>
      <c r="F453" s="3">
        <v>67.042191998411596</v>
      </c>
    </row>
    <row r="454" spans="1:6" x14ac:dyDescent="0.3">
      <c r="A454">
        <v>30816</v>
      </c>
      <c r="B454" s="3">
        <v>67.9077618288145</v>
      </c>
      <c r="C454" s="3">
        <v>69.415089309517498</v>
      </c>
      <c r="D454" s="3">
        <v>66.397006062105703</v>
      </c>
      <c r="E454" s="3">
        <v>42.597048808172502</v>
      </c>
      <c r="F454" s="3">
        <v>67.283033852873999</v>
      </c>
    </row>
    <row r="455" spans="1:6" x14ac:dyDescent="0.3">
      <c r="A455">
        <v>30862</v>
      </c>
      <c r="B455" s="3">
        <v>61.9774056353004</v>
      </c>
      <c r="C455" s="3">
        <v>37.358037856571599</v>
      </c>
      <c r="D455" s="3">
        <v>60.729432141531603</v>
      </c>
      <c r="E455" s="3">
        <v>62.9094211123723</v>
      </c>
      <c r="F455" s="3">
        <v>61.325722227737501</v>
      </c>
    </row>
    <row r="456" spans="1:6" x14ac:dyDescent="0.3">
      <c r="A456">
        <v>30863</v>
      </c>
      <c r="B456" s="3">
        <v>58.497341839447103</v>
      </c>
      <c r="C456" s="3">
        <v>41.6952812583311</v>
      </c>
      <c r="D456" s="3">
        <v>56.686997401954699</v>
      </c>
      <c r="E456" s="3">
        <v>58.124858115777499</v>
      </c>
      <c r="F456" s="3">
        <v>57.917303683113303</v>
      </c>
    </row>
    <row r="457" spans="1:6" x14ac:dyDescent="0.3">
      <c r="A457">
        <v>30865</v>
      </c>
      <c r="B457" s="3">
        <v>62.019670388091399</v>
      </c>
      <c r="C457" s="3">
        <v>63.103439082911201</v>
      </c>
      <c r="D457" s="3">
        <v>60.233700358777703</v>
      </c>
      <c r="E457" s="3">
        <v>39.036549375709399</v>
      </c>
      <c r="F457" s="3">
        <v>63.691948773950202</v>
      </c>
    </row>
    <row r="458" spans="1:6" x14ac:dyDescent="0.3">
      <c r="A458">
        <v>31183</v>
      </c>
      <c r="B458" s="3">
        <v>66.181552365762897</v>
      </c>
      <c r="C458" s="3">
        <v>67.310583844308198</v>
      </c>
      <c r="D458" s="3">
        <v>67.732525052579504</v>
      </c>
      <c r="E458" s="3">
        <v>66.056526674233794</v>
      </c>
      <c r="F458" s="3">
        <v>66.8892087759357</v>
      </c>
    </row>
    <row r="459" spans="1:6" x14ac:dyDescent="0.3">
      <c r="A459">
        <v>31184</v>
      </c>
      <c r="B459" s="3">
        <v>67.842371079213194</v>
      </c>
      <c r="C459" s="3">
        <v>64.9776059717409</v>
      </c>
      <c r="D459" s="3">
        <v>67.460472596808103</v>
      </c>
      <c r="E459" s="3">
        <v>44.463337116912598</v>
      </c>
      <c r="F459" s="3">
        <v>67.027300704854596</v>
      </c>
    </row>
    <row r="460" spans="1:6" x14ac:dyDescent="0.3">
      <c r="A460">
        <v>31193</v>
      </c>
      <c r="B460" s="3">
        <v>66.494683678894205</v>
      </c>
      <c r="C460" s="3">
        <v>51.453212476672903</v>
      </c>
      <c r="D460" s="3">
        <v>68.365334652975406</v>
      </c>
      <c r="E460" s="3">
        <v>68.139160045402903</v>
      </c>
      <c r="F460" s="3">
        <v>65.468777921175402</v>
      </c>
    </row>
    <row r="461" spans="1:6" x14ac:dyDescent="0.3">
      <c r="A461">
        <v>31206</v>
      </c>
      <c r="B461" s="3">
        <v>65.242690058479496</v>
      </c>
      <c r="C461" s="3">
        <v>69.247400693148506</v>
      </c>
      <c r="D461" s="3">
        <v>67.431646665841896</v>
      </c>
      <c r="E461" s="3">
        <v>55.079682179341702</v>
      </c>
      <c r="F461" s="3">
        <v>67.144048446341699</v>
      </c>
    </row>
    <row r="462" spans="1:6" x14ac:dyDescent="0.3">
      <c r="A462">
        <v>31207</v>
      </c>
      <c r="B462" s="3">
        <v>64.997607655502406</v>
      </c>
      <c r="C462" s="3">
        <v>60.1306318315116</v>
      </c>
      <c r="D462" s="3">
        <v>67.126190770753396</v>
      </c>
      <c r="E462" s="3">
        <v>68.822928490351899</v>
      </c>
      <c r="F462" s="3">
        <v>64.901419636652406</v>
      </c>
    </row>
    <row r="463" spans="1:6" x14ac:dyDescent="0.3">
      <c r="A463">
        <v>31208</v>
      </c>
      <c r="B463" s="3">
        <v>64.934343434343404</v>
      </c>
      <c r="C463" s="3">
        <v>62.926419621434299</v>
      </c>
      <c r="D463" s="3">
        <v>66.954719782259104</v>
      </c>
      <c r="E463" s="3">
        <v>68.083541430192994</v>
      </c>
      <c r="F463" s="3">
        <v>64.931400774347296</v>
      </c>
    </row>
    <row r="464" spans="1:6" x14ac:dyDescent="0.3">
      <c r="A464">
        <v>31311</v>
      </c>
      <c r="B464" s="3">
        <v>63.820308346624103</v>
      </c>
      <c r="C464" s="3">
        <v>62.9042921887497</v>
      </c>
      <c r="D464" s="3">
        <v>62.106767289372797</v>
      </c>
      <c r="E464" s="3">
        <v>49.591373439273603</v>
      </c>
      <c r="F464" s="3">
        <v>61.928323240345499</v>
      </c>
    </row>
  </sheetData>
  <pageMargins left="0.7" right="0.7" top="0.75" bottom="0.75" header="0.3" footer="0.3"/>
  <pageSetup orientation="portrait"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0"/>
  <dimension ref="A1:B3"/>
  <sheetViews>
    <sheetView workbookViewId="0">
      <selection activeCell="T2" sqref="T2"/>
    </sheetView>
  </sheetViews>
  <sheetFormatPr defaultRowHeight="14.4" x14ac:dyDescent="0.3"/>
  <cols>
    <col min="7" max="7" width="10.33203125" bestFit="1" customWidth="1"/>
  </cols>
  <sheetData>
    <row r="1" spans="1:2" x14ac:dyDescent="0.3">
      <c r="A1" s="5" t="s">
        <v>179</v>
      </c>
    </row>
    <row r="2" spans="1:2" x14ac:dyDescent="0.3">
      <c r="A2" s="6">
        <v>0</v>
      </c>
      <c r="B2" s="6">
        <v>0</v>
      </c>
    </row>
    <row r="3" spans="1:2" x14ac:dyDescent="0.3">
      <c r="A3" s="6">
        <v>80</v>
      </c>
      <c r="B3" s="6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30</vt:i4>
      </vt:variant>
    </vt:vector>
  </HeadingPairs>
  <TitlesOfParts>
    <vt:vector size="52" baseType="lpstr">
      <vt:lpstr>readme</vt:lpstr>
      <vt:lpstr>sum_AM</vt:lpstr>
      <vt:lpstr>sum_PM</vt:lpstr>
      <vt:lpstr>chart_all</vt:lpstr>
      <vt:lpstr>I5</vt:lpstr>
      <vt:lpstr>I15</vt:lpstr>
      <vt:lpstr>I805</vt:lpstr>
      <vt:lpstr>SR163</vt:lpstr>
      <vt:lpstr>SR125</vt:lpstr>
      <vt:lpstr>SR67</vt:lpstr>
      <vt:lpstr>SR75</vt:lpstr>
      <vt:lpstr>I8</vt:lpstr>
      <vt:lpstr>SR78</vt:lpstr>
      <vt:lpstr>SR52</vt:lpstr>
      <vt:lpstr>SR54</vt:lpstr>
      <vt:lpstr>SR56</vt:lpstr>
      <vt:lpstr>SR905</vt:lpstr>
      <vt:lpstr>SR94</vt:lpstr>
      <vt:lpstr>worksheet</vt:lpstr>
      <vt:lpstr>abm</vt:lpstr>
      <vt:lpstr>INRIX</vt:lpstr>
      <vt:lpstr>ref</vt:lpstr>
      <vt:lpstr>a_am</vt:lpstr>
      <vt:lpstr>a_am_eb</vt:lpstr>
      <vt:lpstr>a_am_nb</vt:lpstr>
      <vt:lpstr>a_am_sb</vt:lpstr>
      <vt:lpstr>a_am_wb</vt:lpstr>
      <vt:lpstr>a_pm</vt:lpstr>
      <vt:lpstr>a_pm_eb</vt:lpstr>
      <vt:lpstr>a_pm_nb</vt:lpstr>
      <vt:lpstr>a_pm_sb</vt:lpstr>
      <vt:lpstr>a_pm_wb</vt:lpstr>
      <vt:lpstr>i_am</vt:lpstr>
      <vt:lpstr>i_am_eb</vt:lpstr>
      <vt:lpstr>i_am_nb</vt:lpstr>
      <vt:lpstr>i_am_sb</vt:lpstr>
      <vt:lpstr>i_am_wb</vt:lpstr>
      <vt:lpstr>i_pm</vt:lpstr>
      <vt:lpstr>i_pm_eb</vt:lpstr>
      <vt:lpstr>i_pm_nb</vt:lpstr>
      <vt:lpstr>i_pm_sb</vt:lpstr>
      <vt:lpstr>i_pm_wb</vt:lpstr>
      <vt:lpstr>x2_am</vt:lpstr>
      <vt:lpstr>x2_am_eb</vt:lpstr>
      <vt:lpstr>x2_am_nb</vt:lpstr>
      <vt:lpstr>x2_am_sb</vt:lpstr>
      <vt:lpstr>x2_am_wb</vt:lpstr>
      <vt:lpstr>x2_pm</vt:lpstr>
      <vt:lpstr>x2_pm_eb</vt:lpstr>
      <vt:lpstr>x2_pm_nb</vt:lpstr>
      <vt:lpstr>x2_pm_sb</vt:lpstr>
      <vt:lpstr>x2_pm_wb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2016-12-08T16:12:16Z</cp:lastPrinted>
  <dcterms:created xsi:type="dcterms:W3CDTF">2016-08-04T20:42:26Z</dcterms:created>
  <dcterms:modified xsi:type="dcterms:W3CDTF">2020-05-14T18:19:07Z</dcterms:modified>
</cp:coreProperties>
</file>