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T:\data\base_2022\CVM\Calib_CVM_B\"/>
    </mc:Choice>
  </mc:AlternateContent>
  <xr:revisionPtr revIDLastSave="0" documentId="13_ncr:1_{B9ADC235-7C40-4679-97EF-58039D45A0EF}" xr6:coauthVersionLast="47" xr6:coauthVersionMax="47" xr10:uidLastSave="{00000000-0000-0000-0000-000000000000}"/>
  <bookViews>
    <workbookView xWindow="-103" yWindow="-103" windowWidth="21600" windowHeight="13869" activeTab="3" xr2:uid="{00000000-000D-0000-FFFF-FFFF00000000}"/>
  </bookViews>
  <sheets>
    <sheet name="Table 15" sheetId="1" r:id="rId1"/>
    <sheet name="Figure 9" sheetId="2" r:id="rId2"/>
    <sheet name="Figure 10" sheetId="3" r:id="rId3"/>
    <sheet name="Figure 1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Q16" i="1"/>
  <c r="J18" i="1"/>
  <c r="K18" i="1"/>
  <c r="L18" i="1"/>
  <c r="M18" i="1"/>
  <c r="I13" i="1"/>
  <c r="Q13" i="1" s="1"/>
  <c r="I14" i="1"/>
  <c r="Q14" i="1" s="1"/>
  <c r="I15" i="1"/>
  <c r="I26" i="1" s="1"/>
  <c r="I16" i="1"/>
  <c r="I17" i="1"/>
  <c r="Q17" i="1" s="1"/>
  <c r="E18" i="1"/>
  <c r="F18" i="1"/>
  <c r="G18" i="1"/>
  <c r="H18" i="1"/>
  <c r="D13" i="1"/>
  <c r="D14" i="1"/>
  <c r="D25" i="1" s="1"/>
  <c r="D15" i="1"/>
  <c r="D26" i="1" s="1"/>
  <c r="D16" i="1"/>
  <c r="D17" i="1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B28" i="1"/>
  <c r="B24" i="1"/>
  <c r="I8" i="1"/>
  <c r="D8" i="1"/>
  <c r="C8" i="1"/>
  <c r="B8" i="1"/>
  <c r="C28" i="1"/>
  <c r="B25" i="1"/>
  <c r="C25" i="1"/>
  <c r="B26" i="1"/>
  <c r="C26" i="1"/>
  <c r="I25" i="1" l="1"/>
  <c r="Q18" i="1"/>
  <c r="Q15" i="1"/>
  <c r="Q26" i="1" s="1"/>
  <c r="D18" i="1"/>
  <c r="B18" i="1"/>
  <c r="B29" i="1" s="1"/>
  <c r="N8" i="1"/>
  <c r="O8" i="1"/>
  <c r="S8" i="1" s="1"/>
  <c r="Q25" i="1"/>
  <c r="P14" i="1"/>
  <c r="P25" i="1" s="1"/>
  <c r="P15" i="1"/>
  <c r="P26" i="1" s="1"/>
  <c r="O14" i="1"/>
  <c r="O25" i="1" s="1"/>
  <c r="O15" i="1"/>
  <c r="O26" i="1" s="1"/>
  <c r="N14" i="1"/>
  <c r="N25" i="1" s="1"/>
  <c r="N15" i="1"/>
  <c r="N26" i="1" s="1"/>
  <c r="N17" i="1"/>
  <c r="N28" i="1" s="1"/>
  <c r="C18" i="1"/>
  <c r="D28" i="1"/>
  <c r="I28" i="1"/>
  <c r="I24" i="1" l="1"/>
  <c r="N13" i="1"/>
  <c r="N24" i="1" s="1"/>
  <c r="C29" i="1"/>
  <c r="D24" i="1"/>
  <c r="Q28" i="1"/>
  <c r="C24" i="1"/>
  <c r="C27" i="1"/>
  <c r="I27" i="1"/>
  <c r="Q24" i="1"/>
  <c r="O13" i="1"/>
  <c r="O24" i="1" s="1"/>
  <c r="P13" i="1"/>
  <c r="P24" i="1" s="1"/>
  <c r="P17" i="1"/>
  <c r="P28" i="1" s="1"/>
  <c r="D27" i="1"/>
  <c r="O17" i="1"/>
  <c r="O28" i="1" s="1"/>
  <c r="Q8" i="1"/>
  <c r="P8" i="1"/>
  <c r="I29" i="1" l="1"/>
  <c r="P18" i="1"/>
  <c r="P29" i="1" s="1"/>
  <c r="D29" i="1"/>
  <c r="R18" i="1"/>
  <c r="Q27" i="1"/>
  <c r="N27" i="1"/>
  <c r="N18" i="1"/>
  <c r="N29" i="1" s="1"/>
  <c r="Q29" i="1"/>
  <c r="O27" i="1"/>
  <c r="P27" i="1"/>
  <c r="O18" i="1"/>
  <c r="O29" i="1" s="1"/>
  <c r="B27" i="1"/>
  <c r="S18" i="1" l="1"/>
  <c r="T18" i="1" s="1"/>
</calcChain>
</file>

<file path=xl/sharedStrings.xml><?xml version="1.0" encoding="utf-8"?>
<sst xmlns="http://schemas.openxmlformats.org/spreadsheetml/2006/main" count="150" uniqueCount="73">
  <si>
    <t>Employees</t>
  </si>
  <si>
    <t>Tours</t>
  </si>
  <si>
    <t>Trips</t>
  </si>
  <si>
    <t>VMT</t>
  </si>
  <si>
    <t>Tours/emp</t>
  </si>
  <si>
    <t xml:space="preserve">Trips/tour </t>
  </si>
  <si>
    <t>Avg trip len</t>
  </si>
  <si>
    <t>% Light</t>
  </si>
  <si>
    <t>Totals</t>
  </si>
  <si>
    <t>Rates</t>
  </si>
  <si>
    <t>Survey Results (aggregated)</t>
  </si>
  <si>
    <t>Industry</t>
  </si>
  <si>
    <t>Industrial</t>
  </si>
  <si>
    <t>Wholesale</t>
  </si>
  <si>
    <t>Retail</t>
  </si>
  <si>
    <t>Total</t>
  </si>
  <si>
    <t>Transport</t>
  </si>
  <si>
    <t>Trips/tour</t>
  </si>
  <si>
    <t>Calibration Target</t>
  </si>
  <si>
    <t>Final Model Results</t>
  </si>
  <si>
    <t>Service/Gov/Office/FA</t>
  </si>
  <si>
    <t>Values from Reports and Dashboards</t>
  </si>
  <si>
    <t>IndName_Updated</t>
  </si>
  <si>
    <t>Source</t>
  </si>
  <si>
    <t>OE (3am - 6am)</t>
  </si>
  <si>
    <t>AM (6am - 9am)</t>
  </si>
  <si>
    <t>MD (9am - 3:30pm)</t>
  </si>
  <si>
    <t>PM (3:30pm - 7pm)</t>
  </si>
  <si>
    <t>OL (7pm - 3am)</t>
  </si>
  <si>
    <t>Model</t>
  </si>
  <si>
    <t>Survey</t>
  </si>
  <si>
    <t xml:space="preserve">Verified </t>
  </si>
  <si>
    <t>Verified</t>
  </si>
  <si>
    <t>9.5 is unweighted</t>
  </si>
  <si>
    <t>bus</t>
  </si>
  <si>
    <t>DI</t>
  </si>
  <si>
    <t>DR</t>
  </si>
  <si>
    <t>DS</t>
  </si>
  <si>
    <t>DT</t>
  </si>
  <si>
    <t>DW</t>
  </si>
  <si>
    <t>HI</t>
  </si>
  <si>
    <t>HR</t>
  </si>
  <si>
    <t>HS</t>
  </si>
  <si>
    <t>HT</t>
  </si>
  <si>
    <t>HW</t>
  </si>
  <si>
    <t>LI</t>
  </si>
  <si>
    <t>LR</t>
  </si>
  <si>
    <t>LS</t>
  </si>
  <si>
    <t>LT</t>
  </si>
  <si>
    <t>LW</t>
  </si>
  <si>
    <t>MI</t>
  </si>
  <si>
    <t>MR</t>
  </si>
  <si>
    <t>MS</t>
  </si>
  <si>
    <t>MT</t>
  </si>
  <si>
    <t>MW</t>
  </si>
  <si>
    <t>CVS Distance</t>
  </si>
  <si>
    <t>Model Distance</t>
  </si>
  <si>
    <t>VehClass_IndName</t>
  </si>
  <si>
    <t>SUM(distance*weight)/SUM(weights)</t>
  </si>
  <si>
    <t>Trips_DA</t>
  </si>
  <si>
    <t>Trips_LHD</t>
  </si>
  <si>
    <t>Trips_MHD</t>
  </si>
  <si>
    <t>Trips_HHD</t>
  </si>
  <si>
    <t>VMT_DA</t>
  </si>
  <si>
    <t>VMT_LHD</t>
  </si>
  <si>
    <t>VMT_MHD</t>
  </si>
  <si>
    <t>VMT_HHD</t>
  </si>
  <si>
    <t>% DA</t>
  </si>
  <si>
    <t>DA</t>
  </si>
  <si>
    <t>LHD</t>
  </si>
  <si>
    <t>MHD</t>
  </si>
  <si>
    <t>HHD</t>
  </si>
  <si>
    <t>Model/Survey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</si>
</sst>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_(* #,##0.000_);_(* \(#,##0.000\);_(* &quot;-&quot;??_);_(@_)"/>
    <numFmt numFmtId="167" formatCode="0.0%"/>
    <numFmt numFmtId="168" formatCode="_(* #,##0.0_);_(* \(#,##0.0\);_(* &quot;-&quot;???_);_(@_)"/>
    <numFmt numFmtId="169" formatCode="_(* #,##0_);_(* \(#,##0\);_(* &quot;-&quot;???_);_(@_)"/>
  </numFmts>
  <fonts count="5" x14ac:knownFonts="1">
    <font>
      <sz val="11"/>
      <color theme="1"/>
      <name val="Calibri"/>
      <family val="2"/>
      <scheme val="minor"/>
    </font>
    <font>
      <sz val="6"/>
      <color rgb="FFCCCCCC"/>
      <name val="Segoe UI"/>
      <family val="2"/>
    </font>
    <font>
      <b/>
      <sz val="11"/>
      <color theme="1"/>
      <name val="Calibri"/>
      <family val="2"/>
      <scheme val="minor"/>
    </font>
    <font>
      <b/>
      <sz val="6"/>
      <color rgb="FFCCCCCC"/>
      <name val="Segoe U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9B9B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38">
    <xf numFmtId="0" fontId="0" fillId="0" borderId="0" xfId="0"/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3" borderId="6" xfId="0" applyNumberFormat="1" applyFill="1" applyBorder="1"/>
    <xf numFmtId="164" fontId="0" fillId="2" borderId="6" xfId="0" applyNumberFormat="1" applyFill="1" applyBorder="1"/>
    <xf numFmtId="0" fontId="2" fillId="0" borderId="11" xfId="0" applyFont="1" applyBorder="1"/>
    <xf numFmtId="0" fontId="0" fillId="0" borderId="2" xfId="0" applyBorder="1"/>
    <xf numFmtId="0" fontId="2" fillId="0" borderId="2" xfId="0" applyFont="1" applyBorder="1"/>
    <xf numFmtId="0" fontId="2" fillId="0" borderId="12" xfId="0" applyFont="1" applyBorder="1"/>
    <xf numFmtId="41" fontId="0" fillId="4" borderId="1" xfId="1" applyNumberFormat="1" applyFont="1" applyFill="1" applyBorder="1"/>
    <xf numFmtId="41" fontId="0" fillId="5" borderId="1" xfId="1" applyNumberFormat="1" applyFont="1" applyFill="1" applyBorder="1"/>
    <xf numFmtId="41" fontId="0" fillId="4" borderId="6" xfId="1" applyNumberFormat="1" applyFont="1" applyFill="1" applyBorder="1"/>
    <xf numFmtId="41" fontId="0" fillId="5" borderId="6" xfId="1" applyNumberFormat="1" applyFont="1" applyFill="1" applyBorder="1"/>
    <xf numFmtId="41" fontId="2" fillId="0" borderId="8" xfId="1" applyNumberFormat="1" applyFont="1" applyBorder="1"/>
    <xf numFmtId="41" fontId="2" fillId="0" borderId="9" xfId="1" applyNumberFormat="1" applyFont="1" applyBorder="1"/>
    <xf numFmtId="165" fontId="0" fillId="4" borderId="6" xfId="0" applyNumberFormat="1" applyFill="1" applyBorder="1"/>
    <xf numFmtId="165" fontId="0" fillId="5" borderId="6" xfId="0" applyNumberFormat="1" applyFill="1" applyBorder="1"/>
    <xf numFmtId="165" fontId="2" fillId="0" borderId="8" xfId="0" applyNumberFormat="1" applyFont="1" applyBorder="1"/>
    <xf numFmtId="164" fontId="0" fillId="6" borderId="6" xfId="0" applyNumberFormat="1" applyFill="1" applyBorder="1"/>
    <xf numFmtId="164" fontId="0" fillId="6" borderId="1" xfId="0" applyNumberFormat="1" applyFill="1" applyBorder="1"/>
    <xf numFmtId="164" fontId="0" fillId="7" borderId="6" xfId="0" applyNumberFormat="1" applyFill="1" applyBorder="1"/>
    <xf numFmtId="164" fontId="0" fillId="7" borderId="1" xfId="0" applyNumberForma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164" fontId="2" fillId="0" borderId="25" xfId="0" applyNumberFormat="1" applyFont="1" applyBorder="1"/>
    <xf numFmtId="164" fontId="2" fillId="0" borderId="26" xfId="0" applyNumberFormat="1" applyFont="1" applyBorder="1"/>
    <xf numFmtId="164" fontId="0" fillId="6" borderId="3" xfId="0" applyNumberFormat="1" applyFill="1" applyBorder="1"/>
    <xf numFmtId="164" fontId="0" fillId="6" borderId="4" xfId="0" applyNumberFormat="1" applyFill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65" fontId="0" fillId="4" borderId="1" xfId="0" applyNumberFormat="1" applyFill="1" applyBorder="1"/>
    <xf numFmtId="165" fontId="0" fillId="4" borderId="7" xfId="2" applyNumberFormat="1" applyFont="1" applyFill="1" applyBorder="1"/>
    <xf numFmtId="165" fontId="0" fillId="5" borderId="1" xfId="0" applyNumberFormat="1" applyFill="1" applyBorder="1"/>
    <xf numFmtId="165" fontId="0" fillId="5" borderId="7" xfId="2" applyNumberFormat="1" applyFont="1" applyFill="1" applyBorder="1"/>
    <xf numFmtId="165" fontId="2" fillId="0" borderId="9" xfId="0" applyNumberFormat="1" applyFont="1" applyBorder="1"/>
    <xf numFmtId="165" fontId="2" fillId="0" borderId="10" xfId="2" applyNumberFormat="1" applyFont="1" applyBorder="1"/>
    <xf numFmtId="166" fontId="0" fillId="3" borderId="3" xfId="0" applyNumberFormat="1" applyFill="1" applyBorder="1"/>
    <xf numFmtId="166" fontId="0" fillId="3" borderId="4" xfId="0" applyNumberFormat="1" applyFill="1" applyBorder="1"/>
    <xf numFmtId="166" fontId="0" fillId="3" borderId="5" xfId="0" applyNumberFormat="1" applyFill="1" applyBorder="1"/>
    <xf numFmtId="166" fontId="0" fillId="3" borderId="6" xfId="0" applyNumberFormat="1" applyFill="1" applyBorder="1"/>
    <xf numFmtId="166" fontId="0" fillId="3" borderId="1" xfId="0" applyNumberFormat="1" applyFill="1" applyBorder="1"/>
    <xf numFmtId="166" fontId="0" fillId="3" borderId="7" xfId="0" applyNumberFormat="1" applyFill="1" applyBorder="1"/>
    <xf numFmtId="166" fontId="0" fillId="2" borderId="6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166" fontId="2" fillId="0" borderId="25" xfId="0" applyNumberFormat="1" applyFont="1" applyBorder="1"/>
    <xf numFmtId="166" fontId="2" fillId="0" borderId="26" xfId="0" applyNumberFormat="1" applyFont="1" applyBorder="1"/>
    <xf numFmtId="166" fontId="2" fillId="0" borderId="27" xfId="0" applyNumberFormat="1" applyFont="1" applyBorder="1"/>
    <xf numFmtId="166" fontId="0" fillId="6" borderId="3" xfId="0" applyNumberFormat="1" applyFill="1" applyBorder="1"/>
    <xf numFmtId="166" fontId="0" fillId="6" borderId="4" xfId="0" applyNumberFormat="1" applyFill="1" applyBorder="1"/>
    <xf numFmtId="166" fontId="0" fillId="6" borderId="5" xfId="0" applyNumberFormat="1" applyFill="1" applyBorder="1"/>
    <xf numFmtId="166" fontId="0" fillId="6" borderId="6" xfId="0" applyNumberFormat="1" applyFill="1" applyBorder="1"/>
    <xf numFmtId="166" fontId="0" fillId="6" borderId="1" xfId="0" applyNumberFormat="1" applyFill="1" applyBorder="1"/>
    <xf numFmtId="166" fontId="0" fillId="6" borderId="7" xfId="0" applyNumberFormat="1" applyFill="1" applyBorder="1"/>
    <xf numFmtId="166" fontId="0" fillId="7" borderId="6" xfId="0" applyNumberFormat="1" applyFill="1" applyBorder="1"/>
    <xf numFmtId="166" fontId="0" fillId="7" borderId="1" xfId="0" applyNumberFormat="1" applyFill="1" applyBorder="1"/>
    <xf numFmtId="166" fontId="0" fillId="7" borderId="7" xfId="0" applyNumberFormat="1" applyFill="1" applyBorder="1"/>
    <xf numFmtId="41" fontId="0" fillId="4" borderId="13" xfId="1" applyNumberFormat="1" applyFont="1" applyFill="1" applyBorder="1"/>
    <xf numFmtId="41" fontId="0" fillId="4" borderId="14" xfId="1" applyNumberFormat="1" applyFont="1" applyFill="1" applyBorder="1"/>
    <xf numFmtId="165" fontId="0" fillId="4" borderId="13" xfId="0" applyNumberFormat="1" applyFill="1" applyBorder="1"/>
    <xf numFmtId="165" fontId="0" fillId="4" borderId="14" xfId="0" applyNumberFormat="1" applyFill="1" applyBorder="1"/>
    <xf numFmtId="165" fontId="0" fillId="4" borderId="15" xfId="2" applyNumberFormat="1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" fontId="0" fillId="0" borderId="0" xfId="0" applyNumberFormat="1"/>
    <xf numFmtId="0" fontId="0" fillId="0" borderId="33" xfId="0" applyBorder="1"/>
    <xf numFmtId="0" fontId="0" fillId="0" borderId="20" xfId="0" applyBorder="1"/>
    <xf numFmtId="164" fontId="0" fillId="0" borderId="20" xfId="1" applyNumberFormat="1" applyFont="1" applyBorder="1"/>
    <xf numFmtId="0" fontId="0" fillId="0" borderId="21" xfId="0" applyBorder="1"/>
    <xf numFmtId="164" fontId="0" fillId="3" borderId="34" xfId="0" applyNumberFormat="1" applyFill="1" applyBorder="1"/>
    <xf numFmtId="164" fontId="0" fillId="3" borderId="32" xfId="0" applyNumberFormat="1" applyFill="1" applyBorder="1"/>
    <xf numFmtId="164" fontId="0" fillId="2" borderId="32" xfId="0" applyNumberFormat="1" applyFill="1" applyBorder="1"/>
    <xf numFmtId="164" fontId="2" fillId="0" borderId="35" xfId="0" applyNumberFormat="1" applyFont="1" applyBorder="1"/>
    <xf numFmtId="0" fontId="0" fillId="0" borderId="19" xfId="0" applyBorder="1"/>
    <xf numFmtId="0" fontId="0" fillId="0" borderId="31" xfId="0" applyBorder="1" applyAlignment="1">
      <alignment horizontal="center"/>
    </xf>
    <xf numFmtId="0" fontId="0" fillId="0" borderId="12" xfId="0" applyBorder="1" applyAlignment="1">
      <alignment horizontal="center"/>
    </xf>
    <xf numFmtId="167" fontId="0" fillId="0" borderId="0" xfId="2" applyNumberFormat="1" applyFont="1" applyBorder="1" applyAlignment="1">
      <alignment horizontal="right"/>
    </xf>
    <xf numFmtId="167" fontId="0" fillId="0" borderId="31" xfId="2" applyNumberFormat="1" applyFont="1" applyBorder="1" applyAlignment="1">
      <alignment horizontal="right"/>
    </xf>
    <xf numFmtId="167" fontId="0" fillId="0" borderId="41" xfId="2" applyNumberFormat="1" applyFont="1" applyBorder="1" applyAlignment="1">
      <alignment horizontal="right"/>
    </xf>
    <xf numFmtId="167" fontId="0" fillId="0" borderId="12" xfId="2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42" xfId="0" applyBorder="1" applyAlignment="1">
      <alignment horizontal="center"/>
    </xf>
    <xf numFmtId="167" fontId="0" fillId="0" borderId="37" xfId="2" applyNumberFormat="1" applyFont="1" applyBorder="1" applyAlignment="1">
      <alignment horizontal="right"/>
    </xf>
    <xf numFmtId="167" fontId="0" fillId="0" borderId="42" xfId="2" applyNumberFormat="1" applyFont="1" applyBorder="1" applyAlignment="1">
      <alignment horizontal="right"/>
    </xf>
    <xf numFmtId="10" fontId="0" fillId="0" borderId="42" xfId="2" applyNumberFormat="1" applyFont="1" applyBorder="1"/>
    <xf numFmtId="10" fontId="0" fillId="0" borderId="12" xfId="2" applyNumberFormat="1" applyFont="1" applyBorder="1"/>
    <xf numFmtId="10" fontId="0" fillId="0" borderId="0" xfId="2" applyNumberFormat="1" applyFont="1" applyBorder="1"/>
    <xf numFmtId="10" fontId="0" fillId="0" borderId="31" xfId="2" applyNumberFormat="1" applyFont="1" applyBorder="1"/>
    <xf numFmtId="0" fontId="0" fillId="0" borderId="2" xfId="0" applyBorder="1" applyAlignment="1">
      <alignment horizontal="center"/>
    </xf>
    <xf numFmtId="168" fontId="0" fillId="0" borderId="0" xfId="0" applyNumberFormat="1"/>
    <xf numFmtId="169" fontId="0" fillId="0" borderId="0" xfId="0" applyNumberFormat="1"/>
    <xf numFmtId="9" fontId="0" fillId="0" borderId="0" xfId="2" applyFont="1"/>
    <xf numFmtId="167" fontId="0" fillId="0" borderId="42" xfId="2" quotePrefix="1" applyNumberFormat="1" applyFont="1" applyBorder="1"/>
    <xf numFmtId="167" fontId="0" fillId="0" borderId="42" xfId="2" applyNumberFormat="1" applyFont="1" applyBorder="1"/>
    <xf numFmtId="3" fontId="0" fillId="0" borderId="20" xfId="0" applyNumberFormat="1" applyBorder="1"/>
    <xf numFmtId="2" fontId="0" fillId="0" borderId="31" xfId="0" applyNumberFormat="1" applyBorder="1"/>
    <xf numFmtId="0" fontId="0" fillId="0" borderId="21" xfId="0" applyBorder="1" applyAlignment="1">
      <alignment horizontal="center"/>
    </xf>
    <xf numFmtId="9" fontId="0" fillId="0" borderId="0" xfId="2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43" xfId="0" applyBorder="1"/>
    <xf numFmtId="41" fontId="0" fillId="4" borderId="45" xfId="1" applyNumberFormat="1" applyFont="1" applyFill="1" applyBorder="1"/>
    <xf numFmtId="41" fontId="0" fillId="4" borderId="32" xfId="1" applyNumberFormat="1" applyFont="1" applyFill="1" applyBorder="1"/>
    <xf numFmtId="41" fontId="0" fillId="5" borderId="32" xfId="1" applyNumberFormat="1" applyFont="1" applyFill="1" applyBorder="1"/>
    <xf numFmtId="41" fontId="2" fillId="0" borderId="44" xfId="1" applyNumberFormat="1" applyFont="1" applyBorder="1"/>
    <xf numFmtId="164" fontId="0" fillId="6" borderId="34" xfId="0" applyNumberFormat="1" applyFill="1" applyBorder="1"/>
    <xf numFmtId="164" fontId="0" fillId="6" borderId="32" xfId="0" applyNumberFormat="1" applyFill="1" applyBorder="1"/>
    <xf numFmtId="164" fontId="0" fillId="7" borderId="32" xfId="0" applyNumberFormat="1" applyFill="1" applyBorder="1"/>
    <xf numFmtId="0" fontId="0" fillId="0" borderId="0" xfId="0" applyBorder="1"/>
    <xf numFmtId="164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7" xfId="0" applyBorder="1"/>
    <xf numFmtId="0" fontId="0" fillId="0" borderId="41" xfId="0" applyBorder="1"/>
    <xf numFmtId="167" fontId="0" fillId="0" borderId="36" xfId="2" applyNumberFormat="1" applyFont="1" applyBorder="1"/>
    <xf numFmtId="167" fontId="0" fillId="0" borderId="40" xfId="2" applyNumberFormat="1" applyFont="1" applyBorder="1" applyAlignment="1">
      <alignment horizontal="right"/>
    </xf>
    <xf numFmtId="0" fontId="2" fillId="0" borderId="4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1" xfId="0" applyBorder="1" applyAlignment="1">
      <alignment horizontal="center"/>
    </xf>
    <xf numFmtId="10" fontId="0" fillId="0" borderId="36" xfId="2" applyNumberFormat="1" applyFont="1" applyBorder="1"/>
    <xf numFmtId="10" fontId="0" fillId="0" borderId="38" xfId="2" applyNumberFormat="1" applyFont="1" applyBorder="1"/>
    <xf numFmtId="10" fontId="0" fillId="0" borderId="40" xfId="2" applyNumberFormat="1" applyFont="1" applyBorder="1"/>
    <xf numFmtId="0" fontId="2" fillId="0" borderId="41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0" fillId="0" borderId="39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0"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" formatCode="0.0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right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right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right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colors>
    <mruColors>
      <color rgb="FF9999FF"/>
      <color rgb="FF6666FF"/>
      <color rgb="FFCCCCFF"/>
      <color rgb="FFCC66FF"/>
      <color rgb="FFCC99FF"/>
      <color rgb="FF9966FF"/>
      <color rgb="FFFF9999"/>
      <color rgb="FFF9B9B9"/>
      <color rgb="FFFF7C80"/>
      <color rgb="FFF6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Figure 9. Tour Start Time Calibration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9'!$A$2:$B$2</c:f>
              <c:strCache>
                <c:ptCount val="2"/>
                <c:pt idx="0">
                  <c:v>Industrial</c:v>
                </c:pt>
                <c:pt idx="1">
                  <c:v>Model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9'!$C$1:$G$1</c:f>
              <c:strCache>
                <c:ptCount val="5"/>
                <c:pt idx="0">
                  <c:v>OE (3am - 6am)</c:v>
                </c:pt>
                <c:pt idx="1">
                  <c:v>AM (6am - 9am)</c:v>
                </c:pt>
                <c:pt idx="2">
                  <c:v>MD (9am - 3:30pm)</c:v>
                </c:pt>
                <c:pt idx="3">
                  <c:v>PM (3:30pm - 7pm)</c:v>
                </c:pt>
                <c:pt idx="4">
                  <c:v>OL (7pm - 3am)</c:v>
                </c:pt>
              </c:strCache>
            </c:strRef>
          </c:cat>
          <c:val>
            <c:numRef>
              <c:f>'Figure 9'!$C$2:$G$2</c:f>
              <c:numCache>
                <c:formatCode>0.0%</c:formatCode>
                <c:ptCount val="5"/>
                <c:pt idx="0">
                  <c:v>0.27593222428869402</c:v>
                </c:pt>
                <c:pt idx="1">
                  <c:v>0.426670502769186</c:v>
                </c:pt>
                <c:pt idx="2">
                  <c:v>0.283484551124628</c:v>
                </c:pt>
                <c:pt idx="3">
                  <c:v>1.1672711953226901E-2</c:v>
                </c:pt>
                <c:pt idx="4">
                  <c:v>2.2400098642636201E-3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7-4DD4-9D80-C3188B29D501}"/>
            </c:ext>
          </c:extLst>
        </c:ser>
        <c:ser>
          <c:idx val="1"/>
          <c:order val="1"/>
          <c:tx>
            <c:strRef>
              <c:f>'Figure 9'!$A$3:$B$3</c:f>
              <c:strCache>
                <c:ptCount val="2"/>
                <c:pt idx="0">
                  <c:v>Industrial</c:v>
                </c:pt>
                <c:pt idx="1">
                  <c:v>Survey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9'!$C$1:$G$1</c:f>
              <c:strCache>
                <c:ptCount val="5"/>
                <c:pt idx="0">
                  <c:v>OE (3am - 6am)</c:v>
                </c:pt>
                <c:pt idx="1">
                  <c:v>AM (6am - 9am)</c:v>
                </c:pt>
                <c:pt idx="2">
                  <c:v>MD (9am - 3:30pm)</c:v>
                </c:pt>
                <c:pt idx="3">
                  <c:v>PM (3:30pm - 7pm)</c:v>
                </c:pt>
                <c:pt idx="4">
                  <c:v>OL (7pm - 3am)</c:v>
                </c:pt>
              </c:strCache>
            </c:strRef>
          </c:cat>
          <c:val>
            <c:numRef>
              <c:f>'Figure 9'!$C$3:$G$3</c:f>
              <c:numCache>
                <c:formatCode>0.0%</c:formatCode>
                <c:ptCount val="5"/>
                <c:pt idx="0">
                  <c:v>0.12175</c:v>
                </c:pt>
                <c:pt idx="1">
                  <c:v>0.37919999999999998</c:v>
                </c:pt>
                <c:pt idx="2">
                  <c:v>0.41500999999999999</c:v>
                </c:pt>
                <c:pt idx="3">
                  <c:v>7.4639999999999998E-2</c:v>
                </c:pt>
                <c:pt idx="4">
                  <c:v>9.3900000000000008E-3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A7-4DD4-9D80-C3188B29D501}"/>
            </c:ext>
          </c:extLst>
        </c:ser>
        <c:ser>
          <c:idx val="2"/>
          <c:order val="2"/>
          <c:tx>
            <c:strRef>
              <c:f>'Figure 9'!$A$4:$B$4</c:f>
              <c:strCache>
                <c:ptCount val="2"/>
                <c:pt idx="0">
                  <c:v>Retail</c:v>
                </c:pt>
                <c:pt idx="1">
                  <c:v>Model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9'!$C$1:$G$1</c:f>
              <c:strCache>
                <c:ptCount val="5"/>
                <c:pt idx="0">
                  <c:v>OE (3am - 6am)</c:v>
                </c:pt>
                <c:pt idx="1">
                  <c:v>AM (6am - 9am)</c:v>
                </c:pt>
                <c:pt idx="2">
                  <c:v>MD (9am - 3:30pm)</c:v>
                </c:pt>
                <c:pt idx="3">
                  <c:v>PM (3:30pm - 7pm)</c:v>
                </c:pt>
                <c:pt idx="4">
                  <c:v>OL (7pm - 3am)</c:v>
                </c:pt>
              </c:strCache>
            </c:strRef>
          </c:cat>
          <c:val>
            <c:numRef>
              <c:f>'Figure 9'!$C$4:$G$4</c:f>
              <c:numCache>
                <c:formatCode>0.0%</c:formatCode>
                <c:ptCount val="5"/>
                <c:pt idx="0">
                  <c:v>0.11764705882352899</c:v>
                </c:pt>
                <c:pt idx="1">
                  <c:v>0.39554961247354797</c:v>
                </c:pt>
                <c:pt idx="2">
                  <c:v>0.46805665545847502</c:v>
                </c:pt>
                <c:pt idx="3">
                  <c:v>1.5059654406896199E-2</c:v>
                </c:pt>
                <c:pt idx="4">
                  <c:v>3.6870188375504602E-3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A7-4DD4-9D80-C3188B29D501}"/>
            </c:ext>
          </c:extLst>
        </c:ser>
        <c:ser>
          <c:idx val="3"/>
          <c:order val="3"/>
          <c:tx>
            <c:strRef>
              <c:f>'Figure 9'!$A$5:$B$5</c:f>
              <c:strCache>
                <c:ptCount val="2"/>
                <c:pt idx="0">
                  <c:v>Retail</c:v>
                </c:pt>
                <c:pt idx="1">
                  <c:v>Survey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9'!$C$1:$G$1</c:f>
              <c:strCache>
                <c:ptCount val="5"/>
                <c:pt idx="0">
                  <c:v>OE (3am - 6am)</c:v>
                </c:pt>
                <c:pt idx="1">
                  <c:v>AM (6am - 9am)</c:v>
                </c:pt>
                <c:pt idx="2">
                  <c:v>MD (9am - 3:30pm)</c:v>
                </c:pt>
                <c:pt idx="3">
                  <c:v>PM (3:30pm - 7pm)</c:v>
                </c:pt>
                <c:pt idx="4">
                  <c:v>OL (7pm - 3am)</c:v>
                </c:pt>
              </c:strCache>
            </c:strRef>
          </c:cat>
          <c:val>
            <c:numRef>
              <c:f>'Figure 9'!$C$5:$G$5</c:f>
              <c:numCache>
                <c:formatCode>0.0%</c:formatCode>
                <c:ptCount val="5"/>
                <c:pt idx="0">
                  <c:v>1.2279999999999999E-2</c:v>
                </c:pt>
                <c:pt idx="1">
                  <c:v>0.26719999999999999</c:v>
                </c:pt>
                <c:pt idx="2">
                  <c:v>0.63927999999999996</c:v>
                </c:pt>
                <c:pt idx="3">
                  <c:v>3.8809999999999997E-2</c:v>
                </c:pt>
                <c:pt idx="4">
                  <c:v>4.2430000000000002E-2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A7-4DD4-9D80-C3188B29D501}"/>
            </c:ext>
          </c:extLst>
        </c:ser>
        <c:ser>
          <c:idx val="4"/>
          <c:order val="4"/>
          <c:tx>
            <c:strRef>
              <c:f>'Figure 9'!$A$6:$B$6</c:f>
              <c:strCache>
                <c:ptCount val="2"/>
                <c:pt idx="0">
                  <c:v>Service/Gov/Office/FA</c:v>
                </c:pt>
                <c:pt idx="1">
                  <c:v>Model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9'!$C$1:$G$1</c:f>
              <c:strCache>
                <c:ptCount val="5"/>
                <c:pt idx="0">
                  <c:v>OE (3am - 6am)</c:v>
                </c:pt>
                <c:pt idx="1">
                  <c:v>AM (6am - 9am)</c:v>
                </c:pt>
                <c:pt idx="2">
                  <c:v>MD (9am - 3:30pm)</c:v>
                </c:pt>
                <c:pt idx="3">
                  <c:v>PM (3:30pm - 7pm)</c:v>
                </c:pt>
                <c:pt idx="4">
                  <c:v>OL (7pm - 3am)</c:v>
                </c:pt>
              </c:strCache>
            </c:strRef>
          </c:cat>
          <c:val>
            <c:numRef>
              <c:f>'Figure 9'!$C$6:$G$6</c:f>
              <c:numCache>
                <c:formatCode>0.0%</c:formatCode>
                <c:ptCount val="5"/>
                <c:pt idx="0">
                  <c:v>0.15717762000674401</c:v>
                </c:pt>
                <c:pt idx="1">
                  <c:v>0.40338853294204402</c:v>
                </c:pt>
                <c:pt idx="2">
                  <c:v>0.42368965485814197</c:v>
                </c:pt>
                <c:pt idx="3">
                  <c:v>1.33244625101391E-2</c:v>
                </c:pt>
                <c:pt idx="4">
                  <c:v>2.41972968292883E-3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A7-4DD4-9D80-C3188B29D501}"/>
            </c:ext>
          </c:extLst>
        </c:ser>
        <c:ser>
          <c:idx val="5"/>
          <c:order val="5"/>
          <c:tx>
            <c:strRef>
              <c:f>'Figure 9'!$A$7:$B$7</c:f>
              <c:strCache>
                <c:ptCount val="2"/>
                <c:pt idx="0">
                  <c:v>Service/Gov/Office/FA</c:v>
                </c:pt>
                <c:pt idx="1">
                  <c:v>Survey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9'!$C$1:$G$1</c:f>
              <c:strCache>
                <c:ptCount val="5"/>
                <c:pt idx="0">
                  <c:v>OE (3am - 6am)</c:v>
                </c:pt>
                <c:pt idx="1">
                  <c:v>AM (6am - 9am)</c:v>
                </c:pt>
                <c:pt idx="2">
                  <c:v>MD (9am - 3:30pm)</c:v>
                </c:pt>
                <c:pt idx="3">
                  <c:v>PM (3:30pm - 7pm)</c:v>
                </c:pt>
                <c:pt idx="4">
                  <c:v>OL (7pm - 3am)</c:v>
                </c:pt>
              </c:strCache>
            </c:strRef>
          </c:cat>
          <c:val>
            <c:numRef>
              <c:f>'Figure 9'!$C$7:$G$7</c:f>
              <c:numCache>
                <c:formatCode>0.0%</c:formatCode>
                <c:ptCount val="5"/>
                <c:pt idx="0">
                  <c:v>3.0720000000000001E-2</c:v>
                </c:pt>
                <c:pt idx="1">
                  <c:v>0.35369</c:v>
                </c:pt>
                <c:pt idx="2">
                  <c:v>0.53549000000000002</c:v>
                </c:pt>
                <c:pt idx="3">
                  <c:v>6.4380000000000007E-2</c:v>
                </c:pt>
                <c:pt idx="4">
                  <c:v>1.5720000000000001E-2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A7-4DD4-9D80-C3188B29D501}"/>
            </c:ext>
          </c:extLst>
        </c:ser>
        <c:ser>
          <c:idx val="6"/>
          <c:order val="6"/>
          <c:tx>
            <c:strRef>
              <c:f>'Figure 9'!$A$8:$B$8</c:f>
              <c:strCache>
                <c:ptCount val="2"/>
                <c:pt idx="0">
                  <c:v>Transport</c:v>
                </c:pt>
                <c:pt idx="1">
                  <c:v>Model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9'!$C$1:$G$1</c:f>
              <c:strCache>
                <c:ptCount val="5"/>
                <c:pt idx="0">
                  <c:v>OE (3am - 6am)</c:v>
                </c:pt>
                <c:pt idx="1">
                  <c:v>AM (6am - 9am)</c:v>
                </c:pt>
                <c:pt idx="2">
                  <c:v>MD (9am - 3:30pm)</c:v>
                </c:pt>
                <c:pt idx="3">
                  <c:v>PM (3:30pm - 7pm)</c:v>
                </c:pt>
                <c:pt idx="4">
                  <c:v>OL (7pm - 3am)</c:v>
                </c:pt>
              </c:strCache>
            </c:strRef>
          </c:cat>
          <c:val>
            <c:numRef>
              <c:f>'Figure 9'!$C$8:$G$8</c:f>
              <c:numCache>
                <c:formatCode>0.0%</c:formatCode>
                <c:ptCount val="5"/>
                <c:pt idx="0">
                  <c:v>0.31690281380961799</c:v>
                </c:pt>
                <c:pt idx="1">
                  <c:v>0.43534224705647501</c:v>
                </c:pt>
                <c:pt idx="2">
                  <c:v>0.23608062263021301</c:v>
                </c:pt>
                <c:pt idx="3">
                  <c:v>5.0888046298144E-3</c:v>
                </c:pt>
                <c:pt idx="4">
                  <c:v>6.5855118738774596E-3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A7-4DD4-9D80-C3188B29D501}"/>
            </c:ext>
          </c:extLst>
        </c:ser>
        <c:ser>
          <c:idx val="7"/>
          <c:order val="7"/>
          <c:tx>
            <c:strRef>
              <c:f>'Figure 9'!$A$9:$B$9</c:f>
              <c:strCache>
                <c:ptCount val="2"/>
                <c:pt idx="0">
                  <c:v>Transport</c:v>
                </c:pt>
                <c:pt idx="1">
                  <c:v>Survey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9'!$C$1:$G$1</c:f>
              <c:strCache>
                <c:ptCount val="5"/>
                <c:pt idx="0">
                  <c:v>OE (3am - 6am)</c:v>
                </c:pt>
                <c:pt idx="1">
                  <c:v>AM (6am - 9am)</c:v>
                </c:pt>
                <c:pt idx="2">
                  <c:v>MD (9am - 3:30pm)</c:v>
                </c:pt>
                <c:pt idx="3">
                  <c:v>PM (3:30pm - 7pm)</c:v>
                </c:pt>
                <c:pt idx="4">
                  <c:v>OL (7pm - 3am)</c:v>
                </c:pt>
              </c:strCache>
            </c:strRef>
          </c:cat>
          <c:val>
            <c:numRef>
              <c:f>'Figure 9'!$C$9:$G$9</c:f>
              <c:numCache>
                <c:formatCode>0.0%</c:formatCode>
                <c:ptCount val="5"/>
                <c:pt idx="0">
                  <c:v>3.7659999999999999E-2</c:v>
                </c:pt>
                <c:pt idx="1">
                  <c:v>0.31838</c:v>
                </c:pt>
                <c:pt idx="2">
                  <c:v>0.51127</c:v>
                </c:pt>
                <c:pt idx="3">
                  <c:v>0.10389</c:v>
                </c:pt>
                <c:pt idx="4">
                  <c:v>2.8799999999999999E-2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A7-4DD4-9D80-C3188B29D501}"/>
            </c:ext>
          </c:extLst>
        </c:ser>
        <c:ser>
          <c:idx val="8"/>
          <c:order val="8"/>
          <c:tx>
            <c:strRef>
              <c:f>'Figure 9'!$A$10:$B$10</c:f>
              <c:strCache>
                <c:ptCount val="2"/>
                <c:pt idx="0">
                  <c:v>Wholesale</c:v>
                </c:pt>
                <c:pt idx="1">
                  <c:v>Model</c:v>
                </c:pt>
              </c:strCache>
            </c:strRef>
          </c:tx>
          <c:spPr>
            <a:solidFill>
              <a:srgbClr val="6666FF"/>
            </a:solidFill>
            <a:ln>
              <a:noFill/>
            </a:ln>
            <a:effectLst/>
          </c:spPr>
          <c:invertIfNegative val="0"/>
          <c:cat>
            <c:strRef>
              <c:f>'Figure 9'!$C$1:$G$1</c:f>
              <c:strCache>
                <c:ptCount val="5"/>
                <c:pt idx="0">
                  <c:v>OE (3am - 6am)</c:v>
                </c:pt>
                <c:pt idx="1">
                  <c:v>AM (6am - 9am)</c:v>
                </c:pt>
                <c:pt idx="2">
                  <c:v>MD (9am - 3:30pm)</c:v>
                </c:pt>
                <c:pt idx="3">
                  <c:v>PM (3:30pm - 7pm)</c:v>
                </c:pt>
                <c:pt idx="4">
                  <c:v>OL (7pm - 3am)</c:v>
                </c:pt>
              </c:strCache>
            </c:strRef>
          </c:cat>
          <c:val>
            <c:numRef>
              <c:f>'Figure 9'!$C$10:$G$10</c:f>
              <c:numCache>
                <c:formatCode>0.0%</c:formatCode>
                <c:ptCount val="5"/>
                <c:pt idx="0">
                  <c:v>0.24922385183599099</c:v>
                </c:pt>
                <c:pt idx="1">
                  <c:v>0.434964136602076</c:v>
                </c:pt>
                <c:pt idx="2">
                  <c:v>0.30564179424044502</c:v>
                </c:pt>
                <c:pt idx="3">
                  <c:v>9.3137779680976304E-3</c:v>
                </c:pt>
                <c:pt idx="4">
                  <c:v>8.56439353388288E-4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A7-4DD4-9D80-C3188B29D501}"/>
            </c:ext>
          </c:extLst>
        </c:ser>
        <c:ser>
          <c:idx val="9"/>
          <c:order val="9"/>
          <c:tx>
            <c:strRef>
              <c:f>'Figure 9'!$A$11:$B$11</c:f>
              <c:strCache>
                <c:ptCount val="2"/>
                <c:pt idx="0">
                  <c:v>Wholesale</c:v>
                </c:pt>
                <c:pt idx="1">
                  <c:v>Survey</c:v>
                </c:pt>
              </c:strCache>
            </c:strRef>
          </c:tx>
          <c:spPr>
            <a:solidFill>
              <a:srgbClr val="9999FF"/>
            </a:solidFill>
            <a:ln>
              <a:noFill/>
            </a:ln>
            <a:effectLst/>
          </c:spPr>
          <c:invertIfNegative val="0"/>
          <c:cat>
            <c:strRef>
              <c:f>'Figure 9'!$C$1:$G$1</c:f>
              <c:strCache>
                <c:ptCount val="5"/>
                <c:pt idx="0">
                  <c:v>OE (3am - 6am)</c:v>
                </c:pt>
                <c:pt idx="1">
                  <c:v>AM (6am - 9am)</c:v>
                </c:pt>
                <c:pt idx="2">
                  <c:v>MD (9am - 3:30pm)</c:v>
                </c:pt>
                <c:pt idx="3">
                  <c:v>PM (3:30pm - 7pm)</c:v>
                </c:pt>
                <c:pt idx="4">
                  <c:v>OL (7pm - 3am)</c:v>
                </c:pt>
              </c:strCache>
            </c:strRef>
          </c:cat>
          <c:val>
            <c:numRef>
              <c:f>'Figure 9'!$C$11:$G$11</c:f>
              <c:numCache>
                <c:formatCode>0.0%</c:formatCode>
                <c:ptCount val="5"/>
                <c:pt idx="0">
                  <c:v>9.375E-2</c:v>
                </c:pt>
                <c:pt idx="1">
                  <c:v>0.34054000000000001</c:v>
                </c:pt>
                <c:pt idx="2">
                  <c:v>0.49703000000000003</c:v>
                </c:pt>
                <c:pt idx="3">
                  <c:v>6.0130000000000003E-2</c:v>
                </c:pt>
                <c:pt idx="4">
                  <c:v>8.5599999999999999E-3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A7-4DD4-9D80-C3188B29D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156224"/>
        <c:axId val="2107072912"/>
      </c:barChart>
      <c:catAx>
        <c:axId val="2611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072912"/>
        <c:crosses val="autoZero"/>
        <c:auto val="1"/>
        <c:lblAlgn val="ctr"/>
        <c:lblOffset val="100"/>
        <c:noMultiLvlLbl val="0"/>
      </c:catAx>
      <c:valAx>
        <c:axId val="210707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15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Figure 10 Vehicle Type Calibration Results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10'!$C$1</c:f>
              <c:strCache>
                <c:ptCount val="1"/>
                <c:pt idx="0">
                  <c:v>Survey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'Figure 10'!$A$2:$B$21</c:f>
              <c:multiLvlStrCache>
                <c:ptCount val="20"/>
                <c:lvl>
                  <c:pt idx="0">
                    <c:v>DA</c:v>
                  </c:pt>
                  <c:pt idx="1">
                    <c:v>LHD</c:v>
                  </c:pt>
                  <c:pt idx="2">
                    <c:v>MHD</c:v>
                  </c:pt>
                  <c:pt idx="3">
                    <c:v>HHD</c:v>
                  </c:pt>
                  <c:pt idx="4">
                    <c:v>DA</c:v>
                  </c:pt>
                  <c:pt idx="5">
                    <c:v>LHD</c:v>
                  </c:pt>
                  <c:pt idx="6">
                    <c:v>MHD</c:v>
                  </c:pt>
                  <c:pt idx="7">
                    <c:v>HHD</c:v>
                  </c:pt>
                  <c:pt idx="8">
                    <c:v>DA</c:v>
                  </c:pt>
                  <c:pt idx="9">
                    <c:v>LHD</c:v>
                  </c:pt>
                  <c:pt idx="10">
                    <c:v>MHD</c:v>
                  </c:pt>
                  <c:pt idx="11">
                    <c:v>HHD</c:v>
                  </c:pt>
                  <c:pt idx="12">
                    <c:v>DA</c:v>
                  </c:pt>
                  <c:pt idx="13">
                    <c:v>LHD</c:v>
                  </c:pt>
                  <c:pt idx="14">
                    <c:v>MHD</c:v>
                  </c:pt>
                  <c:pt idx="15">
                    <c:v>HHD</c:v>
                  </c:pt>
                  <c:pt idx="16">
                    <c:v>DA</c:v>
                  </c:pt>
                  <c:pt idx="17">
                    <c:v>LHD</c:v>
                  </c:pt>
                  <c:pt idx="18">
                    <c:v>MHD</c:v>
                  </c:pt>
                  <c:pt idx="19">
                    <c:v>HHD</c:v>
                  </c:pt>
                </c:lvl>
                <c:lvl>
                  <c:pt idx="0">
                    <c:v>Industrial</c:v>
                  </c:pt>
                  <c:pt idx="4">
                    <c:v>Retail</c:v>
                  </c:pt>
                  <c:pt idx="8">
                    <c:v>Service/Gov/Office/FA</c:v>
                  </c:pt>
                  <c:pt idx="12">
                    <c:v>Transport</c:v>
                  </c:pt>
                  <c:pt idx="16">
                    <c:v>Wholesale</c:v>
                  </c:pt>
                </c:lvl>
              </c:multiLvlStrCache>
            </c:multiLvlStrRef>
          </c:cat>
          <c:val>
            <c:numRef>
              <c:f>'Figure 10'!$C$2:$C$21</c:f>
              <c:numCache>
                <c:formatCode>0.00%</c:formatCode>
                <c:ptCount val="20"/>
                <c:pt idx="0">
                  <c:v>0.41500999999999999</c:v>
                </c:pt>
                <c:pt idx="1">
                  <c:v>8.2239999999999994E-2</c:v>
                </c:pt>
                <c:pt idx="2">
                  <c:v>5.6500000000000002E-2</c:v>
                </c:pt>
                <c:pt idx="3">
                  <c:v>0.44624999999999998</c:v>
                </c:pt>
                <c:pt idx="4">
                  <c:v>0.45582</c:v>
                </c:pt>
                <c:pt idx="5">
                  <c:v>0.34573999999999999</c:v>
                </c:pt>
                <c:pt idx="6">
                  <c:v>7.7619999999999995E-2</c:v>
                </c:pt>
                <c:pt idx="7">
                  <c:v>0.12082</c:v>
                </c:pt>
                <c:pt idx="8">
                  <c:v>0.72492999999999996</c:v>
                </c:pt>
                <c:pt idx="9">
                  <c:v>0.12594</c:v>
                </c:pt>
                <c:pt idx="10">
                  <c:v>9.8739999999999994E-2</c:v>
                </c:pt>
                <c:pt idx="11">
                  <c:v>5.0389999999999997E-2</c:v>
                </c:pt>
                <c:pt idx="12">
                  <c:v>0.40709000000000001</c:v>
                </c:pt>
                <c:pt idx="13">
                  <c:v>0.13127</c:v>
                </c:pt>
                <c:pt idx="14">
                  <c:v>3.0870000000000002E-2</c:v>
                </c:pt>
                <c:pt idx="15">
                  <c:v>0.43076999999999999</c:v>
                </c:pt>
                <c:pt idx="16">
                  <c:v>0.52905999999999997</c:v>
                </c:pt>
                <c:pt idx="17">
                  <c:v>8.3460000000000006E-2</c:v>
                </c:pt>
                <c:pt idx="18">
                  <c:v>6.5790000000000001E-2</c:v>
                </c:pt>
                <c:pt idx="19">
                  <c:v>0.32168999999999998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D3-4871-B70F-4763B3AE8E79}"/>
            </c:ext>
          </c:extLst>
        </c:ser>
        <c:ser>
          <c:idx val="1"/>
          <c:order val="1"/>
          <c:tx>
            <c:strRef>
              <c:f>'Figure 10'!$D$1</c:f>
              <c:strCache>
                <c:ptCount val="1"/>
                <c:pt idx="0">
                  <c:v>Model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'Figure 10'!$A$2:$B$21</c:f>
              <c:multiLvlStrCache>
                <c:ptCount val="20"/>
                <c:lvl>
                  <c:pt idx="0">
                    <c:v>DA</c:v>
                  </c:pt>
                  <c:pt idx="1">
                    <c:v>LHD</c:v>
                  </c:pt>
                  <c:pt idx="2">
                    <c:v>MHD</c:v>
                  </c:pt>
                  <c:pt idx="3">
                    <c:v>HHD</c:v>
                  </c:pt>
                  <c:pt idx="4">
                    <c:v>DA</c:v>
                  </c:pt>
                  <c:pt idx="5">
                    <c:v>LHD</c:v>
                  </c:pt>
                  <c:pt idx="6">
                    <c:v>MHD</c:v>
                  </c:pt>
                  <c:pt idx="7">
                    <c:v>HHD</c:v>
                  </c:pt>
                  <c:pt idx="8">
                    <c:v>DA</c:v>
                  </c:pt>
                  <c:pt idx="9">
                    <c:v>LHD</c:v>
                  </c:pt>
                  <c:pt idx="10">
                    <c:v>MHD</c:v>
                  </c:pt>
                  <c:pt idx="11">
                    <c:v>HHD</c:v>
                  </c:pt>
                  <c:pt idx="12">
                    <c:v>DA</c:v>
                  </c:pt>
                  <c:pt idx="13">
                    <c:v>LHD</c:v>
                  </c:pt>
                  <c:pt idx="14">
                    <c:v>MHD</c:v>
                  </c:pt>
                  <c:pt idx="15">
                    <c:v>HHD</c:v>
                  </c:pt>
                  <c:pt idx="16">
                    <c:v>DA</c:v>
                  </c:pt>
                  <c:pt idx="17">
                    <c:v>LHD</c:v>
                  </c:pt>
                  <c:pt idx="18">
                    <c:v>MHD</c:v>
                  </c:pt>
                  <c:pt idx="19">
                    <c:v>HHD</c:v>
                  </c:pt>
                </c:lvl>
                <c:lvl>
                  <c:pt idx="0">
                    <c:v>Industrial</c:v>
                  </c:pt>
                  <c:pt idx="4">
                    <c:v>Retail</c:v>
                  </c:pt>
                  <c:pt idx="8">
                    <c:v>Service/Gov/Office/FA</c:v>
                  </c:pt>
                  <c:pt idx="12">
                    <c:v>Transport</c:v>
                  </c:pt>
                  <c:pt idx="16">
                    <c:v>Wholesale</c:v>
                  </c:pt>
                </c:lvl>
              </c:multiLvlStrCache>
            </c:multiLvlStrRef>
          </c:cat>
          <c:val>
            <c:numRef>
              <c:f>'Figure 10'!$D$2:$D$21</c:f>
              <c:numCache>
                <c:formatCode>0.00%</c:formatCode>
                <c:ptCount val="20"/>
                <c:pt idx="0">
                  <c:v>0.39185999999999999</c:v>
                </c:pt>
                <c:pt idx="3">
                  <c:v>0.60814000000000001</c:v>
                </c:pt>
                <c:pt idx="4">
                  <c:v>0.45293</c:v>
                </c:pt>
                <c:pt idx="7">
                  <c:v>0.54706999999999995</c:v>
                </c:pt>
                <c:pt idx="8">
                  <c:v>0.59994000000000003</c:v>
                </c:pt>
                <c:pt idx="11">
                  <c:v>0.40006000000000003</c:v>
                </c:pt>
                <c:pt idx="12">
                  <c:v>0.67447000000000001</c:v>
                </c:pt>
                <c:pt idx="15">
                  <c:v>0.32552999999999999</c:v>
                </c:pt>
                <c:pt idx="16">
                  <c:v>0.53757999999999995</c:v>
                </c:pt>
                <c:pt idx="19">
                  <c:v>0.46242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D3-4871-B70F-4763B3AE8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6957664"/>
        <c:axId val="364915296"/>
      </c:barChart>
      <c:catAx>
        <c:axId val="4769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915296"/>
        <c:crosses val="autoZero"/>
        <c:auto val="1"/>
        <c:lblAlgn val="ctr"/>
        <c:lblOffset val="100"/>
        <c:noMultiLvlLbl val="0"/>
      </c:catAx>
      <c:valAx>
        <c:axId val="36491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95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Figure 12 Trip Length Calibration Results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206635218581622E-2"/>
          <c:y val="8.8876652670343434E-2"/>
          <c:w val="0.88797547585051084"/>
          <c:h val="0.805952130296252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12'!$B$1</c:f>
              <c:strCache>
                <c:ptCount val="1"/>
                <c:pt idx="0">
                  <c:v>CVS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'Figure 12'!$A$2:$A$21</c:f>
              <c:strCache>
                <c:ptCount val="20"/>
                <c:pt idx="0">
                  <c:v>DI</c:v>
                </c:pt>
                <c:pt idx="1">
                  <c:v>DR</c:v>
                </c:pt>
                <c:pt idx="2">
                  <c:v>DS</c:v>
                </c:pt>
                <c:pt idx="3">
                  <c:v>DT</c:v>
                </c:pt>
                <c:pt idx="4">
                  <c:v>DW</c:v>
                </c:pt>
                <c:pt idx="5">
                  <c:v>LI</c:v>
                </c:pt>
                <c:pt idx="6">
                  <c:v>LR</c:v>
                </c:pt>
                <c:pt idx="7">
                  <c:v>LS</c:v>
                </c:pt>
                <c:pt idx="8">
                  <c:v>LT</c:v>
                </c:pt>
                <c:pt idx="9">
                  <c:v>LW</c:v>
                </c:pt>
                <c:pt idx="10">
                  <c:v>MI</c:v>
                </c:pt>
                <c:pt idx="11">
                  <c:v>MR</c:v>
                </c:pt>
                <c:pt idx="12">
                  <c:v>MS</c:v>
                </c:pt>
                <c:pt idx="13">
                  <c:v>MT</c:v>
                </c:pt>
                <c:pt idx="14">
                  <c:v>MW</c:v>
                </c:pt>
                <c:pt idx="15">
                  <c:v>HI</c:v>
                </c:pt>
                <c:pt idx="16">
                  <c:v>HR</c:v>
                </c:pt>
                <c:pt idx="17">
                  <c:v>HS</c:v>
                </c:pt>
                <c:pt idx="18">
                  <c:v>HT</c:v>
                </c:pt>
                <c:pt idx="19">
                  <c:v>HW</c:v>
                </c:pt>
              </c:strCache>
            </c:strRef>
          </c:cat>
          <c:val>
            <c:numRef>
              <c:f>'Figure 12'!$B$2:$B$21</c:f>
              <c:numCache>
                <c:formatCode>0.00</c:formatCode>
                <c:ptCount val="20"/>
                <c:pt idx="0">
                  <c:v>10.992570000000001</c:v>
                </c:pt>
                <c:pt idx="1">
                  <c:v>7.6946300000000001</c:v>
                </c:pt>
                <c:pt idx="2">
                  <c:v>8.0824999999999996</c:v>
                </c:pt>
                <c:pt idx="3">
                  <c:v>8.9766100000000009</c:v>
                </c:pt>
                <c:pt idx="4">
                  <c:v>17.623930000000001</c:v>
                </c:pt>
                <c:pt idx="5">
                  <c:v>10.12806</c:v>
                </c:pt>
                <c:pt idx="6">
                  <c:v>6.8877699999999997</c:v>
                </c:pt>
                <c:pt idx="7">
                  <c:v>7.6672000000000002</c:v>
                </c:pt>
                <c:pt idx="8">
                  <c:v>2.4787599999999999</c:v>
                </c:pt>
                <c:pt idx="9">
                  <c:v>5.4443900000000003</c:v>
                </c:pt>
                <c:pt idx="10">
                  <c:v>12.45797</c:v>
                </c:pt>
                <c:pt idx="11">
                  <c:v>8.0528999999999993</c:v>
                </c:pt>
                <c:pt idx="12">
                  <c:v>5.72309</c:v>
                </c:pt>
                <c:pt idx="13">
                  <c:v>9.3015899999999991</c:v>
                </c:pt>
                <c:pt idx="14">
                  <c:v>11.14357</c:v>
                </c:pt>
                <c:pt idx="15">
                  <c:v>13.925850000000001</c:v>
                </c:pt>
                <c:pt idx="16">
                  <c:v>15.747490000000001</c:v>
                </c:pt>
                <c:pt idx="17">
                  <c:v>5.0308299999999999</c:v>
                </c:pt>
                <c:pt idx="18">
                  <c:v>12.33032</c:v>
                </c:pt>
                <c:pt idx="19">
                  <c:v>14.924289999999999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9-45B7-A329-5D9C191CBE2D}"/>
            </c:ext>
          </c:extLst>
        </c:ser>
        <c:ser>
          <c:idx val="1"/>
          <c:order val="1"/>
          <c:tx>
            <c:strRef>
              <c:f>'Figure 12'!$C$1</c:f>
              <c:strCache>
                <c:ptCount val="1"/>
                <c:pt idx="0">
                  <c:v>Model Distance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'Figure 12'!$A$2:$A$21</c:f>
              <c:strCache>
                <c:ptCount val="20"/>
                <c:pt idx="0">
                  <c:v>DI</c:v>
                </c:pt>
                <c:pt idx="1">
                  <c:v>DR</c:v>
                </c:pt>
                <c:pt idx="2">
                  <c:v>DS</c:v>
                </c:pt>
                <c:pt idx="3">
                  <c:v>DT</c:v>
                </c:pt>
                <c:pt idx="4">
                  <c:v>DW</c:v>
                </c:pt>
                <c:pt idx="5">
                  <c:v>LI</c:v>
                </c:pt>
                <c:pt idx="6">
                  <c:v>LR</c:v>
                </c:pt>
                <c:pt idx="7">
                  <c:v>LS</c:v>
                </c:pt>
                <c:pt idx="8">
                  <c:v>LT</c:v>
                </c:pt>
                <c:pt idx="9">
                  <c:v>LW</c:v>
                </c:pt>
                <c:pt idx="10">
                  <c:v>MI</c:v>
                </c:pt>
                <c:pt idx="11">
                  <c:v>MR</c:v>
                </c:pt>
                <c:pt idx="12">
                  <c:v>MS</c:v>
                </c:pt>
                <c:pt idx="13">
                  <c:v>MT</c:v>
                </c:pt>
                <c:pt idx="14">
                  <c:v>MW</c:v>
                </c:pt>
                <c:pt idx="15">
                  <c:v>HI</c:v>
                </c:pt>
                <c:pt idx="16">
                  <c:v>HR</c:v>
                </c:pt>
                <c:pt idx="17">
                  <c:v>HS</c:v>
                </c:pt>
                <c:pt idx="18">
                  <c:v>HT</c:v>
                </c:pt>
                <c:pt idx="19">
                  <c:v>HW</c:v>
                </c:pt>
              </c:strCache>
            </c:strRef>
          </c:cat>
          <c:val>
            <c:numRef>
              <c:f>'Figure 12'!$C$2:$C$21</c:f>
              <c:numCache>
                <c:formatCode>0.00</c:formatCode>
                <c:ptCount val="20"/>
                <c:pt idx="0">
                  <c:v>7.2132209924715598</c:v>
                </c:pt>
                <c:pt idx="1">
                  <c:v>7.1042162645452196</c:v>
                </c:pt>
                <c:pt idx="2">
                  <c:v>7.4088486942149299</c:v>
                </c:pt>
                <c:pt idx="3">
                  <c:v>5.8516869560509104</c:v>
                </c:pt>
                <c:pt idx="4">
                  <c:v>9.8331373428393096</c:v>
                </c:pt>
                <c:pt idx="5">
                  <c:v>7.4139166539972301</c:v>
                </c:pt>
                <c:pt idx="6">
                  <c:v>7.1276107649233698</c:v>
                </c:pt>
                <c:pt idx="7">
                  <c:v>7.5310109393345801</c:v>
                </c:pt>
                <c:pt idx="8">
                  <c:v>6.0778762605820802</c:v>
                </c:pt>
                <c:pt idx="9">
                  <c:v>9.9566030735734294</c:v>
                </c:pt>
                <c:pt idx="10">
                  <c:v>11.329892183658799</c:v>
                </c:pt>
                <c:pt idx="11">
                  <c:v>8.0780606840326392</c:v>
                </c:pt>
                <c:pt idx="12">
                  <c:v>8.3541338249504395</c:v>
                </c:pt>
                <c:pt idx="13">
                  <c:v>7.7247062274666902</c:v>
                </c:pt>
                <c:pt idx="14">
                  <c:v>12.081359466411101</c:v>
                </c:pt>
                <c:pt idx="15">
                  <c:v>10.811972825817801</c:v>
                </c:pt>
                <c:pt idx="16">
                  <c:v>9.1520699468242803</c:v>
                </c:pt>
                <c:pt idx="17">
                  <c:v>9.4475017273411392</c:v>
                </c:pt>
                <c:pt idx="18">
                  <c:v>6.9067884327457199</c:v>
                </c:pt>
                <c:pt idx="19">
                  <c:v>15.539052487633301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E9-45B7-A329-5D9C191CB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6257664"/>
        <c:axId val="1023349503"/>
      </c:barChart>
      <c:catAx>
        <c:axId val="26625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3349503"/>
        <c:crosses val="autoZero"/>
        <c:auto val="1"/>
        <c:lblAlgn val="ctr"/>
        <c:lblOffset val="100"/>
        <c:noMultiLvlLbl val="0"/>
      </c:catAx>
      <c:valAx>
        <c:axId val="102334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25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88447</xdr:colOff>
      <xdr:row>12</xdr:row>
      <xdr:rowOff>9524</xdr:rowOff>
    </xdr:from>
    <xdr:to>
      <xdr:col>12</xdr:col>
      <xdr:colOff>647701</xdr:colOff>
      <xdr:row>35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BC312C-D94F-7FEC-BE87-285C015A1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</xdr:row>
      <xdr:rowOff>10886</xdr:rowOff>
    </xdr:from>
    <xdr:to>
      <xdr:col>17</xdr:col>
      <xdr:colOff>5443</xdr:colOff>
      <xdr:row>29</xdr:row>
      <xdr:rowOff>179614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82A3CE-3FA4-A6B3-0D60-BDDFDDA2E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68035</xdr:colOff>
      <xdr:row>1</xdr:row>
      <xdr:rowOff>10885</xdr:rowOff>
    </xdr:from>
    <xdr:to>
      <xdr:col>16</xdr:col>
      <xdr:colOff>70755</xdr:colOff>
      <xdr:row>26</xdr:row>
      <xdr:rowOff>10886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737886-AB63-35ED-65F6-C892B2E0B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AF84D-CDB4-4B51-B9E4-192E37B98F97}" name="Table1" displayName="Table1" ref="A1:G11" totalsRowShown="0" headerRowDxfId="11" dataDxfId="12" tableBorderDxfId="19" dataCellStyle="Percent">
  <autoFilter ref="A1:G11" xr:uid="{A81AF84D-CDB4-4B51-B9E4-192E37B98F97}"/>
  <tableColumns count="7">
    <tableColumn id="1" xr3:uid="{13C88286-AF53-482B-BE97-1A3323AD4528}" name="IndName_Updated"/>
    <tableColumn id="2" xr3:uid="{5AD72C0B-68A9-4081-A37C-BA2EF2C4035B}" name="Source" dataDxfId="18"/>
    <tableColumn id="3" xr3:uid="{38FA6E0A-BCA2-4323-9B2D-2CB3FB926E0B}" name="OE (3am - 6am)" dataDxfId="17" dataCellStyle="Percent"/>
    <tableColumn id="4" xr3:uid="{98F52239-676B-42F6-9EB4-BE611E2C1468}" name="AM (6am - 9am)" dataDxfId="16" dataCellStyle="Percent"/>
    <tableColumn id="5" xr3:uid="{291C3C06-19D2-4336-9EEE-D69C6EED0271}" name="MD (9am - 3:30pm)" dataDxfId="15" dataCellStyle="Percent"/>
    <tableColumn id="6" xr3:uid="{700B33A5-94A9-4727-9DBB-8B054A9C8D46}" name="PM (3:30pm - 7pm)" dataDxfId="14" dataCellStyle="Percent"/>
    <tableColumn id="7" xr3:uid="{90920116-7C7D-4C9E-AAF6-83D48E492F4E}" name="OL (7pm - 3am)" dataDxfId="13" dataCellStyle="Perce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A807E6-5D7A-46C7-9CF1-2B5A783DA3B6}" name="Table2" displayName="Table2" ref="A1:D21" totalsRowShown="0" tableBorderDxfId="10">
  <autoFilter ref="A1:D21" xr:uid="{3CA807E6-5D7A-46C7-9CF1-2B5A783DA3B6}"/>
  <tableColumns count="4">
    <tableColumn id="1" xr3:uid="{7397C0B4-4926-43CE-8B93-D27DDF14578E}" name="IndName_Updated" dataDxfId="9"/>
    <tableColumn id="2" xr3:uid="{489293A2-1FF1-4F52-8811-300645D99E1B}" name="Source" dataDxfId="8"/>
    <tableColumn id="3" xr3:uid="{27F4F299-34D2-4018-AF69-4A0690812599}" name="Survey" dataDxfId="7" dataCellStyle="Percent"/>
    <tableColumn id="4" xr3:uid="{CEBDC185-7D4D-4E03-A7D0-4B289934A05A}" name="Model" dataDxfId="6" dataCellStyle="Percen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9C5472-552F-4C60-B7D2-FBFC0CC2E19B}" name="Table4" displayName="Table4" ref="A1:D21" totalsRowShown="0" headerRowBorderDxfId="0" tableBorderDxfId="5">
  <autoFilter ref="A1:D21" xr:uid="{289C5472-552F-4C60-B7D2-FBFC0CC2E19B}"/>
  <tableColumns count="4">
    <tableColumn id="1" xr3:uid="{867CAF64-2406-49AA-84D3-9E6FC4CD22E3}" name="VehClass_IndName" dataDxfId="4"/>
    <tableColumn id="2" xr3:uid="{E240B408-B850-4629-BB2D-9B4B8F781F6A}" name="CVS Distance" dataDxfId="3"/>
    <tableColumn id="3" xr3:uid="{58FEAED9-7C31-4F33-BFB3-8315A056F2A8}" name="Model Distance" dataDxfId="2"/>
    <tableColumn id="4" xr3:uid="{8D126882-4AF4-4DEF-959F-4F97FC4D1A5F}" name="Model/Survey" dataDxfId="1" dataCellStyle="Percent">
      <calculatedColumnFormula>C2/B2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workbookViewId="0">
      <selection activeCell="K21" sqref="K21"/>
    </sheetView>
  </sheetViews>
  <sheetFormatPr defaultRowHeight="14.6" x14ac:dyDescent="0.4"/>
  <cols>
    <col min="1" max="1" width="23.921875" customWidth="1"/>
    <col min="2" max="17" width="11.69140625" customWidth="1"/>
    <col min="19" max="19" width="30.3046875" customWidth="1"/>
    <col min="20" max="20" width="10.15234375" bestFit="1" customWidth="1"/>
    <col min="22" max="22" width="10.15234375" bestFit="1" customWidth="1"/>
    <col min="23" max="23" width="11.15234375" bestFit="1" customWidth="1"/>
    <col min="24" max="24" width="10" bestFit="1" customWidth="1"/>
    <col min="28" max="28" width="9.3046875" customWidth="1"/>
  </cols>
  <sheetData>
    <row r="1" spans="1:19" ht="15" thickBot="1" x14ac:dyDescent="0.45">
      <c r="A1" s="8" t="s">
        <v>19</v>
      </c>
      <c r="B1" s="106" t="s">
        <v>8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06" t="s">
        <v>9</v>
      </c>
      <c r="O1" s="107"/>
      <c r="P1" s="107"/>
      <c r="Q1" s="108"/>
    </row>
    <row r="2" spans="1:19" ht="15" thickBot="1" x14ac:dyDescent="0.45">
      <c r="A2" s="9" t="s">
        <v>11</v>
      </c>
      <c r="B2" s="69" t="s">
        <v>0</v>
      </c>
      <c r="C2" s="70" t="s">
        <v>1</v>
      </c>
      <c r="D2" s="70" t="s">
        <v>2</v>
      </c>
      <c r="E2" s="70"/>
      <c r="F2" s="70"/>
      <c r="G2" s="70"/>
      <c r="H2" s="70"/>
      <c r="I2" s="70" t="s">
        <v>3</v>
      </c>
      <c r="J2" s="109"/>
      <c r="K2" s="109"/>
      <c r="L2" s="109"/>
      <c r="M2" s="109"/>
      <c r="N2" s="69" t="s">
        <v>4</v>
      </c>
      <c r="O2" s="70" t="s">
        <v>17</v>
      </c>
      <c r="P2" s="70" t="s">
        <v>6</v>
      </c>
      <c r="Q2" s="71" t="s">
        <v>7</v>
      </c>
    </row>
    <row r="3" spans="1:19" ht="15" thickBot="1" x14ac:dyDescent="0.45">
      <c r="A3" s="10" t="s">
        <v>12</v>
      </c>
      <c r="B3" s="64">
        <v>207356</v>
      </c>
      <c r="C3" s="65">
        <v>44000</v>
      </c>
      <c r="D3" s="65">
        <v>148730</v>
      </c>
      <c r="E3" s="65"/>
      <c r="F3" s="65"/>
      <c r="G3" s="65"/>
      <c r="H3" s="65"/>
      <c r="I3" s="65">
        <v>1281648.91954381</v>
      </c>
      <c r="J3" s="110"/>
      <c r="K3" s="110"/>
      <c r="L3" s="110"/>
      <c r="M3" s="110"/>
      <c r="N3" s="66">
        <v>0.21219545130114301</v>
      </c>
      <c r="O3" s="67">
        <v>3.3802272727272702</v>
      </c>
      <c r="P3" s="67">
        <v>8.6172858168749897</v>
      </c>
      <c r="Q3" s="68">
        <v>2.90118452361093E-2</v>
      </c>
    </row>
    <row r="4" spans="1:19" ht="15" thickBot="1" x14ac:dyDescent="0.45">
      <c r="A4" s="10" t="s">
        <v>13</v>
      </c>
      <c r="B4" s="14">
        <v>144185</v>
      </c>
      <c r="C4" s="12">
        <v>30836</v>
      </c>
      <c r="D4" s="12">
        <v>135518</v>
      </c>
      <c r="E4" s="12"/>
      <c r="F4" s="12"/>
      <c r="G4" s="12"/>
      <c r="H4" s="12"/>
      <c r="I4" s="12">
        <v>1218760.4660254</v>
      </c>
      <c r="J4" s="111"/>
      <c r="K4" s="111"/>
      <c r="L4" s="111"/>
      <c r="M4" s="111"/>
      <c r="N4" s="18">
        <v>0.213864132884835</v>
      </c>
      <c r="O4" s="37">
        <v>4.3947982877156502</v>
      </c>
      <c r="P4" s="37">
        <v>8.9933474964610003</v>
      </c>
      <c r="Q4" s="38">
        <v>3.4666762103746598E-2</v>
      </c>
    </row>
    <row r="5" spans="1:19" ht="15" thickBot="1" x14ac:dyDescent="0.45">
      <c r="A5" s="10" t="s">
        <v>14</v>
      </c>
      <c r="B5" s="14">
        <v>1066343</v>
      </c>
      <c r="C5" s="12">
        <v>190970</v>
      </c>
      <c r="D5" s="12">
        <v>953850</v>
      </c>
      <c r="E5" s="12"/>
      <c r="F5" s="12"/>
      <c r="G5" s="12"/>
      <c r="H5" s="12"/>
      <c r="I5" s="12">
        <v>7616048.0069976402</v>
      </c>
      <c r="J5" s="111"/>
      <c r="K5" s="111"/>
      <c r="L5" s="111"/>
      <c r="M5" s="111"/>
      <c r="N5" s="18">
        <v>0.179088717232635</v>
      </c>
      <c r="O5" s="37">
        <v>4.9947635754306896</v>
      </c>
      <c r="P5" s="37">
        <v>7.98453426324647</v>
      </c>
      <c r="Q5" s="38">
        <v>2.82118930607668E-2</v>
      </c>
    </row>
    <row r="6" spans="1:19" ht="15" thickBot="1" x14ac:dyDescent="0.45">
      <c r="A6" s="11" t="s">
        <v>20</v>
      </c>
      <c r="B6" s="15">
        <v>37037</v>
      </c>
      <c r="C6" s="13">
        <v>10375</v>
      </c>
      <c r="D6" s="13">
        <v>42550</v>
      </c>
      <c r="E6" s="13"/>
      <c r="F6" s="13"/>
      <c r="G6" s="13"/>
      <c r="H6" s="13"/>
      <c r="I6" s="13">
        <v>263699.05354862899</v>
      </c>
      <c r="J6" s="112"/>
      <c r="K6" s="112"/>
      <c r="L6" s="112"/>
      <c r="M6" s="112"/>
      <c r="N6" s="19">
        <v>0.28012528012527999</v>
      </c>
      <c r="O6" s="39">
        <v>4.1012048192770996</v>
      </c>
      <c r="P6" s="39">
        <v>6.1973925628349997</v>
      </c>
      <c r="Q6" s="40">
        <v>2.5206947683987499E-2</v>
      </c>
    </row>
    <row r="7" spans="1:19" ht="15" thickBot="1" x14ac:dyDescent="0.45">
      <c r="A7" s="10" t="s">
        <v>16</v>
      </c>
      <c r="B7" s="14">
        <v>43668</v>
      </c>
      <c r="C7" s="12">
        <v>8810</v>
      </c>
      <c r="D7" s="12">
        <v>49490</v>
      </c>
      <c r="E7" s="12"/>
      <c r="F7" s="12"/>
      <c r="G7" s="12"/>
      <c r="H7" s="12"/>
      <c r="I7" s="12">
        <v>531540.172414192</v>
      </c>
      <c r="J7" s="111"/>
      <c r="K7" s="111"/>
      <c r="L7" s="111"/>
      <c r="M7" s="111"/>
      <c r="N7" s="18">
        <v>0.20174956489878099</v>
      </c>
      <c r="O7" s="37">
        <v>5.61748013620885</v>
      </c>
      <c r="P7" s="37">
        <v>10.740355069997801</v>
      </c>
      <c r="Q7" s="38">
        <v>3.1555788042297202E-2</v>
      </c>
    </row>
    <row r="8" spans="1:19" ht="15" thickBot="1" x14ac:dyDescent="0.45">
      <c r="A8" s="11" t="s">
        <v>15</v>
      </c>
      <c r="B8" s="16">
        <f t="shared" ref="B8:I8" si="0">SUM(B3,B4,B5,B6, B7)</f>
        <v>1498589</v>
      </c>
      <c r="C8" s="17">
        <f t="shared" si="0"/>
        <v>284991</v>
      </c>
      <c r="D8" s="17">
        <f t="shared" si="0"/>
        <v>1330138</v>
      </c>
      <c r="E8" s="17"/>
      <c r="F8" s="17"/>
      <c r="G8" s="17"/>
      <c r="H8" s="17"/>
      <c r="I8" s="17">
        <f t="shared" si="0"/>
        <v>10911696.61852967</v>
      </c>
      <c r="J8" s="113"/>
      <c r="K8" s="113"/>
      <c r="L8" s="113"/>
      <c r="M8" s="113"/>
      <c r="N8" s="20">
        <f>C8/B8</f>
        <v>0.19017288929786619</v>
      </c>
      <c r="O8" s="41">
        <f>D8/C8</f>
        <v>4.6672982655592632</v>
      </c>
      <c r="P8" s="41">
        <f>I8/D8</f>
        <v>8.2034319886580711</v>
      </c>
      <c r="Q8" s="42" t="e">
        <f>(I8-#REF!)/I8</f>
        <v>#REF!</v>
      </c>
      <c r="S8" s="97">
        <f>D8/O8</f>
        <v>284991</v>
      </c>
    </row>
    <row r="10" spans="1:19" ht="15" thickBot="1" x14ac:dyDescent="0.45"/>
    <row r="11" spans="1:19" ht="15" thickBot="1" x14ac:dyDescent="0.45">
      <c r="A11" s="8" t="s">
        <v>10</v>
      </c>
      <c r="B11" s="106" t="s">
        <v>8</v>
      </c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8"/>
      <c r="N11" s="106" t="s">
        <v>9</v>
      </c>
      <c r="O11" s="107"/>
      <c r="P11" s="107"/>
      <c r="Q11" s="108"/>
    </row>
    <row r="12" spans="1:19" ht="15" thickBot="1" x14ac:dyDescent="0.45">
      <c r="A12" s="9" t="s">
        <v>11</v>
      </c>
      <c r="B12" s="25" t="s">
        <v>0</v>
      </c>
      <c r="C12" s="26" t="s">
        <v>1</v>
      </c>
      <c r="D12" s="26" t="s">
        <v>2</v>
      </c>
      <c r="E12" s="26" t="s">
        <v>59</v>
      </c>
      <c r="F12" s="26" t="s">
        <v>60</v>
      </c>
      <c r="G12" s="26" t="s">
        <v>61</v>
      </c>
      <c r="H12" s="26" t="s">
        <v>62</v>
      </c>
      <c r="I12" s="26" t="s">
        <v>3</v>
      </c>
      <c r="J12" s="26" t="s">
        <v>63</v>
      </c>
      <c r="K12" s="26" t="s">
        <v>64</v>
      </c>
      <c r="L12" s="26" t="s">
        <v>65</v>
      </c>
      <c r="M12" s="26" t="s">
        <v>66</v>
      </c>
      <c r="N12" s="25" t="s">
        <v>4</v>
      </c>
      <c r="O12" s="26" t="s">
        <v>5</v>
      </c>
      <c r="P12" s="26" t="s">
        <v>6</v>
      </c>
      <c r="Q12" s="27" t="s">
        <v>67</v>
      </c>
    </row>
    <row r="13" spans="1:19" ht="15" thickBot="1" x14ac:dyDescent="0.45">
      <c r="A13" s="10" t="s">
        <v>12</v>
      </c>
      <c r="B13" s="32">
        <v>207356</v>
      </c>
      <c r="C13" s="33">
        <v>67514.61</v>
      </c>
      <c r="D13" s="33">
        <f t="shared" ref="D13:D18" si="1">SUM(E13:H13)</f>
        <v>284982.07999999996</v>
      </c>
      <c r="E13" s="33">
        <v>108779.06</v>
      </c>
      <c r="F13" s="33">
        <v>22278.12</v>
      </c>
      <c r="G13" s="33">
        <v>12288.78</v>
      </c>
      <c r="H13" s="33">
        <v>141636.12</v>
      </c>
      <c r="I13" s="33">
        <f t="shared" ref="I13:I17" si="2">SUM(J13:M13)</f>
        <v>3546892.8400000003</v>
      </c>
      <c r="J13" s="77">
        <v>1195761.83</v>
      </c>
      <c r="K13" s="77">
        <v>225634.12</v>
      </c>
      <c r="L13" s="77">
        <v>153093.26999999999</v>
      </c>
      <c r="M13" s="77">
        <v>1972403.62</v>
      </c>
      <c r="N13" s="43">
        <f>C13/B13</f>
        <v>0.32559757132660738</v>
      </c>
      <c r="O13" s="44">
        <f>D13/C13</f>
        <v>4.221043119407784</v>
      </c>
      <c r="P13" s="44">
        <f>I13/D13</f>
        <v>12.446020605927226</v>
      </c>
      <c r="Q13" s="45">
        <f>(J13/I13)</f>
        <v>0.33712939294777228</v>
      </c>
    </row>
    <row r="14" spans="1:19" ht="15" thickBot="1" x14ac:dyDescent="0.45">
      <c r="A14" s="10" t="s">
        <v>13</v>
      </c>
      <c r="B14" s="6">
        <v>43668</v>
      </c>
      <c r="C14" s="5">
        <v>13948.57</v>
      </c>
      <c r="D14" s="5">
        <f t="shared" si="1"/>
        <v>69012.34</v>
      </c>
      <c r="E14" s="5">
        <v>36695.410000000003</v>
      </c>
      <c r="F14" s="5">
        <v>5884.57</v>
      </c>
      <c r="G14" s="5">
        <v>4995.88</v>
      </c>
      <c r="H14" s="5">
        <v>21436.48</v>
      </c>
      <c r="I14" s="5">
        <f t="shared" si="2"/>
        <v>1054351.58</v>
      </c>
      <c r="J14" s="78">
        <v>646717.53</v>
      </c>
      <c r="K14" s="78">
        <v>32037.88</v>
      </c>
      <c r="L14" s="78">
        <v>55671.95</v>
      </c>
      <c r="M14" s="78">
        <v>319924.21999999997</v>
      </c>
      <c r="N14" s="46">
        <f>C14/B14</f>
        <v>0.31942314738481264</v>
      </c>
      <c r="O14" s="47">
        <f>D14/C14</f>
        <v>4.947628323190119</v>
      </c>
      <c r="P14" s="47">
        <f>I14/D14</f>
        <v>15.277725403891537</v>
      </c>
      <c r="Q14" s="48">
        <f>(J14/I14)</f>
        <v>0.61337939096178906</v>
      </c>
    </row>
    <row r="15" spans="1:19" ht="15" thickBot="1" x14ac:dyDescent="0.45">
      <c r="A15" s="10" t="s">
        <v>14</v>
      </c>
      <c r="B15" s="6">
        <v>144185</v>
      </c>
      <c r="C15" s="5">
        <v>18768.580000000002</v>
      </c>
      <c r="D15" s="5">
        <f t="shared" si="1"/>
        <v>81389.149999999994</v>
      </c>
      <c r="E15" s="5">
        <v>34949.86</v>
      </c>
      <c r="F15" s="5">
        <v>29605.65</v>
      </c>
      <c r="G15" s="5">
        <v>9833.4599999999991</v>
      </c>
      <c r="H15" s="5">
        <v>7000.18</v>
      </c>
      <c r="I15" s="5">
        <f t="shared" si="2"/>
        <v>662266.37</v>
      </c>
      <c r="J15" s="78">
        <v>268926.38</v>
      </c>
      <c r="K15" s="78">
        <v>203916.83</v>
      </c>
      <c r="L15" s="78">
        <v>79187.89</v>
      </c>
      <c r="M15" s="78">
        <v>110235.27</v>
      </c>
      <c r="N15" s="46">
        <f>C15/B15</f>
        <v>0.13017012865415961</v>
      </c>
      <c r="O15" s="47">
        <f>D15/C15</f>
        <v>4.3364575263552165</v>
      </c>
      <c r="P15" s="47">
        <f>I15/D15</f>
        <v>8.137035096201398</v>
      </c>
      <c r="Q15" s="48">
        <f>(J15/I15)</f>
        <v>0.4060698114566802</v>
      </c>
    </row>
    <row r="16" spans="1:19" ht="15" thickBot="1" x14ac:dyDescent="0.45">
      <c r="A16" s="10" t="s">
        <v>20</v>
      </c>
      <c r="B16" s="7">
        <v>1066343</v>
      </c>
      <c r="C16" s="4">
        <v>197940.58</v>
      </c>
      <c r="D16" s="4">
        <f t="shared" si="1"/>
        <v>1101987.3</v>
      </c>
      <c r="E16" s="4">
        <v>721149.19</v>
      </c>
      <c r="F16" s="4">
        <v>129631.82</v>
      </c>
      <c r="G16" s="4">
        <v>169360.69</v>
      </c>
      <c r="H16" s="4">
        <v>81845.600000000006</v>
      </c>
      <c r="I16" s="4">
        <f t="shared" si="2"/>
        <v>8203616.8700000001</v>
      </c>
      <c r="J16" s="79">
        <v>5828685.7800000003</v>
      </c>
      <c r="K16" s="79">
        <v>993912.63</v>
      </c>
      <c r="L16" s="79">
        <v>969266.77</v>
      </c>
      <c r="M16" s="79">
        <v>411751.69</v>
      </c>
      <c r="N16" s="49">
        <v>0.44458650027851154</v>
      </c>
      <c r="O16" s="50">
        <v>5.5672631150216896</v>
      </c>
      <c r="P16" s="50">
        <v>7.4443842814194348</v>
      </c>
      <c r="Q16" s="51">
        <f>(J16/I16)</f>
        <v>0.71050194961140356</v>
      </c>
    </row>
    <row r="17" spans="1:20" ht="15" thickBot="1" x14ac:dyDescent="0.45">
      <c r="A17" s="10" t="s">
        <v>16</v>
      </c>
      <c r="B17" s="6">
        <v>37037</v>
      </c>
      <c r="C17" s="5">
        <v>17208.11</v>
      </c>
      <c r="D17" s="5">
        <f t="shared" si="1"/>
        <v>106357.56</v>
      </c>
      <c r="E17" s="5">
        <v>39408.910000000003</v>
      </c>
      <c r="F17" s="5">
        <v>38348.61</v>
      </c>
      <c r="G17" s="5">
        <v>2112.25</v>
      </c>
      <c r="H17" s="5">
        <v>26487.79</v>
      </c>
      <c r="I17" s="5">
        <f t="shared" si="2"/>
        <v>795065.97</v>
      </c>
      <c r="J17" s="78">
        <v>353758.51</v>
      </c>
      <c r="K17" s="78">
        <v>95057.13</v>
      </c>
      <c r="L17" s="78">
        <v>19647.29</v>
      </c>
      <c r="M17" s="78">
        <v>326603.03999999998</v>
      </c>
      <c r="N17" s="46">
        <f>C17/B17</f>
        <v>0.46461943461943461</v>
      </c>
      <c r="O17" s="47">
        <f>D17/C17</f>
        <v>6.180664814439238</v>
      </c>
      <c r="P17" s="47">
        <f>I17/D17</f>
        <v>7.4754062616705381</v>
      </c>
      <c r="Q17" s="48">
        <f>(J17/I17)</f>
        <v>0.44494233604288208</v>
      </c>
    </row>
    <row r="18" spans="1:20" ht="15" thickBot="1" x14ac:dyDescent="0.45">
      <c r="A18" s="10" t="s">
        <v>15</v>
      </c>
      <c r="B18" s="28">
        <f t="shared" ref="B18:C18" si="3">SUM(B13,B14,B15,B16,B17)</f>
        <v>1498589</v>
      </c>
      <c r="C18" s="29">
        <f t="shared" si="3"/>
        <v>315380.44999999995</v>
      </c>
      <c r="D18" s="29">
        <f t="shared" si="1"/>
        <v>1643728.4300000002</v>
      </c>
      <c r="E18" s="29">
        <f t="shared" ref="E18:H18" si="4">SUM(E13:E17)</f>
        <v>940982.43</v>
      </c>
      <c r="F18" s="29">
        <f t="shared" si="4"/>
        <v>225748.77000000002</v>
      </c>
      <c r="G18" s="29">
        <f t="shared" si="4"/>
        <v>198591.06</v>
      </c>
      <c r="H18" s="29">
        <f t="shared" si="4"/>
        <v>278406.17</v>
      </c>
      <c r="I18" s="29">
        <f>SUM(J18:M18)</f>
        <v>14262193.630000001</v>
      </c>
      <c r="J18" s="80">
        <f t="shared" ref="J18:M18" si="5">SUM(J13:J17)</f>
        <v>8293850.0300000003</v>
      </c>
      <c r="K18" s="80">
        <f t="shared" si="5"/>
        <v>1550558.5899999999</v>
      </c>
      <c r="L18" s="80">
        <f t="shared" si="5"/>
        <v>1276867.17</v>
      </c>
      <c r="M18" s="80">
        <f t="shared" si="5"/>
        <v>3140917.84</v>
      </c>
      <c r="N18" s="52">
        <f>C18/B18</f>
        <v>0.21045159813664718</v>
      </c>
      <c r="O18" s="53">
        <f>D18/C18</f>
        <v>5.2118906863123584</v>
      </c>
      <c r="P18" s="53">
        <f>I18/D18</f>
        <v>8.6767335587180909</v>
      </c>
      <c r="Q18" s="54">
        <f>(J18/I18)</f>
        <v>0.58152695477042127</v>
      </c>
      <c r="R18" s="99">
        <f>D18/D8-1</f>
        <v>0.23575781610629898</v>
      </c>
      <c r="S18" s="98">
        <f>D18/O18</f>
        <v>315380.44999999995</v>
      </c>
      <c r="T18" s="99">
        <f>S18/S8-1</f>
        <v>0.10663301648122214</v>
      </c>
    </row>
    <row r="19" spans="1:20" ht="15" thickBot="1" x14ac:dyDescent="0.45">
      <c r="A19" s="10" t="s">
        <v>21</v>
      </c>
      <c r="B19" s="74"/>
      <c r="C19" s="75">
        <v>311037.25382153899</v>
      </c>
      <c r="D19" s="102">
        <v>1665038</v>
      </c>
      <c r="E19" s="102"/>
      <c r="F19" s="102"/>
      <c r="G19" s="102"/>
      <c r="H19" s="102"/>
      <c r="I19" s="75">
        <v>14422966</v>
      </c>
      <c r="J19" s="75"/>
      <c r="K19" s="75"/>
      <c r="L19" s="75"/>
      <c r="M19" s="75"/>
      <c r="N19" s="81">
        <v>0.25</v>
      </c>
      <c r="O19" s="74">
        <v>4</v>
      </c>
      <c r="P19" s="74">
        <v>9.5</v>
      </c>
      <c r="Q19" s="76"/>
    </row>
    <row r="20" spans="1:20" x14ac:dyDescent="0.4">
      <c r="D20" s="88" t="s">
        <v>31</v>
      </c>
      <c r="E20" s="88"/>
      <c r="F20" s="88"/>
      <c r="G20" s="88"/>
      <c r="H20" s="88"/>
      <c r="I20" s="88" t="s">
        <v>32</v>
      </c>
      <c r="J20" s="118"/>
      <c r="K20" s="88"/>
      <c r="L20" s="88"/>
      <c r="M20" s="88"/>
      <c r="P20" s="88" t="s">
        <v>32</v>
      </c>
    </row>
    <row r="21" spans="1:20" ht="15" thickBot="1" x14ac:dyDescent="0.45">
      <c r="D21" t="s">
        <v>34</v>
      </c>
      <c r="I21" t="s">
        <v>34</v>
      </c>
      <c r="P21" t="s">
        <v>33</v>
      </c>
    </row>
    <row r="22" spans="1:20" ht="15" thickBot="1" x14ac:dyDescent="0.45">
      <c r="A22" s="8" t="s">
        <v>18</v>
      </c>
      <c r="B22" s="106" t="s">
        <v>8</v>
      </c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6" t="s">
        <v>9</v>
      </c>
      <c r="O22" s="107"/>
      <c r="P22" s="107"/>
      <c r="Q22" s="108"/>
    </row>
    <row r="23" spans="1:20" ht="15" thickBot="1" x14ac:dyDescent="0.45">
      <c r="A23" s="9" t="s">
        <v>11</v>
      </c>
      <c r="B23" s="25" t="s">
        <v>0</v>
      </c>
      <c r="C23" s="26" t="s">
        <v>1</v>
      </c>
      <c r="D23" s="26" t="s">
        <v>2</v>
      </c>
      <c r="E23" s="26"/>
      <c r="F23" s="26"/>
      <c r="G23" s="26"/>
      <c r="H23" s="26"/>
      <c r="I23" s="26" t="s">
        <v>3</v>
      </c>
      <c r="J23" s="73"/>
      <c r="K23" s="73"/>
      <c r="L23" s="73"/>
      <c r="M23" s="73"/>
      <c r="N23" s="34" t="s">
        <v>4</v>
      </c>
      <c r="O23" s="35" t="s">
        <v>5</v>
      </c>
      <c r="P23" s="35" t="s">
        <v>6</v>
      </c>
      <c r="Q23" s="36" t="s">
        <v>7</v>
      </c>
    </row>
    <row r="24" spans="1:20" ht="15" thickBot="1" x14ac:dyDescent="0.45">
      <c r="A24" s="10" t="s">
        <v>12</v>
      </c>
      <c r="B24" s="30">
        <f t="shared" ref="B24:Q24" si="6">AVERAGE(B3,B13)</f>
        <v>207356</v>
      </c>
      <c r="C24" s="31">
        <f t="shared" si="6"/>
        <v>55757.305</v>
      </c>
      <c r="D24" s="31">
        <f t="shared" si="6"/>
        <v>216856.03999999998</v>
      </c>
      <c r="E24" s="31"/>
      <c r="F24" s="31"/>
      <c r="G24" s="31"/>
      <c r="H24" s="31"/>
      <c r="I24" s="31">
        <f t="shared" si="6"/>
        <v>2414270.879771905</v>
      </c>
      <c r="J24" s="114"/>
      <c r="K24" s="114"/>
      <c r="L24" s="114"/>
      <c r="M24" s="114"/>
      <c r="N24" s="55">
        <f t="shared" si="6"/>
        <v>0.26889651131387521</v>
      </c>
      <c r="O24" s="56">
        <f t="shared" si="6"/>
        <v>3.8006351960675273</v>
      </c>
      <c r="P24" s="56">
        <f t="shared" si="6"/>
        <v>10.531653211401107</v>
      </c>
      <c r="Q24" s="57">
        <f t="shared" si="6"/>
        <v>0.18307061909194078</v>
      </c>
    </row>
    <row r="25" spans="1:20" ht="15" thickBot="1" x14ac:dyDescent="0.45">
      <c r="A25" s="10" t="s">
        <v>13</v>
      </c>
      <c r="B25" s="21">
        <f t="shared" ref="B25:Q25" si="7">AVERAGE(B4,B14)</f>
        <v>93926.5</v>
      </c>
      <c r="C25" s="22">
        <f t="shared" si="7"/>
        <v>22392.285</v>
      </c>
      <c r="D25" s="22">
        <f t="shared" si="7"/>
        <v>102265.17</v>
      </c>
      <c r="E25" s="22"/>
      <c r="F25" s="22"/>
      <c r="G25" s="22"/>
      <c r="H25" s="22"/>
      <c r="I25" s="22">
        <f t="shared" si="7"/>
        <v>1136556.0230127</v>
      </c>
      <c r="J25" s="115"/>
      <c r="K25" s="115"/>
      <c r="L25" s="115"/>
      <c r="M25" s="115"/>
      <c r="N25" s="58">
        <f t="shared" si="7"/>
        <v>0.26664364013482383</v>
      </c>
      <c r="O25" s="59">
        <f t="shared" si="7"/>
        <v>4.6712133054528842</v>
      </c>
      <c r="P25" s="59">
        <f t="shared" si="7"/>
        <v>12.135536450176268</v>
      </c>
      <c r="Q25" s="60">
        <f t="shared" si="7"/>
        <v>0.32402307653276785</v>
      </c>
    </row>
    <row r="26" spans="1:20" ht="15" thickBot="1" x14ac:dyDescent="0.45">
      <c r="A26" s="10" t="s">
        <v>14</v>
      </c>
      <c r="B26" s="21">
        <f t="shared" ref="B26:Q26" si="8">AVERAGE(B5,B15)</f>
        <v>605264</v>
      </c>
      <c r="C26" s="22">
        <f t="shared" si="8"/>
        <v>104869.29000000001</v>
      </c>
      <c r="D26" s="22">
        <f t="shared" si="8"/>
        <v>517619.57500000001</v>
      </c>
      <c r="E26" s="22"/>
      <c r="F26" s="22"/>
      <c r="G26" s="22"/>
      <c r="H26" s="22"/>
      <c r="I26" s="22">
        <f t="shared" si="8"/>
        <v>4139157.1884988202</v>
      </c>
      <c r="J26" s="115"/>
      <c r="K26" s="115"/>
      <c r="L26" s="115"/>
      <c r="M26" s="115"/>
      <c r="N26" s="58">
        <f t="shared" si="8"/>
        <v>0.15462942294339732</v>
      </c>
      <c r="O26" s="59">
        <f t="shared" si="8"/>
        <v>4.6656105508929535</v>
      </c>
      <c r="P26" s="59">
        <f t="shared" si="8"/>
        <v>8.060784679723934</v>
      </c>
      <c r="Q26" s="60">
        <f t="shared" si="8"/>
        <v>0.21714085225872351</v>
      </c>
    </row>
    <row r="27" spans="1:20" ht="15" thickBot="1" x14ac:dyDescent="0.45">
      <c r="A27" s="10" t="s">
        <v>20</v>
      </c>
      <c r="B27" s="23">
        <f t="shared" ref="B27:Q27" si="9">AVERAGE(B6,B16)</f>
        <v>551690</v>
      </c>
      <c r="C27" s="24">
        <f t="shared" si="9"/>
        <v>104157.79</v>
      </c>
      <c r="D27" s="24">
        <f t="shared" si="9"/>
        <v>572268.65</v>
      </c>
      <c r="E27" s="24"/>
      <c r="F27" s="24"/>
      <c r="G27" s="24"/>
      <c r="H27" s="24"/>
      <c r="I27" s="24">
        <f t="shared" si="9"/>
        <v>4233657.9617743148</v>
      </c>
      <c r="J27" s="116"/>
      <c r="K27" s="116"/>
      <c r="L27" s="116"/>
      <c r="M27" s="116"/>
      <c r="N27" s="61">
        <f t="shared" si="9"/>
        <v>0.36235589020189574</v>
      </c>
      <c r="O27" s="62">
        <f t="shared" si="9"/>
        <v>4.8342339671493946</v>
      </c>
      <c r="P27" s="62">
        <f t="shared" si="9"/>
        <v>6.8208884221272168</v>
      </c>
      <c r="Q27" s="63">
        <f t="shared" si="9"/>
        <v>0.36785444864769551</v>
      </c>
    </row>
    <row r="28" spans="1:20" ht="15" thickBot="1" x14ac:dyDescent="0.45">
      <c r="A28" s="10" t="s">
        <v>16</v>
      </c>
      <c r="B28" s="21">
        <f t="shared" ref="B28:Q28" si="10">AVERAGE(B7,B17)</f>
        <v>40352.5</v>
      </c>
      <c r="C28" s="22">
        <f t="shared" si="10"/>
        <v>13009.055</v>
      </c>
      <c r="D28" s="22">
        <f t="shared" si="10"/>
        <v>77923.78</v>
      </c>
      <c r="E28" s="22"/>
      <c r="F28" s="22"/>
      <c r="G28" s="22"/>
      <c r="H28" s="22"/>
      <c r="I28" s="22">
        <f t="shared" si="10"/>
        <v>663303.07120709599</v>
      </c>
      <c r="J28" s="115"/>
      <c r="K28" s="115"/>
      <c r="L28" s="115"/>
      <c r="M28" s="115"/>
      <c r="N28" s="58">
        <f t="shared" si="10"/>
        <v>0.3331844997591078</v>
      </c>
      <c r="O28" s="59">
        <f t="shared" si="10"/>
        <v>5.8990724753240436</v>
      </c>
      <c r="P28" s="59">
        <f t="shared" si="10"/>
        <v>9.1078806658341698</v>
      </c>
      <c r="Q28" s="60">
        <f t="shared" si="10"/>
        <v>0.23824906204258964</v>
      </c>
    </row>
    <row r="29" spans="1:20" ht="15" thickBot="1" x14ac:dyDescent="0.45">
      <c r="A29" s="11" t="s">
        <v>15</v>
      </c>
      <c r="B29" s="28">
        <f t="shared" ref="B29:Q29" si="11">AVERAGE(B8,B18)</f>
        <v>1498589</v>
      </c>
      <c r="C29" s="29">
        <f t="shared" si="11"/>
        <v>300185.72499999998</v>
      </c>
      <c r="D29" s="29">
        <f t="shared" si="11"/>
        <v>1486933.2150000001</v>
      </c>
      <c r="E29" s="29"/>
      <c r="F29" s="29"/>
      <c r="G29" s="29"/>
      <c r="H29" s="29"/>
      <c r="I29" s="29">
        <f t="shared" si="11"/>
        <v>12586945.124264836</v>
      </c>
      <c r="J29" s="80"/>
      <c r="K29" s="80"/>
      <c r="L29" s="80"/>
      <c r="M29" s="80"/>
      <c r="N29" s="52">
        <f t="shared" si="11"/>
        <v>0.2003122437172567</v>
      </c>
      <c r="O29" s="53">
        <f t="shared" si="11"/>
        <v>4.9395944759358112</v>
      </c>
      <c r="P29" s="53">
        <f t="shared" si="11"/>
        <v>8.440082773688081</v>
      </c>
      <c r="Q29" s="54" t="e">
        <f t="shared" si="11"/>
        <v>#REF!</v>
      </c>
    </row>
    <row r="50" spans="2:13" x14ac:dyDescent="0.4">
      <c r="B50" s="3"/>
    </row>
    <row r="51" spans="2:13" x14ac:dyDescent="0.4">
      <c r="B51" s="3"/>
      <c r="C51" s="3"/>
    </row>
    <row r="52" spans="2:13" x14ac:dyDescent="0.4">
      <c r="B52" s="1"/>
      <c r="C52" s="2"/>
    </row>
    <row r="53" spans="2:13" x14ac:dyDescent="0.4">
      <c r="B53" s="1"/>
      <c r="C53" s="2"/>
    </row>
    <row r="54" spans="2:13" x14ac:dyDescent="0.4">
      <c r="B54" s="1"/>
      <c r="C54" s="2"/>
    </row>
    <row r="55" spans="2:13" x14ac:dyDescent="0.4">
      <c r="B55" s="1"/>
      <c r="C55" s="2"/>
    </row>
    <row r="56" spans="2:13" x14ac:dyDescent="0.4">
      <c r="B56" s="1"/>
      <c r="C56" s="2"/>
    </row>
    <row r="57" spans="2:13" x14ac:dyDescent="0.4">
      <c r="B57" s="1"/>
      <c r="C57" s="2"/>
    </row>
    <row r="58" spans="2:13" x14ac:dyDescent="0.4">
      <c r="B58" s="1"/>
      <c r="C58" s="2"/>
      <c r="D58" s="1"/>
      <c r="E58" s="1"/>
      <c r="F58" s="1"/>
      <c r="G58" s="1"/>
      <c r="H58" s="1"/>
      <c r="I58" s="2"/>
      <c r="J58" s="2"/>
      <c r="K58" s="2"/>
      <c r="L58" s="2"/>
      <c r="M58" s="2"/>
    </row>
    <row r="59" spans="2:13" x14ac:dyDescent="0.4">
      <c r="B59" s="1"/>
      <c r="C59" s="2"/>
      <c r="D59" s="1"/>
      <c r="E59" s="1"/>
      <c r="F59" s="1"/>
      <c r="G59" s="1"/>
      <c r="H59" s="1"/>
      <c r="I59" s="2"/>
      <c r="J59" s="2"/>
      <c r="K59" s="2"/>
      <c r="L59" s="2"/>
      <c r="M59" s="2"/>
    </row>
    <row r="60" spans="2:13" x14ac:dyDescent="0.4">
      <c r="B60" s="1"/>
      <c r="C60" s="2"/>
      <c r="D60" s="1"/>
      <c r="E60" s="1"/>
      <c r="F60" s="1"/>
      <c r="G60" s="1"/>
      <c r="H60" s="1"/>
      <c r="I60" s="2"/>
      <c r="J60" s="2"/>
      <c r="K60" s="2"/>
      <c r="L60" s="2"/>
      <c r="M60" s="2"/>
    </row>
    <row r="61" spans="2:13" x14ac:dyDescent="0.4">
      <c r="B61" s="1"/>
      <c r="C61" s="2"/>
      <c r="D61" s="1"/>
      <c r="E61" s="1"/>
      <c r="F61" s="1"/>
      <c r="G61" s="1"/>
      <c r="H61" s="1"/>
      <c r="I61" s="2"/>
      <c r="J61" s="2"/>
      <c r="K61" s="2"/>
      <c r="L61" s="2"/>
      <c r="M61" s="2"/>
    </row>
    <row r="62" spans="2:13" x14ac:dyDescent="0.4">
      <c r="B62" s="1"/>
      <c r="C62" s="2"/>
      <c r="D62" s="1"/>
      <c r="E62" s="1"/>
      <c r="F62" s="1"/>
      <c r="G62" s="1"/>
      <c r="H62" s="1"/>
      <c r="I62" s="2"/>
      <c r="J62" s="2"/>
      <c r="K62" s="2"/>
      <c r="L62" s="2"/>
      <c r="M62" s="2"/>
    </row>
    <row r="63" spans="2:13" x14ac:dyDescent="0.4">
      <c r="D63" s="1"/>
      <c r="E63" s="1"/>
      <c r="F63" s="1"/>
      <c r="G63" s="1"/>
      <c r="H63" s="1"/>
      <c r="I63" s="2"/>
      <c r="J63" s="2"/>
      <c r="K63" s="2"/>
      <c r="L63" s="2"/>
      <c r="M63" s="2"/>
    </row>
    <row r="64" spans="2:13" x14ac:dyDescent="0.4">
      <c r="D64" s="1"/>
      <c r="E64" s="1"/>
      <c r="F64" s="1"/>
      <c r="G64" s="1"/>
      <c r="H64" s="1"/>
      <c r="I64" s="2"/>
      <c r="J64" s="2"/>
      <c r="K64" s="2"/>
      <c r="L64" s="2"/>
      <c r="M64" s="2"/>
    </row>
    <row r="65" spans="4:13" x14ac:dyDescent="0.4">
      <c r="D65" s="1"/>
      <c r="E65" s="1"/>
      <c r="F65" s="1"/>
      <c r="G65" s="1"/>
      <c r="H65" s="1"/>
      <c r="I65" s="2"/>
      <c r="J65" s="2"/>
      <c r="K65" s="2"/>
      <c r="L65" s="2"/>
      <c r="M65" s="2"/>
    </row>
    <row r="66" spans="4:13" x14ac:dyDescent="0.4">
      <c r="D66" s="1"/>
      <c r="E66" s="1"/>
      <c r="F66" s="1"/>
      <c r="G66" s="1"/>
      <c r="H66" s="1"/>
      <c r="I66" s="2"/>
      <c r="J66" s="2"/>
      <c r="K66" s="2"/>
      <c r="L66" s="2"/>
      <c r="M66" s="2"/>
    </row>
    <row r="67" spans="4:13" x14ac:dyDescent="0.4">
      <c r="D67" s="1"/>
      <c r="E67" s="1"/>
      <c r="F67" s="1"/>
      <c r="G67" s="1"/>
      <c r="H67" s="1"/>
      <c r="I67" s="2"/>
      <c r="J67" s="2"/>
      <c r="K67" s="2"/>
      <c r="L67" s="2"/>
      <c r="M67" s="2"/>
    </row>
    <row r="68" spans="4:13" x14ac:dyDescent="0.4">
      <c r="D68" s="1"/>
      <c r="E68" s="1"/>
      <c r="F68" s="1"/>
      <c r="G68" s="1"/>
      <c r="H68" s="1"/>
      <c r="I68" s="2"/>
      <c r="J68" s="2"/>
      <c r="K68" s="2"/>
      <c r="L68" s="2"/>
      <c r="M68" s="2"/>
    </row>
  </sheetData>
  <mergeCells count="6">
    <mergeCell ref="B1:M1"/>
    <mergeCell ref="N1:Q1"/>
    <mergeCell ref="B22:M22"/>
    <mergeCell ref="N22:Q22"/>
    <mergeCell ref="B11:M11"/>
    <mergeCell ref="N11:Q1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8019-5AD1-43B5-B847-FBD824E92B26}">
  <dimension ref="A1:H56"/>
  <sheetViews>
    <sheetView workbookViewId="0">
      <selection activeCell="J6" sqref="J6"/>
    </sheetView>
  </sheetViews>
  <sheetFormatPr defaultRowHeight="14.6" x14ac:dyDescent="0.4"/>
  <cols>
    <col min="1" max="1" width="20.69140625" customWidth="1"/>
    <col min="2" max="2" width="9.3046875" customWidth="1"/>
    <col min="3" max="4" width="18" customWidth="1"/>
    <col min="5" max="5" width="18.765625" customWidth="1"/>
    <col min="6" max="6" width="18.69140625" customWidth="1"/>
    <col min="7" max="7" width="18" customWidth="1"/>
    <col min="8" max="8" width="9.53515625" customWidth="1"/>
  </cols>
  <sheetData>
    <row r="1" spans="1:7" ht="15" thickBot="1" x14ac:dyDescent="0.45">
      <c r="A1" s="124" t="s">
        <v>22</v>
      </c>
      <c r="B1" s="125" t="s">
        <v>23</v>
      </c>
      <c r="C1" s="124" t="s">
        <v>24</v>
      </c>
      <c r="D1" s="125" t="s">
        <v>25</v>
      </c>
      <c r="E1" s="124" t="s">
        <v>26</v>
      </c>
      <c r="F1" s="126" t="s">
        <v>27</v>
      </c>
      <c r="G1" s="124" t="s">
        <v>28</v>
      </c>
    </row>
    <row r="2" spans="1:7" x14ac:dyDescent="0.4">
      <c r="A2" s="120" t="s">
        <v>12</v>
      </c>
      <c r="B2" s="89" t="s">
        <v>29</v>
      </c>
      <c r="C2" s="100">
        <v>0.27593222428869402</v>
      </c>
      <c r="D2" s="100">
        <v>0.426670502769186</v>
      </c>
      <c r="E2" s="100">
        <v>0.283484551124628</v>
      </c>
      <c r="F2" s="101">
        <v>1.1672711953226901E-2</v>
      </c>
      <c r="G2" s="122">
        <v>2.2400098642636201E-3</v>
      </c>
    </row>
    <row r="3" spans="1:7" ht="15" thickBot="1" x14ac:dyDescent="0.45">
      <c r="A3" s="121" t="s">
        <v>12</v>
      </c>
      <c r="B3" s="83" t="s">
        <v>30</v>
      </c>
      <c r="C3" s="87">
        <v>0.12175</v>
      </c>
      <c r="D3" s="87">
        <v>0.37919999999999998</v>
      </c>
      <c r="E3" s="87">
        <v>0.41500999999999999</v>
      </c>
      <c r="F3" s="87">
        <v>7.4639999999999998E-2</v>
      </c>
      <c r="G3" s="123">
        <v>9.3900000000000008E-3</v>
      </c>
    </row>
    <row r="4" spans="1:7" x14ac:dyDescent="0.4">
      <c r="A4" s="117" t="s">
        <v>14</v>
      </c>
      <c r="B4" s="89" t="s">
        <v>29</v>
      </c>
      <c r="C4" s="84">
        <v>0.11764705882352899</v>
      </c>
      <c r="D4" s="85">
        <v>0.39554961247354797</v>
      </c>
      <c r="E4" s="84">
        <v>0.46805665545847502</v>
      </c>
      <c r="F4" s="85">
        <v>1.5059654406896199E-2</v>
      </c>
      <c r="G4" s="84">
        <v>3.6870188375504602E-3</v>
      </c>
    </row>
    <row r="5" spans="1:7" ht="15" thickBot="1" x14ac:dyDescent="0.45">
      <c r="A5" s="117" t="s">
        <v>14</v>
      </c>
      <c r="B5" s="82" t="s">
        <v>30</v>
      </c>
      <c r="C5" s="84">
        <v>1.2279999999999999E-2</v>
      </c>
      <c r="D5" s="85">
        <v>0.26719999999999999</v>
      </c>
      <c r="E5" s="84">
        <v>0.63927999999999996</v>
      </c>
      <c r="F5" s="85">
        <v>3.8809999999999997E-2</v>
      </c>
      <c r="G5" s="84">
        <v>4.2430000000000002E-2</v>
      </c>
    </row>
    <row r="6" spans="1:7" x14ac:dyDescent="0.4">
      <c r="A6" s="120" t="s">
        <v>20</v>
      </c>
      <c r="B6" s="89" t="s">
        <v>29</v>
      </c>
      <c r="C6" s="90">
        <v>0.15717762000674401</v>
      </c>
      <c r="D6" s="91">
        <v>0.40338853294204402</v>
      </c>
      <c r="E6" s="90">
        <v>0.42368965485814197</v>
      </c>
      <c r="F6" s="91">
        <v>1.33244625101391E-2</v>
      </c>
      <c r="G6" s="90">
        <v>2.41972968292883E-3</v>
      </c>
    </row>
    <row r="7" spans="1:7" ht="15" thickBot="1" x14ac:dyDescent="0.45">
      <c r="A7" s="121" t="s">
        <v>20</v>
      </c>
      <c r="B7" s="83" t="s">
        <v>30</v>
      </c>
      <c r="C7" s="86">
        <v>3.0720000000000001E-2</v>
      </c>
      <c r="D7" s="87">
        <v>0.35369</v>
      </c>
      <c r="E7" s="86">
        <v>0.53549000000000002</v>
      </c>
      <c r="F7" s="87">
        <v>6.4380000000000007E-2</v>
      </c>
      <c r="G7" s="86">
        <v>1.5720000000000001E-2</v>
      </c>
    </row>
    <row r="8" spans="1:7" x14ac:dyDescent="0.4">
      <c r="A8" s="120" t="s">
        <v>16</v>
      </c>
      <c r="B8" s="89" t="s">
        <v>29</v>
      </c>
      <c r="C8" s="90">
        <v>0.31690281380961799</v>
      </c>
      <c r="D8" s="91">
        <v>0.43534224705647501</v>
      </c>
      <c r="E8" s="90">
        <v>0.23608062263021301</v>
      </c>
      <c r="F8" s="91">
        <v>5.0888046298144E-3</v>
      </c>
      <c r="G8" s="90">
        <v>6.5855118738774596E-3</v>
      </c>
    </row>
    <row r="9" spans="1:7" ht="15" thickBot="1" x14ac:dyDescent="0.45">
      <c r="A9" s="121" t="s">
        <v>16</v>
      </c>
      <c r="B9" s="83" t="s">
        <v>30</v>
      </c>
      <c r="C9" s="86">
        <v>3.7659999999999999E-2</v>
      </c>
      <c r="D9" s="87">
        <v>0.31838</v>
      </c>
      <c r="E9" s="86">
        <v>0.51127</v>
      </c>
      <c r="F9" s="87">
        <v>0.10389</v>
      </c>
      <c r="G9" s="86">
        <v>2.8799999999999999E-2</v>
      </c>
    </row>
    <row r="10" spans="1:7" x14ac:dyDescent="0.4">
      <c r="A10" s="120" t="s">
        <v>13</v>
      </c>
      <c r="B10" s="82" t="s">
        <v>29</v>
      </c>
      <c r="C10" s="90">
        <v>0.24922385183599099</v>
      </c>
      <c r="D10" s="85">
        <v>0.434964136602076</v>
      </c>
      <c r="E10" s="90">
        <v>0.30564179424044502</v>
      </c>
      <c r="F10" s="91">
        <v>9.3137779680976304E-3</v>
      </c>
      <c r="G10" s="90">
        <v>8.56439353388288E-4</v>
      </c>
    </row>
    <row r="11" spans="1:7" x14ac:dyDescent="0.4">
      <c r="A11" s="117" t="s">
        <v>13</v>
      </c>
      <c r="B11" s="82" t="s">
        <v>30</v>
      </c>
      <c r="C11" s="84">
        <v>9.375E-2</v>
      </c>
      <c r="D11" s="85">
        <v>0.34054000000000001</v>
      </c>
      <c r="E11" s="84">
        <v>0.49703000000000003</v>
      </c>
      <c r="F11" s="85">
        <v>6.0130000000000003E-2</v>
      </c>
      <c r="G11" s="84">
        <v>8.5599999999999999E-3</v>
      </c>
    </row>
    <row r="12" spans="1:7" x14ac:dyDescent="0.4">
      <c r="B12" s="88"/>
      <c r="C12" s="84"/>
      <c r="D12" s="84"/>
      <c r="E12" s="84"/>
      <c r="F12" s="84"/>
      <c r="G12" s="84"/>
    </row>
    <row r="13" spans="1:7" x14ac:dyDescent="0.4">
      <c r="B13" s="88"/>
      <c r="C13" s="84"/>
      <c r="D13" s="84"/>
      <c r="E13" s="84"/>
      <c r="F13" s="84"/>
      <c r="G13" s="84"/>
    </row>
    <row r="14" spans="1:7" x14ac:dyDescent="0.4">
      <c r="B14" s="88"/>
      <c r="C14" s="84"/>
      <c r="D14" s="84"/>
      <c r="E14" s="84"/>
      <c r="F14" s="84"/>
      <c r="G14" s="84"/>
    </row>
    <row r="15" spans="1:7" x14ac:dyDescent="0.4">
      <c r="B15" s="88"/>
      <c r="C15" s="84"/>
      <c r="D15" s="84"/>
      <c r="E15" s="84"/>
      <c r="F15" s="84"/>
      <c r="G15" s="84"/>
    </row>
    <row r="16" spans="1:7" ht="15.45" customHeight="1" x14ac:dyDescent="0.4">
      <c r="B16" s="88"/>
      <c r="C16" s="84"/>
      <c r="D16" s="84"/>
      <c r="E16" s="84"/>
      <c r="F16" s="84"/>
      <c r="G16" s="84"/>
    </row>
    <row r="17" spans="3:8" x14ac:dyDescent="0.4">
      <c r="D17" s="72"/>
    </row>
    <row r="18" spans="3:8" x14ac:dyDescent="0.4">
      <c r="D18" s="72"/>
    </row>
    <row r="19" spans="3:8" x14ac:dyDescent="0.4">
      <c r="D19" s="72"/>
    </row>
    <row r="20" spans="3:8" x14ac:dyDescent="0.4">
      <c r="D20" s="72"/>
      <c r="E20" s="72"/>
    </row>
    <row r="21" spans="3:8" x14ac:dyDescent="0.4">
      <c r="C21" s="72"/>
      <c r="D21" s="72"/>
      <c r="E21" s="72"/>
    </row>
    <row r="22" spans="3:8" x14ac:dyDescent="0.4">
      <c r="C22" s="1"/>
      <c r="D22" s="1"/>
      <c r="E22" s="1"/>
      <c r="F22" s="1"/>
      <c r="G22" s="1"/>
      <c r="H22" s="1"/>
    </row>
    <row r="23" spans="3:8" x14ac:dyDescent="0.4">
      <c r="C23" s="1"/>
      <c r="D23" s="1"/>
      <c r="E23" s="1"/>
      <c r="F23" s="1"/>
      <c r="G23" s="1"/>
      <c r="H23" s="1"/>
    </row>
    <row r="24" spans="3:8" x14ac:dyDescent="0.4">
      <c r="C24" s="1"/>
      <c r="D24" s="1"/>
      <c r="E24" s="1"/>
      <c r="F24" s="1"/>
      <c r="G24" s="1"/>
      <c r="H24" s="1"/>
    </row>
    <row r="25" spans="3:8" x14ac:dyDescent="0.4">
      <c r="C25" s="1"/>
      <c r="D25" s="1"/>
      <c r="E25" s="1"/>
      <c r="F25" s="1"/>
      <c r="G25" s="1"/>
      <c r="H25" s="1"/>
    </row>
    <row r="26" spans="3:8" x14ac:dyDescent="0.4">
      <c r="C26" s="1"/>
      <c r="D26" s="1"/>
      <c r="E26" s="1"/>
      <c r="F26" s="1"/>
      <c r="G26" s="1"/>
      <c r="H26" s="1"/>
    </row>
    <row r="28" spans="3:8" x14ac:dyDescent="0.4">
      <c r="C28" s="72"/>
      <c r="D28" s="72"/>
      <c r="E28" s="72"/>
    </row>
    <row r="29" spans="3:8" x14ac:dyDescent="0.4">
      <c r="C29" s="72"/>
    </row>
    <row r="36" spans="4:4" x14ac:dyDescent="0.4">
      <c r="D36" s="72"/>
    </row>
    <row r="37" spans="4:4" x14ac:dyDescent="0.4">
      <c r="D37" s="72"/>
    </row>
    <row r="38" spans="4:4" x14ac:dyDescent="0.4">
      <c r="D38" s="72"/>
    </row>
    <row r="39" spans="4:4" x14ac:dyDescent="0.4">
      <c r="D39" s="72"/>
    </row>
    <row r="40" spans="4:4" x14ac:dyDescent="0.4">
      <c r="D40" s="72"/>
    </row>
    <row r="41" spans="4:4" x14ac:dyDescent="0.4">
      <c r="D41" s="72"/>
    </row>
    <row r="42" spans="4:4" x14ac:dyDescent="0.4">
      <c r="D42" s="72"/>
    </row>
    <row r="43" spans="4:4" x14ac:dyDescent="0.4">
      <c r="D43" s="72"/>
    </row>
    <row r="44" spans="4:4" x14ac:dyDescent="0.4">
      <c r="D44" s="72"/>
    </row>
    <row r="45" spans="4:4" x14ac:dyDescent="0.4">
      <c r="D45" s="72"/>
    </row>
    <row r="46" spans="4:4" x14ac:dyDescent="0.4">
      <c r="D46" s="72"/>
    </row>
    <row r="48" spans="4:4" x14ac:dyDescent="0.4">
      <c r="D48" s="72"/>
    </row>
    <row r="49" spans="4:4" x14ac:dyDescent="0.4">
      <c r="D49" s="72"/>
    </row>
    <row r="51" spans="4:4" x14ac:dyDescent="0.4">
      <c r="D51" s="72"/>
    </row>
    <row r="53" spans="4:4" x14ac:dyDescent="0.4">
      <c r="D53" s="72"/>
    </row>
    <row r="54" spans="4:4" x14ac:dyDescent="0.4">
      <c r="D54" s="72"/>
    </row>
    <row r="56" spans="4:4" x14ac:dyDescent="0.4">
      <c r="D56" s="7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8166-AA9E-4A05-AEA6-FC2AB18DD68A}">
  <dimension ref="A1:D45"/>
  <sheetViews>
    <sheetView workbookViewId="0">
      <selection activeCell="E29" sqref="E29"/>
    </sheetView>
  </sheetViews>
  <sheetFormatPr defaultRowHeight="14.6" x14ac:dyDescent="0.4"/>
  <cols>
    <col min="1" max="1" width="20" style="88" customWidth="1"/>
    <col min="2" max="2" width="13.84375" customWidth="1"/>
    <col min="3" max="4" width="13.69140625" customWidth="1"/>
  </cols>
  <sheetData>
    <row r="1" spans="1:4" ht="15" thickBot="1" x14ac:dyDescent="0.45">
      <c r="A1" s="133" t="s">
        <v>22</v>
      </c>
      <c r="B1" s="134" t="s">
        <v>23</v>
      </c>
      <c r="C1" s="135" t="s">
        <v>30</v>
      </c>
      <c r="D1" s="136" t="s">
        <v>29</v>
      </c>
    </row>
    <row r="2" spans="1:4" ht="15" thickBot="1" x14ac:dyDescent="0.45">
      <c r="A2" s="127" t="s">
        <v>12</v>
      </c>
      <c r="B2" s="96" t="s">
        <v>68</v>
      </c>
      <c r="C2" s="92">
        <v>0.41500999999999999</v>
      </c>
      <c r="D2" s="130">
        <v>0.39185999999999999</v>
      </c>
    </row>
    <row r="3" spans="1:4" ht="15" thickBot="1" x14ac:dyDescent="0.45">
      <c r="A3" s="128"/>
      <c r="B3" s="96" t="s">
        <v>69</v>
      </c>
      <c r="C3" s="95">
        <v>8.2239999999999994E-2</v>
      </c>
      <c r="D3" s="131"/>
    </row>
    <row r="4" spans="1:4" ht="15" thickBot="1" x14ac:dyDescent="0.45">
      <c r="A4" s="128"/>
      <c r="B4" s="96" t="s">
        <v>70</v>
      </c>
      <c r="C4" s="95">
        <v>5.6500000000000002E-2</v>
      </c>
      <c r="D4" s="131"/>
    </row>
    <row r="5" spans="1:4" ht="15" thickBot="1" x14ac:dyDescent="0.45">
      <c r="A5" s="129"/>
      <c r="B5" s="96" t="s">
        <v>71</v>
      </c>
      <c r="C5" s="93">
        <v>0.44624999999999998</v>
      </c>
      <c r="D5" s="132">
        <v>0.60814000000000001</v>
      </c>
    </row>
    <row r="6" spans="1:4" ht="15" thickBot="1" x14ac:dyDescent="0.45">
      <c r="A6" s="128" t="s">
        <v>14</v>
      </c>
      <c r="B6" s="96" t="s">
        <v>68</v>
      </c>
      <c r="C6" s="95">
        <v>0.45582</v>
      </c>
      <c r="D6" s="131">
        <v>0.45293</v>
      </c>
    </row>
    <row r="7" spans="1:4" ht="15" thickBot="1" x14ac:dyDescent="0.45">
      <c r="A7" s="128"/>
      <c r="B7" s="96" t="s">
        <v>69</v>
      </c>
      <c r="C7" s="95">
        <v>0.34573999999999999</v>
      </c>
      <c r="D7" s="131"/>
    </row>
    <row r="8" spans="1:4" ht="15" thickBot="1" x14ac:dyDescent="0.45">
      <c r="A8" s="128"/>
      <c r="B8" s="96" t="s">
        <v>70</v>
      </c>
      <c r="C8" s="95">
        <v>7.7619999999999995E-2</v>
      </c>
      <c r="D8" s="131"/>
    </row>
    <row r="9" spans="1:4" ht="15" thickBot="1" x14ac:dyDescent="0.45">
      <c r="A9" s="128"/>
      <c r="B9" s="96" t="s">
        <v>71</v>
      </c>
      <c r="C9" s="95">
        <v>0.12082</v>
      </c>
      <c r="D9" s="131">
        <v>0.54706999999999995</v>
      </c>
    </row>
    <row r="10" spans="1:4" ht="15" thickBot="1" x14ac:dyDescent="0.45">
      <c r="A10" s="127" t="s">
        <v>20</v>
      </c>
      <c r="B10" s="96" t="s">
        <v>68</v>
      </c>
      <c r="C10" s="92">
        <v>0.72492999999999996</v>
      </c>
      <c r="D10" s="130">
        <v>0.59994000000000003</v>
      </c>
    </row>
    <row r="11" spans="1:4" ht="15" thickBot="1" x14ac:dyDescent="0.45">
      <c r="A11" s="128"/>
      <c r="B11" s="96" t="s">
        <v>69</v>
      </c>
      <c r="C11" s="95">
        <v>0.12594</v>
      </c>
      <c r="D11" s="131"/>
    </row>
    <row r="12" spans="1:4" ht="15" thickBot="1" x14ac:dyDescent="0.45">
      <c r="A12" s="128"/>
      <c r="B12" s="96" t="s">
        <v>70</v>
      </c>
      <c r="C12" s="95">
        <v>9.8739999999999994E-2</v>
      </c>
      <c r="D12" s="131"/>
    </row>
    <row r="13" spans="1:4" ht="15" thickBot="1" x14ac:dyDescent="0.45">
      <c r="A13" s="129"/>
      <c r="B13" s="96" t="s">
        <v>71</v>
      </c>
      <c r="C13" s="93">
        <v>5.0389999999999997E-2</v>
      </c>
      <c r="D13" s="132">
        <v>0.40006000000000003</v>
      </c>
    </row>
    <row r="14" spans="1:4" ht="15" thickBot="1" x14ac:dyDescent="0.45">
      <c r="A14" s="128" t="s">
        <v>16</v>
      </c>
      <c r="B14" s="96" t="s">
        <v>68</v>
      </c>
      <c r="C14" s="95">
        <v>0.40709000000000001</v>
      </c>
      <c r="D14" s="131">
        <v>0.67447000000000001</v>
      </c>
    </row>
    <row r="15" spans="1:4" ht="15" thickBot="1" x14ac:dyDescent="0.45">
      <c r="A15" s="128"/>
      <c r="B15" s="96" t="s">
        <v>69</v>
      </c>
      <c r="C15" s="95">
        <v>0.13127</v>
      </c>
      <c r="D15" s="131"/>
    </row>
    <row r="16" spans="1:4" ht="15" thickBot="1" x14ac:dyDescent="0.45">
      <c r="A16" s="128"/>
      <c r="B16" s="96" t="s">
        <v>70</v>
      </c>
      <c r="C16" s="95">
        <v>3.0870000000000002E-2</v>
      </c>
      <c r="D16" s="131"/>
    </row>
    <row r="17" spans="1:4" ht="15" thickBot="1" x14ac:dyDescent="0.45">
      <c r="A17" s="128"/>
      <c r="B17" s="96" t="s">
        <v>71</v>
      </c>
      <c r="C17" s="95">
        <v>0.43076999999999999</v>
      </c>
      <c r="D17" s="131">
        <v>0.32552999999999999</v>
      </c>
    </row>
    <row r="18" spans="1:4" ht="15" thickBot="1" x14ac:dyDescent="0.45">
      <c r="A18" s="127" t="s">
        <v>13</v>
      </c>
      <c r="B18" s="96" t="s">
        <v>68</v>
      </c>
      <c r="C18" s="92">
        <v>0.52905999999999997</v>
      </c>
      <c r="D18" s="130">
        <v>0.53757999999999995</v>
      </c>
    </row>
    <row r="19" spans="1:4" ht="15" thickBot="1" x14ac:dyDescent="0.45">
      <c r="A19" s="128"/>
      <c r="B19" s="96" t="s">
        <v>69</v>
      </c>
      <c r="C19" s="95">
        <v>8.3460000000000006E-2</v>
      </c>
      <c r="D19" s="131"/>
    </row>
    <row r="20" spans="1:4" ht="15" thickBot="1" x14ac:dyDescent="0.45">
      <c r="A20" s="128"/>
      <c r="B20" s="96" t="s">
        <v>70</v>
      </c>
      <c r="C20" s="95">
        <v>6.5790000000000001E-2</v>
      </c>
      <c r="D20" s="131"/>
    </row>
    <row r="21" spans="1:4" x14ac:dyDescent="0.4">
      <c r="A21" s="128"/>
      <c r="B21" s="89" t="s">
        <v>71</v>
      </c>
      <c r="C21" s="95">
        <v>0.32168999999999998</v>
      </c>
      <c r="D21" s="131">
        <v>0.46242</v>
      </c>
    </row>
    <row r="25" spans="1:4" x14ac:dyDescent="0.4">
      <c r="A25" s="119"/>
    </row>
    <row r="26" spans="1:4" x14ac:dyDescent="0.4">
      <c r="A26" s="94"/>
    </row>
    <row r="27" spans="1:4" x14ac:dyDescent="0.4">
      <c r="A27" s="94"/>
    </row>
    <row r="28" spans="1:4" x14ac:dyDescent="0.4">
      <c r="A28" s="94"/>
    </row>
    <row r="29" spans="1:4" x14ac:dyDescent="0.4">
      <c r="A29" s="94"/>
    </row>
    <row r="30" spans="1:4" x14ac:dyDescent="0.4">
      <c r="A30" s="94"/>
    </row>
    <row r="31" spans="1:4" x14ac:dyDescent="0.4">
      <c r="A31" s="94"/>
    </row>
    <row r="32" spans="1:4" x14ac:dyDescent="0.4">
      <c r="A32" s="94"/>
    </row>
    <row r="33" spans="1:1" x14ac:dyDescent="0.4">
      <c r="A33" s="94"/>
    </row>
    <row r="34" spans="1:1" x14ac:dyDescent="0.4">
      <c r="A34" s="94"/>
    </row>
    <row r="35" spans="1:1" x14ac:dyDescent="0.4">
      <c r="A35" s="94"/>
    </row>
    <row r="36" spans="1:1" x14ac:dyDescent="0.4">
      <c r="A36" s="94"/>
    </row>
    <row r="37" spans="1:1" x14ac:dyDescent="0.4">
      <c r="A37" s="94"/>
    </row>
    <row r="38" spans="1:1" x14ac:dyDescent="0.4">
      <c r="A38" s="94"/>
    </row>
    <row r="39" spans="1:1" x14ac:dyDescent="0.4">
      <c r="A39" s="94"/>
    </row>
    <row r="40" spans="1:1" x14ac:dyDescent="0.4">
      <c r="A40" s="94"/>
    </row>
    <row r="41" spans="1:1" x14ac:dyDescent="0.4">
      <c r="A41" s="94"/>
    </row>
    <row r="42" spans="1:1" x14ac:dyDescent="0.4">
      <c r="A42" s="94"/>
    </row>
    <row r="43" spans="1:1" x14ac:dyDescent="0.4">
      <c r="A43" s="94"/>
    </row>
    <row r="44" spans="1:1" x14ac:dyDescent="0.4">
      <c r="A44" s="94"/>
    </row>
    <row r="45" spans="1:1" x14ac:dyDescent="0.4">
      <c r="A45" s="94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3F70-1B21-4654-9E1A-C1AA1BA10378}">
  <dimension ref="A1:K50"/>
  <sheetViews>
    <sheetView tabSelected="1" workbookViewId="0">
      <selection activeCell="A23" sqref="A23"/>
    </sheetView>
  </sheetViews>
  <sheetFormatPr defaultRowHeight="17.25" customHeight="1" x14ac:dyDescent="0.4"/>
  <cols>
    <col min="1" max="1" width="18.69140625" style="88" customWidth="1"/>
    <col min="2" max="2" width="17.15234375" customWidth="1"/>
    <col min="3" max="4" width="18.3828125" customWidth="1"/>
  </cols>
  <sheetData>
    <row r="1" spans="1:10" s="88" customFormat="1" ht="17.25" customHeight="1" thickBot="1" x14ac:dyDescent="0.45">
      <c r="A1" s="96" t="s">
        <v>57</v>
      </c>
      <c r="B1" s="96" t="s">
        <v>55</v>
      </c>
      <c r="C1" s="104" t="s">
        <v>56</v>
      </c>
      <c r="D1" s="104" t="s">
        <v>72</v>
      </c>
    </row>
    <row r="2" spans="1:10" ht="17.25" customHeight="1" x14ac:dyDescent="0.4">
      <c r="A2" s="137" t="s">
        <v>35</v>
      </c>
      <c r="B2" s="103">
        <v>10.992570000000001</v>
      </c>
      <c r="C2" s="103">
        <v>7.2132209924715598</v>
      </c>
      <c r="D2" s="105">
        <f>C2/B2</f>
        <v>0.65619058986857115</v>
      </c>
    </row>
    <row r="3" spans="1:10" ht="17.25" customHeight="1" x14ac:dyDescent="0.4">
      <c r="A3" s="137" t="s">
        <v>36</v>
      </c>
      <c r="B3" s="103">
        <v>7.6946300000000001</v>
      </c>
      <c r="C3" s="103">
        <v>7.1042162645452196</v>
      </c>
      <c r="D3" s="105">
        <f t="shared" ref="D3:D21" si="0">C3/B3</f>
        <v>0.92326937936524822</v>
      </c>
    </row>
    <row r="4" spans="1:10" ht="17.25" customHeight="1" x14ac:dyDescent="0.4">
      <c r="A4" s="137" t="s">
        <v>37</v>
      </c>
      <c r="B4" s="103">
        <v>8.0824999999999996</v>
      </c>
      <c r="C4" s="103">
        <v>7.4088486942149299</v>
      </c>
      <c r="D4" s="105">
        <f t="shared" si="0"/>
        <v>0.91665310166593628</v>
      </c>
    </row>
    <row r="5" spans="1:10" ht="17.25" customHeight="1" x14ac:dyDescent="0.4">
      <c r="A5" s="137" t="s">
        <v>38</v>
      </c>
      <c r="B5" s="103">
        <v>8.9766100000000009</v>
      </c>
      <c r="C5" s="103">
        <v>5.8516869560509104</v>
      </c>
      <c r="D5" s="105">
        <f t="shared" si="0"/>
        <v>0.65188160742762691</v>
      </c>
    </row>
    <row r="6" spans="1:10" ht="17.25" customHeight="1" x14ac:dyDescent="0.4">
      <c r="A6" s="137" t="s">
        <v>39</v>
      </c>
      <c r="B6" s="103">
        <v>17.623930000000001</v>
      </c>
      <c r="C6" s="103">
        <v>9.8331373428393096</v>
      </c>
      <c r="D6" s="105">
        <f t="shared" si="0"/>
        <v>0.55794237396762858</v>
      </c>
    </row>
    <row r="7" spans="1:10" ht="17.25" customHeight="1" x14ac:dyDescent="0.4">
      <c r="A7" s="137" t="s">
        <v>45</v>
      </c>
      <c r="B7" s="103">
        <v>10.12806</v>
      </c>
      <c r="C7" s="103">
        <v>7.4139166539972301</v>
      </c>
      <c r="D7" s="105">
        <f t="shared" si="0"/>
        <v>0.73201744993584461</v>
      </c>
    </row>
    <row r="8" spans="1:10" ht="17.25" customHeight="1" x14ac:dyDescent="0.4">
      <c r="A8" s="137" t="s">
        <v>46</v>
      </c>
      <c r="B8" s="103">
        <v>6.8877699999999997</v>
      </c>
      <c r="C8" s="103">
        <v>7.1276107649233698</v>
      </c>
      <c r="D8" s="105">
        <f t="shared" si="0"/>
        <v>1.0348212505532808</v>
      </c>
    </row>
    <row r="9" spans="1:10" ht="17.25" customHeight="1" x14ac:dyDescent="0.4">
      <c r="A9" s="137" t="s">
        <v>47</v>
      </c>
      <c r="B9" s="103">
        <v>7.6672000000000002</v>
      </c>
      <c r="C9" s="103">
        <v>7.5310109393345801</v>
      </c>
      <c r="D9" s="105">
        <f t="shared" si="0"/>
        <v>0.98223744513441413</v>
      </c>
    </row>
    <row r="10" spans="1:10" ht="17.25" customHeight="1" x14ac:dyDescent="0.4">
      <c r="A10" s="137" t="s">
        <v>48</v>
      </c>
      <c r="B10" s="103">
        <v>2.4787599999999999</v>
      </c>
      <c r="C10" s="103">
        <v>6.0778762605820802</v>
      </c>
      <c r="D10" s="105">
        <f t="shared" si="0"/>
        <v>2.451982547960303</v>
      </c>
    </row>
    <row r="11" spans="1:10" ht="17.25" customHeight="1" x14ac:dyDescent="0.4">
      <c r="A11" s="137" t="s">
        <v>49</v>
      </c>
      <c r="B11" s="103">
        <v>5.4443900000000003</v>
      </c>
      <c r="C11" s="103">
        <v>9.9566030735734294</v>
      </c>
      <c r="D11" s="105">
        <f t="shared" si="0"/>
        <v>1.8287821176611943</v>
      </c>
    </row>
    <row r="12" spans="1:10" ht="17.25" customHeight="1" x14ac:dyDescent="0.4">
      <c r="A12" s="137" t="s">
        <v>50</v>
      </c>
      <c r="B12" s="103">
        <v>12.45797</v>
      </c>
      <c r="C12" s="103">
        <v>11.329892183658799</v>
      </c>
      <c r="D12" s="105">
        <f t="shared" si="0"/>
        <v>0.90944930704270432</v>
      </c>
    </row>
    <row r="13" spans="1:10" ht="17.25" customHeight="1" x14ac:dyDescent="0.4">
      <c r="A13" s="137" t="s">
        <v>51</v>
      </c>
      <c r="B13" s="103">
        <v>8.0528999999999993</v>
      </c>
      <c r="C13" s="103">
        <v>8.0780606840326392</v>
      </c>
      <c r="D13" s="105">
        <f t="shared" si="0"/>
        <v>1.0031244252421663</v>
      </c>
    </row>
    <row r="14" spans="1:10" ht="17.25" customHeight="1" x14ac:dyDescent="0.4">
      <c r="A14" s="137" t="s">
        <v>52</v>
      </c>
      <c r="B14" s="103">
        <v>5.72309</v>
      </c>
      <c r="C14" s="103">
        <v>8.3541338249504395</v>
      </c>
      <c r="D14" s="105">
        <f t="shared" si="0"/>
        <v>1.4597243490754888</v>
      </c>
    </row>
    <row r="15" spans="1:10" ht="17.25" customHeight="1" x14ac:dyDescent="0.4">
      <c r="A15" s="137" t="s">
        <v>53</v>
      </c>
      <c r="B15" s="103">
        <v>9.3015899999999991</v>
      </c>
      <c r="C15" s="103">
        <v>7.7247062274666902</v>
      </c>
      <c r="D15" s="105">
        <f t="shared" si="0"/>
        <v>0.83047158899356899</v>
      </c>
      <c r="J15" s="72"/>
    </row>
    <row r="16" spans="1:10" ht="17.25" customHeight="1" x14ac:dyDescent="0.4">
      <c r="A16" s="137" t="s">
        <v>54</v>
      </c>
      <c r="B16" s="103">
        <v>11.14357</v>
      </c>
      <c r="C16" s="103">
        <v>12.081359466411101</v>
      </c>
      <c r="D16" s="105">
        <f t="shared" si="0"/>
        <v>1.0841552093638842</v>
      </c>
    </row>
    <row r="17" spans="1:11" ht="17.25" customHeight="1" x14ac:dyDescent="0.4">
      <c r="A17" s="137" t="s">
        <v>40</v>
      </c>
      <c r="B17" s="103">
        <v>13.925850000000001</v>
      </c>
      <c r="C17" s="103">
        <v>10.811972825817801</v>
      </c>
      <c r="D17" s="105">
        <f t="shared" si="0"/>
        <v>0.77639589869327907</v>
      </c>
    </row>
    <row r="18" spans="1:11" ht="17.25" customHeight="1" x14ac:dyDescent="0.4">
      <c r="A18" s="137" t="s">
        <v>41</v>
      </c>
      <c r="B18" s="103">
        <v>15.747490000000001</v>
      </c>
      <c r="C18" s="103">
        <v>9.1520699468242803</v>
      </c>
      <c r="D18" s="105">
        <f t="shared" si="0"/>
        <v>0.58117642537472824</v>
      </c>
      <c r="J18" s="72"/>
    </row>
    <row r="19" spans="1:11" ht="17.25" customHeight="1" x14ac:dyDescent="0.4">
      <c r="A19" s="137" t="s">
        <v>42</v>
      </c>
      <c r="B19" s="103">
        <v>5.0308299999999999</v>
      </c>
      <c r="C19" s="103">
        <v>9.4475017273411392</v>
      </c>
      <c r="D19" s="105">
        <f t="shared" si="0"/>
        <v>1.87792108406389</v>
      </c>
      <c r="J19" s="72"/>
    </row>
    <row r="20" spans="1:11" ht="17.25" customHeight="1" x14ac:dyDescent="0.4">
      <c r="A20" s="137" t="s">
        <v>43</v>
      </c>
      <c r="B20" s="103">
        <v>12.33032</v>
      </c>
      <c r="C20" s="103">
        <v>6.9067884327457199</v>
      </c>
      <c r="D20" s="105">
        <f t="shared" si="0"/>
        <v>0.56014673039675533</v>
      </c>
      <c r="J20" s="72"/>
    </row>
    <row r="21" spans="1:11" ht="17.25" customHeight="1" x14ac:dyDescent="0.4">
      <c r="A21" s="137" t="s">
        <v>44</v>
      </c>
      <c r="B21" s="103">
        <v>14.924289999999999</v>
      </c>
      <c r="C21" s="103">
        <v>15.539052487633301</v>
      </c>
      <c r="D21" s="105">
        <f t="shared" si="0"/>
        <v>1.0411920759803852</v>
      </c>
    </row>
    <row r="22" spans="1:11" ht="17.25" customHeight="1" x14ac:dyDescent="0.4">
      <c r="B22" t="s">
        <v>58</v>
      </c>
      <c r="C22" s="2"/>
      <c r="D22" s="2"/>
      <c r="J22" s="72"/>
    </row>
    <row r="23" spans="1:11" ht="17.25" customHeight="1" x14ac:dyDescent="0.4">
      <c r="C23" s="2"/>
      <c r="D23" s="2"/>
    </row>
    <row r="24" spans="1:11" ht="17.25" customHeight="1" x14ac:dyDescent="0.4">
      <c r="C24" s="2"/>
      <c r="D24" s="2"/>
      <c r="J24" s="72"/>
    </row>
    <row r="25" spans="1:11" ht="17.25" customHeight="1" x14ac:dyDescent="0.4">
      <c r="J25" s="72"/>
    </row>
    <row r="28" spans="1:11" ht="17.25" customHeight="1" x14ac:dyDescent="0.4">
      <c r="J28" s="72"/>
    </row>
    <row r="29" spans="1:11" ht="17.25" customHeight="1" x14ac:dyDescent="0.4">
      <c r="J29" s="72"/>
    </row>
    <row r="30" spans="1:11" ht="17.25" customHeight="1" x14ac:dyDescent="0.4">
      <c r="G30" s="3"/>
      <c r="H30" s="3"/>
      <c r="I30" s="3"/>
      <c r="J30" s="3"/>
    </row>
    <row r="31" spans="1:11" ht="17.25" customHeight="1" x14ac:dyDescent="0.4">
      <c r="G31" s="1"/>
      <c r="H31" s="1"/>
      <c r="I31" s="2"/>
      <c r="J31" s="2"/>
      <c r="K31" s="1"/>
    </row>
    <row r="32" spans="1:11" ht="17.25" customHeight="1" x14ac:dyDescent="0.4">
      <c r="G32" s="1"/>
      <c r="H32" s="1"/>
      <c r="I32" s="2"/>
      <c r="J32" s="2"/>
      <c r="K32" s="1"/>
    </row>
    <row r="33" spans="7:11" ht="17.25" customHeight="1" x14ac:dyDescent="0.4">
      <c r="G33" s="1"/>
      <c r="H33" s="1"/>
      <c r="I33" s="2"/>
      <c r="J33" s="2"/>
      <c r="K33" s="1"/>
    </row>
    <row r="34" spans="7:11" ht="17.25" customHeight="1" x14ac:dyDescent="0.4">
      <c r="G34" s="1"/>
      <c r="H34" s="1"/>
      <c r="I34" s="2"/>
      <c r="J34" s="2"/>
      <c r="K34" s="1"/>
    </row>
    <row r="35" spans="7:11" ht="17.25" customHeight="1" x14ac:dyDescent="0.4">
      <c r="G35" s="1"/>
      <c r="H35" s="1"/>
      <c r="I35" s="2"/>
      <c r="J35" s="2"/>
      <c r="K35" s="1"/>
    </row>
    <row r="36" spans="7:11" ht="17.25" customHeight="1" x14ac:dyDescent="0.4">
      <c r="G36" s="1"/>
      <c r="H36" s="1"/>
      <c r="I36" s="2"/>
      <c r="J36" s="2"/>
      <c r="K36" s="1"/>
    </row>
    <row r="37" spans="7:11" ht="17.25" customHeight="1" x14ac:dyDescent="0.4">
      <c r="G37" s="1"/>
      <c r="H37" s="1"/>
      <c r="I37" s="2"/>
      <c r="J37" s="2"/>
      <c r="K37" s="1"/>
    </row>
    <row r="38" spans="7:11" ht="17.25" customHeight="1" x14ac:dyDescent="0.4">
      <c r="G38" s="1"/>
      <c r="H38" s="1"/>
      <c r="I38" s="2"/>
      <c r="J38" s="2"/>
      <c r="K38" s="1"/>
    </row>
    <row r="39" spans="7:11" ht="17.25" customHeight="1" x14ac:dyDescent="0.4">
      <c r="G39" s="1"/>
      <c r="H39" s="1"/>
      <c r="I39" s="2"/>
      <c r="J39" s="2"/>
      <c r="K39" s="1"/>
    </row>
    <row r="40" spans="7:11" ht="17.25" customHeight="1" x14ac:dyDescent="0.4">
      <c r="G40" s="1"/>
      <c r="H40" s="1"/>
      <c r="I40" s="2"/>
      <c r="J40" s="2"/>
      <c r="K40" s="1"/>
    </row>
    <row r="41" spans="7:11" ht="17.25" customHeight="1" x14ac:dyDescent="0.4">
      <c r="G41" s="1"/>
      <c r="H41" s="1"/>
      <c r="I41" s="2"/>
      <c r="J41" s="2"/>
      <c r="K41" s="1"/>
    </row>
    <row r="42" spans="7:11" ht="17.25" customHeight="1" x14ac:dyDescent="0.4">
      <c r="G42" s="1"/>
      <c r="H42" s="1"/>
      <c r="I42" s="2"/>
      <c r="J42" s="2"/>
      <c r="K42" s="1"/>
    </row>
    <row r="43" spans="7:11" ht="17.25" customHeight="1" x14ac:dyDescent="0.4">
      <c r="G43" s="1"/>
      <c r="H43" s="1"/>
      <c r="I43" s="2"/>
      <c r="J43" s="2"/>
      <c r="K43" s="1"/>
    </row>
    <row r="44" spans="7:11" ht="17.25" customHeight="1" x14ac:dyDescent="0.4">
      <c r="G44" s="1"/>
      <c r="H44" s="1"/>
      <c r="I44" s="2"/>
      <c r="J44" s="2"/>
      <c r="K44" s="1"/>
    </row>
    <row r="45" spans="7:11" ht="17.25" customHeight="1" x14ac:dyDescent="0.4">
      <c r="G45" s="1"/>
      <c r="H45" s="1"/>
      <c r="I45" s="2"/>
      <c r="J45" s="2"/>
      <c r="K45" s="1"/>
    </row>
    <row r="46" spans="7:11" ht="17.25" customHeight="1" x14ac:dyDescent="0.4">
      <c r="G46" s="1"/>
      <c r="H46" s="1"/>
      <c r="I46" s="2"/>
      <c r="J46" s="2"/>
      <c r="K46" s="1"/>
    </row>
    <row r="47" spans="7:11" ht="17.25" customHeight="1" x14ac:dyDescent="0.4">
      <c r="G47" s="1"/>
      <c r="H47" s="1"/>
      <c r="I47" s="2"/>
      <c r="J47" s="2"/>
      <c r="K47" s="1"/>
    </row>
    <row r="48" spans="7:11" ht="17.25" customHeight="1" x14ac:dyDescent="0.4">
      <c r="G48" s="1"/>
      <c r="H48" s="1"/>
      <c r="I48" s="2"/>
      <c r="J48" s="2"/>
      <c r="K48" s="1"/>
    </row>
    <row r="49" spans="7:11" ht="17.25" customHeight="1" x14ac:dyDescent="0.4">
      <c r="G49" s="1"/>
      <c r="H49" s="1"/>
      <c r="I49" s="2"/>
      <c r="J49" s="2"/>
      <c r="K49" s="1"/>
    </row>
    <row r="50" spans="7:11" ht="17.25" customHeight="1" x14ac:dyDescent="0.4">
      <c r="G50" s="1"/>
      <c r="H50" s="1"/>
      <c r="I50" s="2"/>
      <c r="J50" s="2"/>
      <c r="K50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15</vt:lpstr>
      <vt:lpstr>Figure 9</vt:lpstr>
      <vt:lpstr>Figure 10</vt:lpstr>
      <vt:lpstr>Figure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 Yang</dc:creator>
  <cp:lastModifiedBy>Irvin Yang</cp:lastModifiedBy>
  <dcterms:created xsi:type="dcterms:W3CDTF">2015-06-05T18:17:20Z</dcterms:created>
  <dcterms:modified xsi:type="dcterms:W3CDTF">2024-02-06T22:03:50Z</dcterms:modified>
</cp:coreProperties>
</file>