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sponline-my.sharepoint.com/personal/john_helsel_wsp_com/Documents/SANDAG/RTP 2019/off_model_calculators/qaqc_scenarios/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70" l="1"/>
  <c r="E30" i="70"/>
  <c r="D30" i="70"/>
  <c r="C30" i="70"/>
  <c r="B30" i="70"/>
  <c r="F29" i="70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<sst xmlns="http://schemas.openxmlformats.org/spreadsheetml/2006/main" count="180" uniqueCount="130">
  <si>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</si>
  <si>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</si>
  <si>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</si>
  <si>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</si>
  <si>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</si>
  <si>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</si>
  <si>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</si>
  <si>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</si>
  <si>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</si>
  <si>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</si>
  <si>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</si>
  <si>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</si>
  <si>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</si>
  <si>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</si>
  <si>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</si>
  <si>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</si>
  <si>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</si>
  <si>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</si>
  <si>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</si>
  <si>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</si>
  <si>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</si>
  <si>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</si>
  <si>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</si>
  <si>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</si>
  <si>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</si>
  <si>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</si>
  <si>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</si>
  <si>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</si>
  <si>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</si>
  <si>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</si>
  <si>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</si>
  <si>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</si>
  <si>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</si>
  <si>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</si>
  <si>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</si>
  <si>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</si>
  <si>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</si>
  <si>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</si>
  <si>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</si>
  <si>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</si>
  <si>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</si>
  <si>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</si>
  <si>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</si>
  <si>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</si>
  <si>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</si>
  <si>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</si>
  <si>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</si>
  <si>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</si>
  <si>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</si>
  <si>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</si>
  <si>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</si>
  <si>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</si>
  <si>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</si>
  <si>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</si>
  <si>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</si>
  <si>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</si>
  <si>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</si>
  <si>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</si>
  <si>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</si>
  <si>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</si>
  <si>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</si>
  <si>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</si>
  <si>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</si>
  <si>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</si>
  <si>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</si>
  <si>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</si>
  <si>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</si>
  <si>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</si>
  <si>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</si>
  <si>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</si>
  <si>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</si>
  <si>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</si>
  <si>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</si>
  <si>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</si>
  <si>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</si>
  <si>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</si>
  <si>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</si>
  <si>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</si>
  <si>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</si>
  <si>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</si>
  <si>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</si>
  <si>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</si>
  <si>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</si>
  <si>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</si>
  <si>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</si>
  <si>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</si>
  <si>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</si>
  <si>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</si>
  <si>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</si>
  <si>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</si>
  <si>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</si>
  <si>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</si>
  <si>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</si>
  <si>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</si>
  <si>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</si>
  <si>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</si>
  <si>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</si>
  <si>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</si>
  <si>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</si>
  <si>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</si>
  <si>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</si>
  <si>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</si>
  <si>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</si>
  <si>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</si>
  <si>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</si>
  <si>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</si>
  <si>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</si>
  <si>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</si>
  <si>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</si>
  <si>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</si>
  <si>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</si>
  <si>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</si>
  <si>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</si>
  <si>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</si>
  <si>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</si>
  <si>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</si>
  <si>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</si>
  <si>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</si>
  <si>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</si>
  <si>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</si>
  <si>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</si>
  <si>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</si>
  <si>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</si>
  <si>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</si>
  <si>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</si>
  <si>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</si>
  <si>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</si>
  <si>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</si>
  <si>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</si>
  <si>
    <t xml:space="preserve">   Average one-way trip length for driving trips (miles)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</si>
</sst>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C14" sqref="C14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122</v>
      </c>
      <c r="D7" s="59" t="s">
        <v>62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123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123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113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Population Forecast'!A1" display="Population forecas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tabSelected="1" zoomScaleNormal="100" zoomScalePageLayoutView="90" workbookViewId="0">
      <selection activeCell="A16" sqref="A16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85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114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87</v>
      </c>
      <c r="B6" s="1">
        <v>2014</v>
      </c>
      <c r="C6" s="1"/>
      <c r="D6" s="1"/>
      <c r="E6" s="118"/>
      <c r="F6" s="118"/>
      <c r="G6" s="1" t="s">
        <v>115</v>
      </c>
    </row>
    <row r="7" spans="1:7" ht="27.6" x14ac:dyDescent="0.3">
      <c r="A7" s="30" t="s">
        <v>88</v>
      </c>
      <c r="B7" s="79" t="s">
        <v>118</v>
      </c>
      <c r="C7" s="1"/>
      <c r="D7" s="1"/>
      <c r="E7" s="118"/>
      <c r="F7" s="118"/>
      <c r="G7" s="121" t="s">
        <v>116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121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101</v>
      </c>
      <c r="B11" s="76">
        <f>'CBTP Case Studies'!F13</f>
        <v>20.555048209322802</v>
      </c>
      <c r="C11" s="8"/>
      <c r="D11" s="8"/>
      <c r="E11" s="8"/>
      <c r="F11" s="8"/>
      <c r="G11" s="6" t="s">
        <v>103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103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103</v>
      </c>
    </row>
    <row r="14" spans="1:7" ht="13.5" customHeight="1" x14ac:dyDescent="0.3">
      <c r="A14" s="7" t="s">
        <v>84</v>
      </c>
      <c r="B14" s="139">
        <v>7.8807710000000002</v>
      </c>
      <c r="C14" s="139">
        <v>7.8497079999999997</v>
      </c>
      <c r="D14" s="139">
        <v>7.7908210000000002</v>
      </c>
      <c r="E14" s="139">
        <v>7.3438489999999996</v>
      </c>
      <c r="F14" s="123"/>
      <c r="G14" s="6" t="s">
        <v>120</v>
      </c>
    </row>
    <row r="15" spans="1:7" s="12" customFormat="1" ht="14.4" x14ac:dyDescent="0.3">
      <c r="A15" s="33" t="s">
        <v>129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120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122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121</v>
      </c>
      <c r="F24" s="27">
        <v>2050</v>
      </c>
      <c r="G24" s="28"/>
    </row>
    <row r="25" spans="1:7" s="12" customFormat="1" ht="14.4" x14ac:dyDescent="0.3">
      <c r="A25" s="127" t="s">
        <v>124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125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7" t="s">
        <v>127</v>
      </c>
    </row>
    <row r="27" spans="1:7" s="12" customFormat="1" ht="14.4" x14ac:dyDescent="0.3">
      <c r="A27" s="128" t="s">
        <v>126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8" t="s">
        <v>128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3" t="s">
        <v>6</v>
      </c>
      <c r="B30" s="21">
        <f>B29*B14</f>
        <v>0</v>
      </c>
      <c r="C30" s="21">
        <f t="shared" ref="C30:F30" si="1">C29*C14</f>
        <v>0</v>
      </c>
      <c r="D30" s="21">
        <f t="shared" si="1"/>
        <v>111900.08637506855</v>
      </c>
      <c r="E30" s="21">
        <f t="shared" si="1"/>
        <v>41538.218911973556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51.906006665710308</v>
      </c>
      <c r="E32" s="38">
        <f>E30*'Emission Factors'!E9</f>
        <v>18.972036400618645</v>
      </c>
      <c r="F32" s="38">
        <f>F30*'Emission Factors'!F9</f>
        <v>0</v>
      </c>
      <c r="G32" s="37" t="s">
        <v>43</v>
      </c>
    </row>
    <row r="33" spans="1:7" x14ac:dyDescent="0.3">
      <c r="A33" s="13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53.248495849620426</v>
      </c>
      <c r="E33" s="38">
        <f t="shared" si="2"/>
        <v>19.497880426142935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-3.045857950878815E-2</v>
      </c>
      <c r="E34" s="39">
        <f>-1*E33*2000/E18</f>
        <v>-1.0530273331421262E-2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-1.3785844298326608E-3</v>
      </c>
      <c r="E35" s="5">
        <f>(E34)/E27</f>
        <v>-5.0126152407407149E-4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3" t="s">
        <v>31</v>
      </c>
      <c r="B7" s="133"/>
      <c r="C7" s="133"/>
      <c r="D7" s="133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3" t="s">
        <v>31</v>
      </c>
      <c r="B13" s="133"/>
      <c r="C13" s="133"/>
      <c r="D13" s="133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107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110</v>
      </c>
      <c r="C2" s="95" t="s">
        <v>105</v>
      </c>
      <c r="D2" s="96" t="s">
        <v>106</v>
      </c>
      <c r="E2" s="95" t="s">
        <v>97</v>
      </c>
      <c r="F2" s="95" t="s">
        <v>98</v>
      </c>
      <c r="G2" s="95" t="s">
        <v>99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108</v>
      </c>
    </row>
    <row r="4" spans="1:8" ht="28.8" x14ac:dyDescent="0.3">
      <c r="A4" s="97" t="s">
        <v>100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102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109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109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109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109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109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104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111</v>
      </c>
      <c r="B3" s="134" t="s">
        <v>86</v>
      </c>
      <c r="C3" s="135"/>
      <c r="D3" s="135"/>
      <c r="E3" s="135"/>
      <c r="F3" s="136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4">
        <f>'Main Sheet'!B6</f>
        <v>2014</v>
      </c>
      <c r="C4" s="135"/>
      <c r="D4" s="135"/>
      <c r="E4" s="135"/>
      <c r="F4" s="136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90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112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87</v>
      </c>
      <c r="C17" s="81">
        <v>2016</v>
      </c>
      <c r="D17" s="81">
        <v>2020</v>
      </c>
      <c r="E17" s="81" t="s">
        <v>90</v>
      </c>
      <c r="F17" s="81" t="s">
        <v>89</v>
      </c>
      <c r="G17" s="81" t="s">
        <v>117</v>
      </c>
      <c r="H17" s="81" t="s">
        <v>118</v>
      </c>
      <c r="I17" s="81" t="s">
        <v>119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91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92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93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94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95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96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91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92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93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94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95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96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2018-09-24T21:52:48Z</dcterms:modified>
</cp:coreProperties>
</file>