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qaqc_scenarios\"/>
    </mc:Choice>
  </mc:AlternateContent>
  <xr:revisionPtr revIDLastSave="0" documentId="10_ncr:100000_{A8DB7340-605C-41CD-B313-A68F8760ADE3}" xr6:coauthVersionLast="31" xr6:coauthVersionMax="31" xr10:uidLastSave="{00000000-0000-0000-0000-000000000000}"/>
  <bookViews>
    <workbookView xWindow="0" yWindow="0" windowWidth="23040" windowHeight="8955" tabRatio="912"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AQ107" i="12" l="1"/>
  <c r="X51" i="12"/>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C16" authorId="0" shapeId="0" xr:uid="{00000000-0006-0000-0000-000001000000}">
      <text>
        <r>
          <rPr>
            <b/>
            <sz val="9"/>
            <color indexed="81"/>
            <rFont val="Tahoma"/>
            <family val="2"/>
          </rPr>
          <t>Ayala, Krystal:</t>
        </r>
        <r>
          <rPr>
            <sz val="9"/>
            <color indexed="81"/>
            <rFont val="Tahoma"/>
            <family val="2"/>
          </rPr>
          <t xml:space="preserve">
Need source from Ying</t>
        </r>
      </text>
    </comment>
    <comment ref="C23" authorId="0" shapeId="0" xr:uid="{00000000-0006-0000-0000-00000200000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xr:uid="{00000000-0006-0000-0000-00000300000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A10" authorId="0" shapeId="0" xr:uid="{00000000-0006-0000-0200-00000100000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xr:uid="{00000000-0006-0000-0200-00000200000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1" shapeId="0" xr:uid="{00000000-0006-0000-0200-00000300000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Ayala, Krystal</author>
  </authors>
  <commentList>
    <comment ref="B5" authorId="0" shapeId="0" xr:uid="{00000000-0006-0000-0300-00000100000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xr:uid="{00000000-0006-0000-0300-000002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6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6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xr:uid="{00000000-0006-0000-06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xr:uid="{00000000-0006-0000-0600-000005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xr:uid="{00000000-0006-0000-0600-00000600000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7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xr:uid="{00000000-0006-0000-0700-00000200000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xr:uid="{00000000-0006-0000-0700-00000300000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xr:uid="{00000000-0006-0000-0700-000004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xr:uid="{00000000-0006-0000-0700-00000500000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Ayala, Krystal</author>
    <author>John Helsel</author>
  </authors>
  <commentList>
    <comment ref="B8" authorId="0" shapeId="0" xr:uid="{00000000-0006-0000-0800-00000100000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xr:uid="{00000000-0006-0000-0800-00000200000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xr:uid="{00000000-0006-0000-0800-00000300000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xr:uid="{00000000-0006-0000-0800-000004000000}">
      <text>
        <r>
          <rPr>
            <b/>
            <sz val="9"/>
            <color indexed="81"/>
            <rFont val="Tahoma"/>
            <family val="2"/>
          </rPr>
          <t>John Helsel:</t>
        </r>
        <r>
          <rPr>
            <sz val="9"/>
            <color indexed="81"/>
            <rFont val="Tahoma"/>
            <family val="2"/>
          </rPr>
          <t xml:space="preserve">
Updated methodology/value for median value</t>
        </r>
      </text>
    </comment>
    <comment ref="C60" authorId="1" shapeId="0" xr:uid="{00000000-0006-0000-0800-00000500000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Mangan, Marisa</author>
  </authors>
  <commentList>
    <comment ref="E5" authorId="0" shapeId="0" xr:uid="{00000000-0006-0000-0C00-00000100000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<sst xmlns="http://schemas.openxmlformats.org/spreadsheetml/2006/main" count="7579" uniqueCount="675">
  <si>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</si>
  <si>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</si>
  <si>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</si>
  <si>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</si>
  <si>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</si>
  <si>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</si>
  <si>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</si>
  <si>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</si>
  <si>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</si>
  <si>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</si>
  <si>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</si>
  <si>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</si>
  <si>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</si>
  <si>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</si>
  <si>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</si>
  <si>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</si>
  <si>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</si>
  <si>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</si>
  <si>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</si>
  <si>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</si>
  <si>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</si>
  <si>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</si>
  <si>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</si>
  <si>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</si>
  <si>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</si>
  <si>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</si>
  <si>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</si>
  <si>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</si>
  <si>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</si>
  <si>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</si>
  <si>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</si>
  <si>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</si>
  <si>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</si>
  <si>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</si>
  <si>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</si>
  <si>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</si>
  <si>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</si>
  <si>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</si>
  <si>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</si>
  <si>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</si>
  <si>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</si>
  <si>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</si>
  <si>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</si>
  <si>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</si>
  <si>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</si>
  <si>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</si>
  <si>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</si>
  <si>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</si>
  <si>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</si>
  <si>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</si>
  <si>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</si>
  <si>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</si>
  <si>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</si>
  <si>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</si>
  <si>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</si>
  <si>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</si>
  <si>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</si>
  <si>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</si>
  <si>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</si>
  <si>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</si>
  <si>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</si>
  <si>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</si>
  <si>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</si>
  <si>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</si>
  <si>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</si>
  <si>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</si>
  <si>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</si>
  <si>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</si>
  <si>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</si>
  <si>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</si>
  <si>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</si>
  <si>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</si>
  <si>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</si>
  <si>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</si>
  <si>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</si>
  <si>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</si>
  <si>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</si>
  <si>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</si>
  <si>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</si>
  <si>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</si>
  <si>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</si>
  <si>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</si>
  <si>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</si>
  <si>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</si>
  <si>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</si>
  <si>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</si>
  <si>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</si>
  <si>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</si>
  <si>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</si>
  <si>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</si>
  <si>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</si>
  <si>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</si>
  <si>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</si>
  <si>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</si>
  <si>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</si>
  <si>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</si>
  <si>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</si>
  <si>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</si>
  <si>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</si>
  <si>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</si>
  <si>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</si>
  <si>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</si>
  <si>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</si>
  <si>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</si>
  <si>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</si>
  <si>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</si>
  <si>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</si>
  <si>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</si>
  <si>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</si>
  <si>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</si>
  <si>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</si>
  <si>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</si>
  <si>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</si>
  <si>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</si>
  <si>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</si>
  <si>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</si>
  <si>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</si>
  <si>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</si>
  <si>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</si>
  <si>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</si>
  <si>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</si>
  <si>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</si>
  <si>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</si>
  <si>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</si>
  <si>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</si>
  <si>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</si>
  <si>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</si>
  <si>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</si>
  <si>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</si>
  <si>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</si>
  <si>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</si>
  <si>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</si>
  <si>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</si>
  <si>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</si>
  <si>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</si>
  <si>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</si>
  <si>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</si>
  <si>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</si>
  <si>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</si>
  <si>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</si>
  <si>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</si>
  <si>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</si>
  <si>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</si>
  <si>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</si>
  <si>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</si>
  <si>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</si>
  <si>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</si>
  <si>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</si>
  <si>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</si>
  <si>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</si>
  <si>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</si>
  <si>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</si>
  <si>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</si>
  <si>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</si>
  <si>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</si>
  <si>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</si>
  <si>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</si>
  <si>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</si>
  <si>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</si>
  <si>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</si>
  <si>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</si>
  <si>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</si>
  <si>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</si>
  <si>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</si>
  <si>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</si>
  <si>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</si>
  <si>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</si>
  <si>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</si>
  <si>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</si>
  <si>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</si>
  <si>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</si>
  <si>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</si>
  <si>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</si>
  <si>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</si>
  <si>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</si>
  <si>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</si>
  <si>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</si>
  <si>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</si>
  <si>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</si>
  <si>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</si>
  <si>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</si>
  <si>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</si>
  <si>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</si>
  <si>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</si>
  <si>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</si>
  <si>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</si>
  <si>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</si>
  <si>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</si>
  <si>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</si>
  <si>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</si>
  <si>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</si>
  <si>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</si>
  <si>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</si>
  <si>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</si>
  <si>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</si>
  <si>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</si>
  <si>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</si>
  <si>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</si>
  <si>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</si>
  <si>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</si>
  <si>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</si>
  <si>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</si>
  <si>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</si>
  <si>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</si>
  <si>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</si>
  <si>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</si>
  <si>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</si>
  <si>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</si>
  <si>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</si>
  <si>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</si>
  <si>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</si>
  <si>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</si>
  <si>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</si>
  <si>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</si>
  <si>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</si>
  <si>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</si>
  <si>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</si>
  <si>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</si>
  <si>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</si>
  <si>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</si>
  <si>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</si>
  <si>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</si>
  <si>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</si>
  <si>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</si>
  <si>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</si>
  <si>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</si>
  <si>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</si>
  <si>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</si>
  <si>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</si>
  <si>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</si>
  <si>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</si>
  <si>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</si>
  <si>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</si>
  <si>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</si>
  <si>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</si>
  <si>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</si>
  <si>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</si>
  <si>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</si>
  <si>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</si>
  <si>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</si>
  <si>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</si>
  <si>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</si>
  <si>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</si>
  <si>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</si>
  <si>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</si>
  <si>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</si>
  <si>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</si>
  <si>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</si>
  <si>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</si>
  <si>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</si>
  <si>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</si>
  <si>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</si>
  <si>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</si>
  <si>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</si>
  <si>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</si>
  <si>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</si>
  <si>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</si>
  <si>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</si>
  <si>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</si>
  <si>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</si>
  <si>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</si>
  <si>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</si>
  <si>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</si>
  <si>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</si>
  <si>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</si>
  <si>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</si>
  <si>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</si>
  <si>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</si>
  <si>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</si>
  <si>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</si>
  <si>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</si>
  <si>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</si>
  <si>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</si>
  <si>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</si>
  <si>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</si>
  <si>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</si>
  <si>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</si>
  <si>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</si>
  <si>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</si>
  <si>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</si>
  <si>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</si>
  <si>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</si>
  <si>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</si>
  <si>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</si>
  <si>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</si>
  <si>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</si>
  <si>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</si>
  <si>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</si>
  <si>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</si>
  <si>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</si>
  <si>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</si>
  <si>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</si>
  <si>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</si>
  <si>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</si>
  <si>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</si>
  <si>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</si>
  <si>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</si>
  <si>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</si>
  <si>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</si>
  <si>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</si>
  <si>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</si>
  <si>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</si>
  <si>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</si>
  <si>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</si>
  <si>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</si>
  <si>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</si>
  <si>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</si>
  <si>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</si>
  <si>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</si>
  <si>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</si>
  <si>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</si>
  <si>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</si>
  <si>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</si>
  <si>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</si>
  <si>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</si>
  <si>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</si>
  <si>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</si>
  <si>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</si>
  <si>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</si>
  <si>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</si>
  <si>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</si>
  <si>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</si>
  <si>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</si>
  <si>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</si>
  <si>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</si>
  <si>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</si>
  <si>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</si>
  <si>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</si>
  <si>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</si>
  <si>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</si>
  <si>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</si>
  <si>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</si>
  <si>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</si>
  <si>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</si>
  <si>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</si>
  <si>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</si>
  <si>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</si>
  <si>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</si>
  <si>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</si>
  <si>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</si>
  <si>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</si>
  <si>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</si>
  <si>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</si>
  <si>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</si>
  <si>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</si>
  <si>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</si>
  <si>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</si>
  <si>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</si>
  <si>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</si>
  <si>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</si>
  <si>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</si>
  <si>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</si>
  <si>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</si>
  <si>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</si>
  <si>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</si>
  <si>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</si>
  <si>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</si>
  <si>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</si>
  <si>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</si>
  <si>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</si>
  <si>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</si>
  <si>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</si>
  <si>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</si>
  <si>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</si>
  <si>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</si>
  <si>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</si>
  <si>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</si>
  <si>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</si>
  <si>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</si>
  <si>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</si>
  <si>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</si>
  <si>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</si>
  <si>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</si>
  <si>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</si>
  <si>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</si>
  <si>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</si>
  <si>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</si>
  <si>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</si>
  <si>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</si>
  <si>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</si>
  <si>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</si>
  <si>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</si>
  <si>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</si>
  <si>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</si>
  <si>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</si>
  <si>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</si>
  <si>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</si>
  <si>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</si>
  <si>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</si>
  <si>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</si>
  <si>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</si>
  <si>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</si>
  <si>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</si>
  <si>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</si>
  <si>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</si>
  <si>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</si>
  <si>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</si>
  <si>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</si>
  <si>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</si>
  <si>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</si>
  <si>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</si>
  <si>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</si>
  <si>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</si>
  <si>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</si>
  <si>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</si>
  <si>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</si>
  <si>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</si>
  <si>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</si>
  <si>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</si>
  <si>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</si>
  <si>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</si>
  <si>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</si>
  <si>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</si>
  <si>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</si>
  <si>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</si>
  <si>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</si>
  <si>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</si>
  <si>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</si>
  <si>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</si>
  <si>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</si>
  <si>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</si>
  <si>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</si>
  <si>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</si>
  <si>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</si>
  <si>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</si>
  <si>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</si>
  <si>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</si>
  <si>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</si>
  <si>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</si>
  <si>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</si>
  <si>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</si>
  <si>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</si>
  <si>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</si>
  <si>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</si>
  <si>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</si>
  <si>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</si>
  <si>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</si>
  <si>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</si>
  <si>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</si>
  <si>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</si>
  <si>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</si>
  <si>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</si>
  <si>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</si>
  <si>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</si>
  <si>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</si>
  <si>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</si>
  <si>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</si>
  <si>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</si>
  <si>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</si>
  <si>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</si>
  <si>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</si>
  <si>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</si>
  <si>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</si>
  <si>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</si>
  <si>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</si>
  <si>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</si>
  <si>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</si>
  <si>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</si>
  <si>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</si>
  <si>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</si>
  <si>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</si>
  <si>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</si>
  <si>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</si>
  <si>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</si>
  <si>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</si>
  <si>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</si>
  <si>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</si>
  <si>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</si>
  <si>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</si>
  <si>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</si>
  <si>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</si>
  <si>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</si>
  <si>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</si>
  <si>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</si>
  <si>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</si>
  <si>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</si>
  <si>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</si>
  <si>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</si>
  <si>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</si>
  <si>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</si>
  <si>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</si>
  <si>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</si>
  <si>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</si>
  <si>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</si>
  <si>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</si>
  <si>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</si>
  <si>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</si>
  <si>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</si>
  <si>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</si>
  <si>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</si>
  <si>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</si>
  <si>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</si>
  <si>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</si>
  <si>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</si>
  <si>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</si>
  <si>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</si>
  <si>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</si>
  <si>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</si>
  <si>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</si>
  <si>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</si>
  <si>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</si>
  <si>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</si>
  <si>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</si>
  <si>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</si>
  <si>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</si>
  <si>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</si>
  <si>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</si>
  <si>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</si>
  <si>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</si>
  <si>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</si>
  <si>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</si>
  <si>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</si>
  <si>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</si>
  <si>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</si>
  <si>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</si>
  <si>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</si>
  <si>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</si>
  <si>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</si>
  <si>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</si>
  <si>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</si>
  <si>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</si>
  <si>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</si>
  <si>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</si>
  <si>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</si>
  <si>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</si>
  <si>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</si>
  <si>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</si>
  <si>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</si>
  <si>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</si>
  <si>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</si>
  <si>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</si>
  <si>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</si>
  <si>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</si>
  <si>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</si>
  <si>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</si>
  <si>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</si>
  <si>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</si>
  <si>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</si>
  <si>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</si>
  <si>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</si>
  <si>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</si>
  <si>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</si>
  <si>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</si>
  <si>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</si>
  <si>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</si>
  <si>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</si>
  <si>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</si>
  <si>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</si>
  <si>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</si>
  <si>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</si>
  <si>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</si>
  <si>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</si>
  <si>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</si>
  <si>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</si>
  <si>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</si>
  <si>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</si>
  <si>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</si>
  <si>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</si>
  <si>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</si>
  <si>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</si>
  <si>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</si>
  <si>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</si>
  <si>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</si>
  <si>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</si>
  <si>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</si>
  <si>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</si>
  <si>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</si>
  <si>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</si>
  <si>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</si>
  <si>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</si>
  <si>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</si>
  <si>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</si>
  <si>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</si>
  <si>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</si>
  <si>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</si>
  <si>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</si>
  <si>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</si>
  <si>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</si>
  <si>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</si>
  <si>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</si>
  <si>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</si>
  <si>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</si>
  <si>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</si>
  <si>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</si>
  <si>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</si>
  <si>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</si>
  <si>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</si>
  <si>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</si>
  <si>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</si>
  <si>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</si>
  <si>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</si>
  <si>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</si>
  <si>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</si>
  <si>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</si>
  <si>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</si>
  <si>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</si>
  <si>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</si>
  <si>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</si>
  <si>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</si>
  <si>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</si>
  <si>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</si>
  <si>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</si>
  <si>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</si>
  <si>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</si>
  <si>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</si>
  <si>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</si>
  <si>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</si>
  <si>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</si>
  <si>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</si>
  <si>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</si>
  <si>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</si>
  <si>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</si>
  <si>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</si>
  <si>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</si>
  <si>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</si>
  <si>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</si>
  <si>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</si>
  <si>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</si>
  <si>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</si>
  <si>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</si>
  <si>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</si>
  <si>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</si>
  <si>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</si>
  <si>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</si>
  <si>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</si>
  <si>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</si>
  <si>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</si>
  <si>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</si>
  <si>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</si>
  <si>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</si>
  <si>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</si>
  <si>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</si>
  <si>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</si>
  <si>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</si>
  <si>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</si>
  <si>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</si>
  <si>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</si>
  <si>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</si>
  <si>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</si>
  <si>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</si>
  <si>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</si>
  <si>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</si>
  <si>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</si>
  <si>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</si>
  <si>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</si>
  <si>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</si>
  <si>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</si>
  <si>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</si>
  <si>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</si>
  <si>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</si>
  <si>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</si>
  <si>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</si>
  <si>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</si>
  <si>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</si>
  <si>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</si>
  <si>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</si>
  <si>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</si>
  <si>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</si>
  <si>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</si>
  <si>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</si>
  <si>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</si>
  <si>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</si>
  <si>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</si>
  <si>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</si>
  <si>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</si>
  <si>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</si>
  <si>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</si>
  <si>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</si>
  <si>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</si>
  <si>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</si>
  <si>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</si>
  <si>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</si>
  <si>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</si>
  <si>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</si>
  <si>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2035_E_Minus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</si>
</sst>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4">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3"/>
  <sheetViews>
    <sheetView zoomScale="85" zoomScaleNormal="85" workbookViewId="0">
      <selection activeCell="C24" sqref="C24"/>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ht="30" x14ac:dyDescent="0.25">
      <c r="B7" s="97" t="s">
        <v>91</v>
      </c>
      <c r="C7" s="373" t="s">
        <v>669</v>
      </c>
      <c r="D7" s="99" t="s">
        <v>100</v>
      </c>
      <c r="E7" s="100" t="s">
        <v>92</v>
      </c>
    </row>
    <row r="8" spans="2:22" x14ac:dyDescent="0.25">
      <c r="B8" s="101"/>
      <c r="C8" s="374"/>
      <c r="D8" s="68"/>
      <c r="E8" s="102" t="s">
        <v>93</v>
      </c>
    </row>
    <row r="9" spans="2:22" x14ac:dyDescent="0.25">
      <c r="B9" s="101"/>
      <c r="C9" s="382" t="s">
        <v>388</v>
      </c>
      <c r="D9" s="103" t="s">
        <v>101</v>
      </c>
      <c r="E9" s="104" t="s">
        <v>102</v>
      </c>
      <c r="J9" s="380"/>
      <c r="K9" s="380"/>
      <c r="L9" s="380"/>
      <c r="M9" s="380"/>
      <c r="N9" s="380"/>
      <c r="O9" s="380"/>
      <c r="P9" s="380"/>
      <c r="Q9" s="380"/>
      <c r="R9" s="380"/>
      <c r="S9" s="380"/>
      <c r="T9" s="380"/>
      <c r="U9" s="380"/>
      <c r="V9" s="380"/>
    </row>
    <row r="10" spans="2:22" x14ac:dyDescent="0.25">
      <c r="B10" s="105"/>
      <c r="C10" s="383"/>
      <c r="D10" s="106"/>
      <c r="E10" s="107" t="s">
        <v>103</v>
      </c>
      <c r="J10" s="381"/>
      <c r="K10" s="381"/>
      <c r="L10" s="381"/>
      <c r="M10" s="381"/>
      <c r="N10" s="381"/>
      <c r="O10" s="381"/>
      <c r="P10" s="381"/>
      <c r="Q10" s="381"/>
      <c r="R10" s="381"/>
      <c r="S10" s="381"/>
      <c r="T10" s="381"/>
      <c r="U10" s="381"/>
      <c r="V10" s="381"/>
    </row>
    <row r="11" spans="2:22" ht="30" x14ac:dyDescent="0.25">
      <c r="B11" s="372" t="s">
        <v>668</v>
      </c>
      <c r="C11" s="373" t="s">
        <v>669</v>
      </c>
      <c r="D11" s="103" t="s">
        <v>126</v>
      </c>
      <c r="E11" s="102"/>
      <c r="J11" s="380"/>
      <c r="K11" s="380"/>
      <c r="L11" s="380"/>
      <c r="M11" s="380"/>
      <c r="N11" s="380"/>
      <c r="O11" s="380"/>
      <c r="P11" s="380"/>
      <c r="Q11" s="380"/>
      <c r="R11" s="380"/>
      <c r="S11" s="380"/>
      <c r="T11" s="380"/>
      <c r="U11" s="380"/>
      <c r="V11" s="380"/>
    </row>
    <row r="12" spans="2:22" ht="45" x14ac:dyDescent="0.25">
      <c r="B12" s="109" t="s">
        <v>138</v>
      </c>
      <c r="C12" s="333" t="s">
        <v>670</v>
      </c>
      <c r="D12" s="99" t="s">
        <v>106</v>
      </c>
      <c r="E12" s="100" t="s">
        <v>104</v>
      </c>
    </row>
    <row r="13" spans="2:22" x14ac:dyDescent="0.25">
      <c r="B13" s="101"/>
      <c r="C13" s="374"/>
      <c r="D13" s="68"/>
      <c r="E13" s="102" t="s">
        <v>110</v>
      </c>
    </row>
    <row r="14" spans="2:22" x14ac:dyDescent="0.25">
      <c r="B14" s="101"/>
      <c r="C14" s="374"/>
      <c r="D14" s="68"/>
      <c r="E14" s="102" t="s">
        <v>111</v>
      </c>
    </row>
    <row r="15" spans="2:22" ht="30" x14ac:dyDescent="0.25">
      <c r="B15" s="105"/>
      <c r="C15" s="375"/>
      <c r="D15" s="106"/>
      <c r="E15" s="108" t="s">
        <v>108</v>
      </c>
    </row>
    <row r="16" spans="2:22" ht="30" x14ac:dyDescent="0.25">
      <c r="B16" s="109" t="s">
        <v>139</v>
      </c>
      <c r="C16" s="333" t="s">
        <v>670</v>
      </c>
      <c r="D16" s="99" t="s">
        <v>105</v>
      </c>
      <c r="E16" s="100" t="s">
        <v>104</v>
      </c>
    </row>
    <row r="17" spans="2:5" x14ac:dyDescent="0.25">
      <c r="B17" s="101"/>
      <c r="C17" s="374"/>
      <c r="D17" s="68"/>
      <c r="E17" s="102" t="s">
        <v>110</v>
      </c>
    </row>
    <row r="18" spans="2:5" x14ac:dyDescent="0.25">
      <c r="B18" s="101"/>
      <c r="C18" s="374"/>
      <c r="D18" s="68"/>
      <c r="E18" s="102" t="s">
        <v>111</v>
      </c>
    </row>
    <row r="19" spans="2:5" ht="30" x14ac:dyDescent="0.25">
      <c r="B19" s="105"/>
      <c r="C19" s="375"/>
      <c r="D19" s="106"/>
      <c r="E19" s="108" t="s">
        <v>109</v>
      </c>
    </row>
    <row r="20" spans="2:5" x14ac:dyDescent="0.25">
      <c r="B20" s="97" t="s">
        <v>122</v>
      </c>
      <c r="C20" s="373" t="s">
        <v>387</v>
      </c>
      <c r="D20" s="99" t="s">
        <v>126</v>
      </c>
      <c r="E20" s="100" t="s">
        <v>125</v>
      </c>
    </row>
    <row r="21" spans="2:5" x14ac:dyDescent="0.25">
      <c r="B21" s="101"/>
      <c r="C21" s="374"/>
      <c r="D21" s="68"/>
      <c r="E21" s="102" t="s">
        <v>123</v>
      </c>
    </row>
    <row r="22" spans="2:5" x14ac:dyDescent="0.25">
      <c r="B22" s="105"/>
      <c r="C22" s="375"/>
      <c r="D22" s="106"/>
      <c r="E22" s="107" t="s">
        <v>124</v>
      </c>
    </row>
    <row r="23" spans="2:5" x14ac:dyDescent="0.25">
      <c r="B23" s="90" t="s">
        <v>134</v>
      </c>
      <c r="C23" s="376" t="s">
        <v>670</v>
      </c>
      <c r="D23" s="91" t="s">
        <v>137</v>
      </c>
      <c r="E23" s="92" t="s">
        <v>104</v>
      </c>
    </row>
    <row r="24" spans="2:5" x14ac:dyDescent="0.25">
      <c r="B24" s="93"/>
      <c r="C24" s="377"/>
      <c r="D24" s="282"/>
      <c r="E24" s="283" t="s">
        <v>377</v>
      </c>
    </row>
    <row r="25" spans="2:5" x14ac:dyDescent="0.25">
      <c r="B25" s="93"/>
      <c r="C25" s="377"/>
      <c r="D25" s="94"/>
      <c r="E25" s="283" t="s">
        <v>378</v>
      </c>
    </row>
    <row r="26" spans="2:5" x14ac:dyDescent="0.25">
      <c r="B26" s="93"/>
      <c r="C26" s="377"/>
      <c r="D26" s="94"/>
      <c r="E26" s="283" t="s">
        <v>379</v>
      </c>
    </row>
    <row r="27" spans="2:5" x14ac:dyDescent="0.25">
      <c r="B27" s="95"/>
      <c r="C27" s="378"/>
      <c r="D27" s="96"/>
      <c r="E27" s="284" t="s">
        <v>380</v>
      </c>
    </row>
    <row r="28" spans="2:5" x14ac:dyDescent="0.25">
      <c r="C28" s="362"/>
    </row>
    <row r="29" spans="2:5" x14ac:dyDescent="0.25">
      <c r="B29" s="1" t="s">
        <v>88</v>
      </c>
      <c r="C29" s="362"/>
    </row>
    <row r="30" spans="2:5" x14ac:dyDescent="0.25">
      <c r="C30" s="362"/>
    </row>
    <row r="31" spans="2:5" x14ac:dyDescent="0.25">
      <c r="B31" s="65" t="s">
        <v>89</v>
      </c>
      <c r="C31" s="379" t="s">
        <v>85</v>
      </c>
      <c r="D31" s="66" t="s">
        <v>86</v>
      </c>
      <c r="E31" s="67" t="s">
        <v>90</v>
      </c>
    </row>
    <row r="32" spans="2:5" ht="90" x14ac:dyDescent="0.25">
      <c r="B32" s="110" t="s">
        <v>381</v>
      </c>
      <c r="C32" s="333" t="s">
        <v>587</v>
      </c>
      <c r="D32" s="112" t="s">
        <v>382</v>
      </c>
      <c r="E32" s="113" t="s">
        <v>383</v>
      </c>
    </row>
    <row r="33" spans="2:5" ht="45" x14ac:dyDescent="0.25">
      <c r="B33" s="110" t="s">
        <v>113</v>
      </c>
      <c r="C33" s="111" t="s">
        <v>671</v>
      </c>
      <c r="D33" s="111" t="s">
        <v>127</v>
      </c>
      <c r="E33" s="113" t="s">
        <v>546</v>
      </c>
    </row>
    <row r="34" spans="2:5" ht="45" customHeight="1" x14ac:dyDescent="0.25">
      <c r="B34" s="110" t="s">
        <v>128</v>
      </c>
      <c r="C34" s="111" t="s">
        <v>649</v>
      </c>
      <c r="D34" s="114" t="s">
        <v>118</v>
      </c>
      <c r="E34" s="113" t="s">
        <v>651</v>
      </c>
    </row>
    <row r="35" spans="2:5" ht="45" x14ac:dyDescent="0.25">
      <c r="B35" s="110" t="s">
        <v>544</v>
      </c>
      <c r="C35" s="111" t="s">
        <v>545</v>
      </c>
      <c r="D35" s="111" t="s">
        <v>127</v>
      </c>
      <c r="E35" s="113" t="s">
        <v>548</v>
      </c>
    </row>
    <row r="36" spans="2:5" ht="45" customHeight="1" x14ac:dyDescent="0.25">
      <c r="B36" s="110" t="s">
        <v>114</v>
      </c>
      <c r="C36" s="111" t="s">
        <v>547</v>
      </c>
      <c r="D36" s="111" t="s">
        <v>127</v>
      </c>
      <c r="E36" s="113" t="s">
        <v>116</v>
      </c>
    </row>
    <row r="37" spans="2:5" ht="45" x14ac:dyDescent="0.25">
      <c r="B37" s="110" t="s">
        <v>117</v>
      </c>
      <c r="C37" s="333" t="s">
        <v>387</v>
      </c>
      <c r="D37" s="114" t="s">
        <v>118</v>
      </c>
      <c r="E37" s="113" t="s">
        <v>119</v>
      </c>
    </row>
    <row r="38" spans="2:5" ht="45" x14ac:dyDescent="0.25">
      <c r="B38" s="110" t="s">
        <v>120</v>
      </c>
      <c r="C38" s="111"/>
      <c r="D38" s="114" t="s">
        <v>118</v>
      </c>
      <c r="E38" s="113" t="s">
        <v>121</v>
      </c>
    </row>
    <row r="39" spans="2:5" ht="30" x14ac:dyDescent="0.25">
      <c r="B39" s="110" t="s">
        <v>129</v>
      </c>
      <c r="C39" s="333" t="s">
        <v>540</v>
      </c>
      <c r="D39" s="114" t="s">
        <v>126</v>
      </c>
      <c r="E39" s="113" t="s">
        <v>133</v>
      </c>
    </row>
    <row r="40" spans="2:5" ht="30" x14ac:dyDescent="0.25">
      <c r="B40" s="110" t="s">
        <v>130</v>
      </c>
      <c r="C40" s="333" t="s">
        <v>540</v>
      </c>
      <c r="D40" s="114" t="s">
        <v>126</v>
      </c>
      <c r="E40" s="113" t="s">
        <v>131</v>
      </c>
    </row>
    <row r="41" spans="2:5" ht="30" x14ac:dyDescent="0.25">
      <c r="B41" s="115" t="s">
        <v>132</v>
      </c>
      <c r="C41" s="111" t="s">
        <v>549</v>
      </c>
      <c r="D41" s="114" t="s">
        <v>126</v>
      </c>
      <c r="E41" s="113" t="s">
        <v>131</v>
      </c>
    </row>
    <row r="42" spans="2:5" ht="45" x14ac:dyDescent="0.25">
      <c r="B42" s="110" t="s">
        <v>550</v>
      </c>
      <c r="C42" s="114" t="s">
        <v>556</v>
      </c>
      <c r="D42" s="112" t="s">
        <v>551</v>
      </c>
      <c r="E42" s="113" t="s">
        <v>552</v>
      </c>
    </row>
    <row r="43" spans="2:5" ht="90" x14ac:dyDescent="0.25">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xr:uid="{00000000-0004-0000-0000-000000000000}"/>
    <hyperlink ref="D32" location="'Vanpool ODs'!A1" display="Vanpool ODs" xr:uid="{00000000-0004-0000-0000-000001000000}"/>
    <hyperlink ref="D9" location="'Employment Forecast SCAG'!A1" display="Employment Forecast SCAG" xr:uid="{00000000-0004-0000-0000-000002000000}"/>
    <hyperlink ref="D12" location="'ML Time Savings (Non-Military)'!B7" display="ML Time Savings (Non Mil)" xr:uid="{00000000-0004-0000-0000-000003000000}"/>
    <hyperlink ref="D16" location="'ML Time Savings (Military)'!B7" display="ML Time Savings (Mil)" xr:uid="{00000000-0004-0000-0000-000004000000}"/>
    <hyperlink ref="D37" location="'Lease Subsidy'!B7" display="Lease Subsidy" xr:uid="{00000000-0004-0000-0000-000005000000}"/>
    <hyperlink ref="D38" location="'Lease Subsidy'!G8" display="Lease Subsidy" xr:uid="{00000000-0004-0000-0000-000006000000}"/>
    <hyperlink ref="D20" location="'Main Sheet'!A31" display="Main Sheet" xr:uid="{00000000-0004-0000-0000-000007000000}"/>
    <hyperlink ref="D39" location="'Main Sheet'!A9" display="Main Sheet" xr:uid="{00000000-0004-0000-0000-000008000000}"/>
    <hyperlink ref="D40" location="'Main Sheet'!A17" display="Main Sheet" xr:uid="{00000000-0004-0000-0000-000009000000}"/>
    <hyperlink ref="D41" location="'Main Sheet'!A21" display="Main Sheet" xr:uid="{00000000-0004-0000-0000-00000A000000}"/>
    <hyperlink ref="D23" location="'Emission Factors'!A1" display="Emission Factors" xr:uid="{00000000-0004-0000-0000-00000B000000}"/>
    <hyperlink ref="D34" location="'Lease Subsidy'!C59" display="Lease Subsidy" xr:uid="{00000000-0004-0000-0000-00000C000000}"/>
    <hyperlink ref="D43" location="'External Gateways'!A1" display="External Gateway" xr:uid="{00000000-0004-0000-0000-00000D000000}"/>
    <hyperlink ref="D42" location="'ZipCode Coordinates'!A1" display="Zipcode Coordinates" xr:uid="{00000000-0004-0000-0000-00000E000000}"/>
    <hyperlink ref="C43" r:id="rId1" display="https://www.census.gov/geo/maps-data/data/tiger-line.html" xr:uid="{00000000-0004-0000-0000-00000F000000}"/>
    <hyperlink ref="C42"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36"/>
  <sheetViews>
    <sheetView zoomScale="85" zoomScaleNormal="85" workbookViewId="0">
      <selection activeCell="E30" sqref="E30:AJ36"/>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75</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25">
      <c r="A3" s="24">
        <v>2016</v>
      </c>
      <c r="B3" s="24">
        <v>75</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75</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75</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75</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75</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75</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82</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82</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82</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82</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82</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82</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82</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81</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81</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81</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81</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81</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81</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81</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76</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76</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76</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76</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76</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76</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76</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row>
    <row r="31" spans="1:36" s="24" customFormat="1" x14ac:dyDescent="0.25">
      <c r="A31" s="24">
        <v>2050</v>
      </c>
      <c r="B31" s="24">
        <v>708</v>
      </c>
      <c r="C31" s="24">
        <v>1</v>
      </c>
      <c r="D31" s="24" t="s">
        <v>43</v>
      </c>
    </row>
    <row r="32" spans="1:36" s="24" customFormat="1" x14ac:dyDescent="0.25">
      <c r="A32" s="24">
        <v>2050</v>
      </c>
      <c r="B32" s="24">
        <v>708</v>
      </c>
      <c r="C32" s="24">
        <v>2</v>
      </c>
      <c r="D32" s="24" t="s">
        <v>44</v>
      </c>
    </row>
    <row r="33" spans="1:4" s="24" customFormat="1" x14ac:dyDescent="0.25">
      <c r="A33" s="24">
        <v>2050</v>
      </c>
      <c r="B33" s="24">
        <v>708</v>
      </c>
      <c r="C33" s="24">
        <v>3</v>
      </c>
      <c r="D33" s="24" t="s">
        <v>45</v>
      </c>
    </row>
    <row r="34" spans="1:4" s="24" customFormat="1" x14ac:dyDescent="0.25">
      <c r="A34" s="24">
        <v>2050</v>
      </c>
      <c r="B34" s="24">
        <v>708</v>
      </c>
      <c r="C34" s="24">
        <v>4</v>
      </c>
      <c r="D34" s="24" t="s">
        <v>46</v>
      </c>
    </row>
    <row r="35" spans="1:4" s="24" customFormat="1" x14ac:dyDescent="0.25">
      <c r="A35" s="24">
        <v>2050</v>
      </c>
      <c r="B35" s="24">
        <v>708</v>
      </c>
      <c r="C35" s="24">
        <v>5</v>
      </c>
      <c r="D35" s="24" t="s">
        <v>47</v>
      </c>
    </row>
    <row r="36" spans="1:4" s="24" customFormat="1" x14ac:dyDescent="0.25">
      <c r="A36" s="24">
        <v>2050</v>
      </c>
      <c r="B36" s="24">
        <v>708</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zoomScale="85" zoomScaleNormal="85"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81" t="s">
        <v>115</v>
      </c>
      <c r="B33" s="380"/>
      <c r="C33" s="380"/>
      <c r="D33" s="380"/>
      <c r="E33" s="380"/>
      <c r="F33" s="380"/>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115" zoomScaleNormal="115" workbookViewId="0">
      <selection activeCell="J1" sqref="J1:K2"/>
    </sheetView>
  </sheetViews>
  <sheetFormatPr defaultRowHeight="15" x14ac:dyDescent="0.25"/>
  <cols>
    <col min="2" max="3" width="10.7109375" style="322" customWidth="1"/>
    <col min="4" max="5" width="10.7109375" style="321" customWidth="1"/>
    <col min="10" max="10" width="12.28515625" bestFit="1" customWidth="1"/>
  </cols>
  <sheetData>
    <row r="1" spans="1:11" x14ac:dyDescent="0.25">
      <c r="A1" s="321" t="s">
        <v>521</v>
      </c>
      <c r="B1" s="322" t="s">
        <v>522</v>
      </c>
      <c r="C1" s="322" t="s">
        <v>523</v>
      </c>
      <c r="D1" s="321" t="s">
        <v>524</v>
      </c>
      <c r="E1" s="321" t="s">
        <v>525</v>
      </c>
      <c r="J1" s="321"/>
      <c r="K1" s="321"/>
    </row>
    <row r="2" spans="1:11" x14ac:dyDescent="0.25">
      <c r="A2">
        <v>12</v>
      </c>
      <c r="B2" s="322">
        <v>40.236499999999999</v>
      </c>
      <c r="C2" s="322">
        <v>-120.941</v>
      </c>
      <c r="D2" s="321">
        <v>4614040</v>
      </c>
      <c r="E2" s="321">
        <v>5242780</v>
      </c>
      <c r="J2" s="321"/>
      <c r="K2" s="321"/>
    </row>
    <row r="3" spans="1:11" x14ac:dyDescent="0.25">
      <c r="A3">
        <v>16</v>
      </c>
      <c r="B3" s="322">
        <v>35.4998</v>
      </c>
      <c r="C3" s="322">
        <v>-118.42</v>
      </c>
      <c r="D3" s="321">
        <v>2860240</v>
      </c>
      <c r="E3" s="321">
        <v>5915410</v>
      </c>
    </row>
    <row r="4" spans="1:11" x14ac:dyDescent="0.25">
      <c r="A4">
        <v>17</v>
      </c>
      <c r="B4" s="322">
        <v>37.291899999999998</v>
      </c>
      <c r="C4" s="322">
        <v>-118.858</v>
      </c>
      <c r="D4" s="321">
        <v>3516320</v>
      </c>
      <c r="E4" s="321">
        <v>5801410</v>
      </c>
    </row>
    <row r="5" spans="1:11" x14ac:dyDescent="0.25">
      <c r="A5">
        <v>18</v>
      </c>
      <c r="B5" s="322">
        <v>34.523499999999999</v>
      </c>
      <c r="C5" s="322">
        <v>-118.946</v>
      </c>
      <c r="D5" s="321">
        <v>2508530</v>
      </c>
      <c r="E5" s="321">
        <v>5749400</v>
      </c>
    </row>
    <row r="6" spans="1:11" x14ac:dyDescent="0.25">
      <c r="A6">
        <v>19</v>
      </c>
      <c r="B6" s="322">
        <v>40.585900000000002</v>
      </c>
      <c r="C6" s="322">
        <v>-120.15300000000001</v>
      </c>
      <c r="D6" s="321">
        <v>4733070</v>
      </c>
      <c r="E6" s="321">
        <v>5469010</v>
      </c>
    </row>
    <row r="7" spans="1:11" x14ac:dyDescent="0.25">
      <c r="A7">
        <v>20</v>
      </c>
      <c r="B7" s="322">
        <v>37.5976</v>
      </c>
      <c r="C7" s="322">
        <v>-119.274</v>
      </c>
      <c r="D7" s="321">
        <v>3631240</v>
      </c>
      <c r="E7" s="321">
        <v>5683160</v>
      </c>
    </row>
    <row r="8" spans="1:11" x14ac:dyDescent="0.25">
      <c r="A8">
        <v>22</v>
      </c>
      <c r="B8" s="322">
        <v>39.377699999999997</v>
      </c>
      <c r="C8" s="322">
        <v>-123.54300000000001</v>
      </c>
      <c r="D8" s="321">
        <v>4341970</v>
      </c>
      <c r="E8" s="321">
        <v>4490080</v>
      </c>
    </row>
    <row r="9" spans="1:11" x14ac:dyDescent="0.25">
      <c r="A9">
        <v>26</v>
      </c>
      <c r="B9" s="322">
        <v>36.212499999999999</v>
      </c>
      <c r="C9" s="322">
        <v>-118.32899999999999</v>
      </c>
      <c r="D9" s="321">
        <v>3119060</v>
      </c>
      <c r="E9" s="321">
        <v>5947750</v>
      </c>
    </row>
    <row r="10" spans="1:11" x14ac:dyDescent="0.25">
      <c r="A10">
        <v>28</v>
      </c>
      <c r="B10" s="322">
        <v>40.093499999999999</v>
      </c>
      <c r="C10" s="322">
        <v>-120.405</v>
      </c>
      <c r="D10" s="321">
        <v>4555230</v>
      </c>
      <c r="E10" s="321">
        <v>5391160</v>
      </c>
    </row>
    <row r="11" spans="1:11" x14ac:dyDescent="0.25">
      <c r="A11">
        <v>29</v>
      </c>
      <c r="B11" s="322">
        <v>39.512599999999999</v>
      </c>
      <c r="C11" s="322">
        <v>-121.059</v>
      </c>
      <c r="D11" s="321">
        <v>4350370</v>
      </c>
      <c r="E11" s="321">
        <v>5197370</v>
      </c>
    </row>
    <row r="12" spans="1:11" x14ac:dyDescent="0.25">
      <c r="A12">
        <v>31</v>
      </c>
      <c r="B12" s="322">
        <v>40.377499999999998</v>
      </c>
      <c r="C12" s="322">
        <v>-121.131</v>
      </c>
      <c r="D12" s="321">
        <v>4668190</v>
      </c>
      <c r="E12" s="321">
        <v>5191830</v>
      </c>
    </row>
    <row r="13" spans="1:11" x14ac:dyDescent="0.25">
      <c r="A13">
        <v>32</v>
      </c>
      <c r="B13" s="322">
        <v>34.762999999999998</v>
      </c>
      <c r="C13" s="322">
        <v>-119.729</v>
      </c>
      <c r="D13" s="321">
        <v>2602660</v>
      </c>
      <c r="E13" s="321">
        <v>5516790</v>
      </c>
    </row>
    <row r="14" spans="1:11" x14ac:dyDescent="0.25">
      <c r="A14">
        <v>33</v>
      </c>
      <c r="B14" s="322">
        <v>39.4771</v>
      </c>
      <c r="C14" s="322">
        <v>-120.18899999999999</v>
      </c>
      <c r="D14" s="321">
        <v>4327020</v>
      </c>
      <c r="E14" s="321">
        <v>5443630</v>
      </c>
    </row>
    <row r="15" spans="1:11" x14ac:dyDescent="0.25">
      <c r="A15">
        <v>34</v>
      </c>
      <c r="B15" s="322">
        <v>41.9422</v>
      </c>
      <c r="C15" s="322">
        <v>-123.214</v>
      </c>
      <c r="D15" s="321">
        <v>5275750</v>
      </c>
      <c r="E15" s="321">
        <v>4646260</v>
      </c>
    </row>
    <row r="16" spans="1:11" x14ac:dyDescent="0.25">
      <c r="A16">
        <v>35</v>
      </c>
      <c r="B16" s="322">
        <v>41.423999999999999</v>
      </c>
      <c r="C16" s="322">
        <v>-121.798</v>
      </c>
      <c r="D16" s="321">
        <v>5061720</v>
      </c>
      <c r="E16" s="321">
        <v>5025250</v>
      </c>
    </row>
    <row r="17" spans="1:5" x14ac:dyDescent="0.25">
      <c r="A17">
        <v>37</v>
      </c>
      <c r="B17" s="322">
        <v>40.0443</v>
      </c>
      <c r="C17" s="322">
        <v>-122.872</v>
      </c>
      <c r="D17" s="321">
        <v>4573090</v>
      </c>
      <c r="E17" s="321">
        <v>4695800</v>
      </c>
    </row>
    <row r="18" spans="1:5" x14ac:dyDescent="0.25">
      <c r="A18">
        <v>38</v>
      </c>
      <c r="B18" s="322">
        <v>40.128100000000003</v>
      </c>
      <c r="C18" s="322">
        <v>-121.72799999999999</v>
      </c>
      <c r="D18" s="321">
        <v>4585100</v>
      </c>
      <c r="E18" s="321">
        <v>5019460</v>
      </c>
    </row>
    <row r="19" spans="1:5" x14ac:dyDescent="0.25">
      <c r="A19">
        <v>39</v>
      </c>
      <c r="B19" s="322">
        <v>40.266300000000001</v>
      </c>
      <c r="C19" s="322">
        <v>-123.226</v>
      </c>
      <c r="D19" s="321">
        <v>4660770</v>
      </c>
      <c r="E19" s="321">
        <v>4601740</v>
      </c>
    </row>
    <row r="20" spans="1:5" x14ac:dyDescent="0.25">
      <c r="A20">
        <v>40</v>
      </c>
      <c r="B20" s="322">
        <v>38.021299999999997</v>
      </c>
      <c r="C20" s="322">
        <v>-119.56100000000001</v>
      </c>
      <c r="D20" s="321">
        <v>3788480</v>
      </c>
      <c r="E20" s="321">
        <v>5604910</v>
      </c>
    </row>
    <row r="21" spans="1:5" x14ac:dyDescent="0.25">
      <c r="A21">
        <v>44</v>
      </c>
      <c r="B21" s="322">
        <v>38.476199999999999</v>
      </c>
      <c r="C21" s="322">
        <v>-119.753</v>
      </c>
      <c r="D21" s="321">
        <v>3956470</v>
      </c>
      <c r="E21" s="321">
        <v>5554980</v>
      </c>
    </row>
    <row r="22" spans="1:5" x14ac:dyDescent="0.25">
      <c r="A22">
        <v>47</v>
      </c>
      <c r="B22" s="322">
        <v>39.709400000000002</v>
      </c>
      <c r="C22" s="322">
        <v>-122.80800000000001</v>
      </c>
      <c r="D22" s="321">
        <v>4449380</v>
      </c>
      <c r="E22" s="321">
        <v>4706140</v>
      </c>
    </row>
    <row r="23" spans="1:5" x14ac:dyDescent="0.25">
      <c r="A23">
        <v>48</v>
      </c>
      <c r="B23" s="322">
        <v>39.405799999999999</v>
      </c>
      <c r="C23" s="322">
        <v>-122.843</v>
      </c>
      <c r="D23" s="321">
        <v>4338980</v>
      </c>
      <c r="E23" s="321">
        <v>4689160</v>
      </c>
    </row>
    <row r="24" spans="1:5" x14ac:dyDescent="0.25">
      <c r="A24">
        <v>49</v>
      </c>
      <c r="B24" s="322">
        <v>41.557200000000002</v>
      </c>
      <c r="C24" s="322">
        <v>-123.76900000000001</v>
      </c>
      <c r="D24" s="321">
        <v>5144830</v>
      </c>
      <c r="E24" s="321">
        <v>4483520</v>
      </c>
    </row>
    <row r="25" spans="1:5" x14ac:dyDescent="0.25">
      <c r="A25">
        <v>50</v>
      </c>
      <c r="B25" s="322">
        <v>41.085299999999997</v>
      </c>
      <c r="C25" s="322">
        <v>-123.501</v>
      </c>
      <c r="D25" s="321">
        <v>4966310</v>
      </c>
      <c r="E25" s="321">
        <v>4545540</v>
      </c>
    </row>
    <row r="26" spans="1:5" x14ac:dyDescent="0.25">
      <c r="A26">
        <v>51</v>
      </c>
      <c r="B26" s="322">
        <v>38.935499999999998</v>
      </c>
      <c r="C26" s="322">
        <v>-120.319</v>
      </c>
      <c r="D26" s="321">
        <v>4130260</v>
      </c>
      <c r="E26" s="321">
        <v>5398730</v>
      </c>
    </row>
    <row r="27" spans="1:5" x14ac:dyDescent="0.25">
      <c r="A27">
        <v>52</v>
      </c>
      <c r="B27" s="322">
        <v>38.680900000000001</v>
      </c>
      <c r="C27" s="322">
        <v>-120.324</v>
      </c>
      <c r="D27" s="321">
        <v>4037240</v>
      </c>
      <c r="E27" s="321">
        <v>5393930</v>
      </c>
    </row>
    <row r="28" spans="1:5" x14ac:dyDescent="0.25">
      <c r="A28">
        <v>54</v>
      </c>
      <c r="B28" s="322">
        <v>41.190100000000001</v>
      </c>
      <c r="C28" s="322">
        <v>-123.88800000000001</v>
      </c>
      <c r="D28" s="321">
        <v>5012450</v>
      </c>
      <c r="E28" s="321">
        <v>4440820</v>
      </c>
    </row>
    <row r="29" spans="1:5" x14ac:dyDescent="0.25">
      <c r="A29">
        <v>55</v>
      </c>
      <c r="B29" s="322">
        <v>41.004100000000001</v>
      </c>
      <c r="C29" s="322">
        <v>-123.291</v>
      </c>
      <c r="D29" s="321">
        <v>4932550</v>
      </c>
      <c r="E29" s="321">
        <v>4601780</v>
      </c>
    </row>
    <row r="30" spans="1:5" x14ac:dyDescent="0.25">
      <c r="A30">
        <v>57</v>
      </c>
      <c r="B30" s="322">
        <v>33.9955</v>
      </c>
      <c r="C30" s="322">
        <v>-119.944</v>
      </c>
      <c r="D30" s="321">
        <v>2325770</v>
      </c>
      <c r="E30" s="321">
        <v>5442160</v>
      </c>
    </row>
    <row r="31" spans="1:5" x14ac:dyDescent="0.25">
      <c r="A31">
        <v>58</v>
      </c>
      <c r="B31" s="322">
        <v>37.755000000000003</v>
      </c>
      <c r="C31" s="322">
        <v>-119.441</v>
      </c>
      <c r="D31" s="321">
        <v>3690140</v>
      </c>
      <c r="E31" s="321">
        <v>5636550</v>
      </c>
    </row>
    <row r="32" spans="1:5" x14ac:dyDescent="0.25">
      <c r="A32">
        <v>61</v>
      </c>
      <c r="B32" s="322">
        <v>33.258099999999999</v>
      </c>
      <c r="C32" s="322">
        <v>-119.485</v>
      </c>
      <c r="D32" s="321">
        <v>2052880</v>
      </c>
      <c r="E32" s="321">
        <v>5572880</v>
      </c>
    </row>
    <row r="33" spans="1:5" x14ac:dyDescent="0.25">
      <c r="A33">
        <v>65</v>
      </c>
      <c r="B33" s="322">
        <v>39.655900000000003</v>
      </c>
      <c r="C33" s="322">
        <v>-120.833</v>
      </c>
      <c r="D33" s="321">
        <v>4399940</v>
      </c>
      <c r="E33" s="321">
        <v>5263710</v>
      </c>
    </row>
    <row r="34" spans="1:5" x14ac:dyDescent="0.25">
      <c r="A34">
        <v>90001</v>
      </c>
      <c r="B34" s="322">
        <v>33.9741</v>
      </c>
      <c r="C34" s="322">
        <v>-118.25</v>
      </c>
      <c r="D34" s="321">
        <v>2303890</v>
      </c>
      <c r="E34" s="321">
        <v>5955360</v>
      </c>
    </row>
    <row r="35" spans="1:5" x14ac:dyDescent="0.25">
      <c r="A35">
        <v>90002</v>
      </c>
      <c r="B35" s="322">
        <v>33.948900000000002</v>
      </c>
      <c r="C35" s="322">
        <v>-118.247</v>
      </c>
      <c r="D35" s="321">
        <v>2294720</v>
      </c>
      <c r="E35" s="321">
        <v>5956010</v>
      </c>
    </row>
    <row r="36" spans="1:5" x14ac:dyDescent="0.25">
      <c r="A36">
        <v>90003</v>
      </c>
      <c r="B36" s="322">
        <v>33.964100000000002</v>
      </c>
      <c r="C36" s="322">
        <v>-118.274</v>
      </c>
      <c r="D36" s="321">
        <v>2300410</v>
      </c>
      <c r="E36" s="321">
        <v>5947990</v>
      </c>
    </row>
    <row r="37" spans="1:5" x14ac:dyDescent="0.25">
      <c r="A37">
        <v>90004</v>
      </c>
      <c r="B37" s="322">
        <v>34.0762</v>
      </c>
      <c r="C37" s="322">
        <v>-118.31100000000001</v>
      </c>
      <c r="D37" s="321">
        <v>2341420</v>
      </c>
      <c r="E37" s="321">
        <v>5937440</v>
      </c>
    </row>
    <row r="38" spans="1:5" x14ac:dyDescent="0.25">
      <c r="A38">
        <v>90005</v>
      </c>
      <c r="B38" s="322">
        <v>34.060099999999998</v>
      </c>
      <c r="C38" s="322">
        <v>-118.31</v>
      </c>
      <c r="D38" s="321">
        <v>2335530</v>
      </c>
      <c r="E38" s="321">
        <v>5937810</v>
      </c>
    </row>
    <row r="39" spans="1:5" x14ac:dyDescent="0.25">
      <c r="A39">
        <v>90006</v>
      </c>
      <c r="B39" s="322">
        <v>34.048000000000002</v>
      </c>
      <c r="C39" s="322">
        <v>-118.294</v>
      </c>
      <c r="D39" s="321">
        <v>2331050</v>
      </c>
      <c r="E39" s="321">
        <v>5942470</v>
      </c>
    </row>
    <row r="40" spans="1:5" x14ac:dyDescent="0.25">
      <c r="A40">
        <v>90007</v>
      </c>
      <c r="B40" s="322">
        <v>34.027900000000002</v>
      </c>
      <c r="C40" s="322">
        <v>-118.285</v>
      </c>
      <c r="D40" s="321">
        <v>2323670</v>
      </c>
      <c r="E40" s="321">
        <v>5945070</v>
      </c>
    </row>
    <row r="41" spans="1:5" x14ac:dyDescent="0.25">
      <c r="A41">
        <v>90008</v>
      </c>
      <c r="B41" s="322">
        <v>34.009099999999997</v>
      </c>
      <c r="C41" s="322">
        <v>-118.348</v>
      </c>
      <c r="D41" s="321">
        <v>2317200</v>
      </c>
      <c r="E41" s="321">
        <v>5925830</v>
      </c>
    </row>
    <row r="42" spans="1:5" x14ac:dyDescent="0.25">
      <c r="A42">
        <v>90011</v>
      </c>
      <c r="B42" s="322">
        <v>34.0075</v>
      </c>
      <c r="C42" s="322">
        <v>-118.259</v>
      </c>
      <c r="D42" s="321">
        <v>2316090</v>
      </c>
      <c r="E42" s="321">
        <v>5952890</v>
      </c>
    </row>
    <row r="43" spans="1:5" x14ac:dyDescent="0.25">
      <c r="A43">
        <v>90012</v>
      </c>
      <c r="B43" s="322">
        <v>34.066200000000002</v>
      </c>
      <c r="C43" s="322">
        <v>-118.239</v>
      </c>
      <c r="D43" s="321">
        <v>2337350</v>
      </c>
      <c r="E43" s="321">
        <v>5959370</v>
      </c>
    </row>
    <row r="44" spans="1:5" x14ac:dyDescent="0.25">
      <c r="A44">
        <v>90013</v>
      </c>
      <c r="B44" s="322">
        <v>34.0443</v>
      </c>
      <c r="C44" s="322">
        <v>-118.241</v>
      </c>
      <c r="D44" s="321">
        <v>2329390</v>
      </c>
      <c r="E44" s="321">
        <v>5958600</v>
      </c>
    </row>
    <row r="45" spans="1:5" x14ac:dyDescent="0.25">
      <c r="A45">
        <v>90014</v>
      </c>
      <c r="B45" s="322">
        <v>34.043100000000003</v>
      </c>
      <c r="C45" s="322">
        <v>-118.252</v>
      </c>
      <c r="D45" s="321">
        <v>2329030</v>
      </c>
      <c r="E45" s="321">
        <v>5955110</v>
      </c>
    </row>
    <row r="46" spans="1:5" x14ac:dyDescent="0.25">
      <c r="A46">
        <v>90015</v>
      </c>
      <c r="B46" s="322">
        <v>34.0396</v>
      </c>
      <c r="C46" s="322">
        <v>-118.267</v>
      </c>
      <c r="D46" s="321">
        <v>2327830</v>
      </c>
      <c r="E46" s="321">
        <v>5950710</v>
      </c>
    </row>
    <row r="47" spans="1:5" x14ac:dyDescent="0.25">
      <c r="A47">
        <v>90016</v>
      </c>
      <c r="B47" s="322">
        <v>34.028399999999998</v>
      </c>
      <c r="C47" s="322">
        <v>-118.354</v>
      </c>
      <c r="D47" s="321">
        <v>2324270</v>
      </c>
      <c r="E47" s="321">
        <v>5924130</v>
      </c>
    </row>
    <row r="48" spans="1:5" x14ac:dyDescent="0.25">
      <c r="A48">
        <v>90017</v>
      </c>
      <c r="B48" s="322">
        <v>34.053100000000001</v>
      </c>
      <c r="C48" s="322">
        <v>-118.265</v>
      </c>
      <c r="D48" s="321">
        <v>2332720</v>
      </c>
      <c r="E48" s="321">
        <v>5951420</v>
      </c>
    </row>
    <row r="49" spans="1:5" x14ac:dyDescent="0.25">
      <c r="A49">
        <v>90018</v>
      </c>
      <c r="B49" s="322">
        <v>34.028100000000002</v>
      </c>
      <c r="C49" s="322">
        <v>-118.318</v>
      </c>
      <c r="D49" s="321">
        <v>2323940</v>
      </c>
      <c r="E49" s="321">
        <v>5935200</v>
      </c>
    </row>
    <row r="50" spans="1:5" x14ac:dyDescent="0.25">
      <c r="A50">
        <v>90019</v>
      </c>
      <c r="B50" s="322">
        <v>34.0486</v>
      </c>
      <c r="C50" s="322">
        <v>-118.339</v>
      </c>
      <c r="D50" s="321">
        <v>2331530</v>
      </c>
      <c r="E50" s="321">
        <v>5928930</v>
      </c>
    </row>
    <row r="51" spans="1:5" x14ac:dyDescent="0.25">
      <c r="A51">
        <v>90020</v>
      </c>
      <c r="B51" s="322">
        <v>34.066299999999998</v>
      </c>
      <c r="C51" s="322">
        <v>-118.31</v>
      </c>
      <c r="D51" s="321">
        <v>2337810</v>
      </c>
      <c r="E51" s="321">
        <v>5937690</v>
      </c>
    </row>
    <row r="52" spans="1:5" x14ac:dyDescent="0.25">
      <c r="A52">
        <v>90021</v>
      </c>
      <c r="B52" s="322">
        <v>34.029200000000003</v>
      </c>
      <c r="C52" s="322">
        <v>-118.239</v>
      </c>
      <c r="D52" s="321">
        <v>2323880</v>
      </c>
      <c r="E52" s="321">
        <v>5959090</v>
      </c>
    </row>
    <row r="53" spans="1:5" x14ac:dyDescent="0.25">
      <c r="A53">
        <v>90022</v>
      </c>
      <c r="B53" s="322">
        <v>34.024299999999997</v>
      </c>
      <c r="C53" s="322">
        <v>-118.15600000000001</v>
      </c>
      <c r="D53" s="321">
        <v>2321640</v>
      </c>
      <c r="E53" s="321">
        <v>5984280</v>
      </c>
    </row>
    <row r="54" spans="1:5" x14ac:dyDescent="0.25">
      <c r="A54">
        <v>90023</v>
      </c>
      <c r="B54" s="322">
        <v>34.021700000000003</v>
      </c>
      <c r="C54" s="322">
        <v>-118.2</v>
      </c>
      <c r="D54" s="321">
        <v>2320930</v>
      </c>
      <c r="E54" s="321">
        <v>5970660</v>
      </c>
    </row>
    <row r="55" spans="1:5" x14ac:dyDescent="0.25">
      <c r="A55">
        <v>90024</v>
      </c>
      <c r="B55" s="322">
        <v>34.065300000000001</v>
      </c>
      <c r="C55" s="322">
        <v>-118.435</v>
      </c>
      <c r="D55" s="321">
        <v>2338200</v>
      </c>
      <c r="E55" s="321">
        <v>5899930</v>
      </c>
    </row>
    <row r="56" spans="1:5" x14ac:dyDescent="0.25">
      <c r="A56">
        <v>90025</v>
      </c>
      <c r="B56" s="322">
        <v>34.045099999999998</v>
      </c>
      <c r="C56" s="322">
        <v>-118.447</v>
      </c>
      <c r="D56" s="321">
        <v>2330930</v>
      </c>
      <c r="E56" s="321">
        <v>5896220</v>
      </c>
    </row>
    <row r="57" spans="1:5" x14ac:dyDescent="0.25">
      <c r="A57">
        <v>90026</v>
      </c>
      <c r="B57" s="322">
        <v>34.078699999999998</v>
      </c>
      <c r="C57" s="322">
        <v>-118.264</v>
      </c>
      <c r="D57" s="321">
        <v>2342050</v>
      </c>
      <c r="E57" s="321">
        <v>5951880</v>
      </c>
    </row>
    <row r="58" spans="1:5" x14ac:dyDescent="0.25">
      <c r="A58">
        <v>90027</v>
      </c>
      <c r="B58" s="322">
        <v>34.125100000000003</v>
      </c>
      <c r="C58" s="322">
        <v>-118.291</v>
      </c>
      <c r="D58" s="321">
        <v>2359070</v>
      </c>
      <c r="E58" s="321">
        <v>5944070</v>
      </c>
    </row>
    <row r="59" spans="1:5" x14ac:dyDescent="0.25">
      <c r="A59">
        <v>90028</v>
      </c>
      <c r="B59" s="322">
        <v>34.099899999999998</v>
      </c>
      <c r="C59" s="322">
        <v>-118.327</v>
      </c>
      <c r="D59" s="321">
        <v>2350120</v>
      </c>
      <c r="E59" s="321">
        <v>5932900</v>
      </c>
    </row>
    <row r="60" spans="1:5" x14ac:dyDescent="0.25">
      <c r="A60">
        <v>90029</v>
      </c>
      <c r="B60" s="322">
        <v>34.089799999999997</v>
      </c>
      <c r="C60" s="322">
        <v>-118.295</v>
      </c>
      <c r="D60" s="321">
        <v>2346240</v>
      </c>
      <c r="E60" s="321">
        <v>5942620</v>
      </c>
    </row>
    <row r="61" spans="1:5" x14ac:dyDescent="0.25">
      <c r="A61">
        <v>90031</v>
      </c>
      <c r="B61" s="322">
        <v>34.08</v>
      </c>
      <c r="C61" s="322">
        <v>-118.212</v>
      </c>
      <c r="D61" s="321">
        <v>2342210</v>
      </c>
      <c r="E61" s="321">
        <v>5967560</v>
      </c>
    </row>
    <row r="62" spans="1:5" x14ac:dyDescent="0.25">
      <c r="A62">
        <v>90032</v>
      </c>
      <c r="B62" s="322">
        <v>34.080599999999997</v>
      </c>
      <c r="C62" s="322">
        <v>-118.179</v>
      </c>
      <c r="D62" s="321">
        <v>2342230</v>
      </c>
      <c r="E62" s="321">
        <v>5977650</v>
      </c>
    </row>
    <row r="63" spans="1:5" x14ac:dyDescent="0.25">
      <c r="A63">
        <v>90033</v>
      </c>
      <c r="B63" s="322">
        <v>34.050199999999997</v>
      </c>
      <c r="C63" s="322">
        <v>-118.211</v>
      </c>
      <c r="D63" s="321">
        <v>2331370</v>
      </c>
      <c r="E63" s="321">
        <v>5967710</v>
      </c>
    </row>
    <row r="64" spans="1:5" x14ac:dyDescent="0.25">
      <c r="A64">
        <v>90034</v>
      </c>
      <c r="B64" s="322">
        <v>34.030700000000003</v>
      </c>
      <c r="C64" s="322">
        <v>-118.4</v>
      </c>
      <c r="D64" s="321">
        <v>2325380</v>
      </c>
      <c r="E64" s="321">
        <v>5910400</v>
      </c>
    </row>
    <row r="65" spans="1:5" x14ac:dyDescent="0.25">
      <c r="A65">
        <v>90035</v>
      </c>
      <c r="B65" s="322">
        <v>34.051900000000003</v>
      </c>
      <c r="C65" s="322">
        <v>-118.384</v>
      </c>
      <c r="D65" s="321">
        <v>2332990</v>
      </c>
      <c r="E65" s="321">
        <v>5915330</v>
      </c>
    </row>
    <row r="66" spans="1:5" x14ac:dyDescent="0.25">
      <c r="A66">
        <v>90036</v>
      </c>
      <c r="B66" s="322">
        <v>34.070399999999999</v>
      </c>
      <c r="C66" s="322">
        <v>-118.35</v>
      </c>
      <c r="D66" s="321">
        <v>2339520</v>
      </c>
      <c r="E66" s="321">
        <v>5925670</v>
      </c>
    </row>
    <row r="67" spans="1:5" x14ac:dyDescent="0.25">
      <c r="A67">
        <v>90037</v>
      </c>
      <c r="B67" s="322">
        <v>34.002800000000001</v>
      </c>
      <c r="C67" s="322">
        <v>-118.28700000000001</v>
      </c>
      <c r="D67" s="321">
        <v>2314550</v>
      </c>
      <c r="E67" s="321">
        <v>5944150</v>
      </c>
    </row>
    <row r="68" spans="1:5" x14ac:dyDescent="0.25">
      <c r="A68">
        <v>90038</v>
      </c>
      <c r="B68" s="322">
        <v>34.088999999999999</v>
      </c>
      <c r="C68" s="322">
        <v>-118.327</v>
      </c>
      <c r="D68" s="321">
        <v>2346140</v>
      </c>
      <c r="E68" s="321">
        <v>5932900</v>
      </c>
    </row>
    <row r="69" spans="1:5" x14ac:dyDescent="0.25">
      <c r="A69">
        <v>90039</v>
      </c>
      <c r="B69" s="322">
        <v>34.112299999999998</v>
      </c>
      <c r="C69" s="322">
        <v>-118.261</v>
      </c>
      <c r="D69" s="321">
        <v>2354250</v>
      </c>
      <c r="E69" s="321">
        <v>5952880</v>
      </c>
    </row>
    <row r="70" spans="1:5" x14ac:dyDescent="0.25">
      <c r="A70">
        <v>90040</v>
      </c>
      <c r="B70" s="322">
        <v>33.993499999999997</v>
      </c>
      <c r="C70" s="322">
        <v>-118.149</v>
      </c>
      <c r="D70" s="321">
        <v>2310390</v>
      </c>
      <c r="E70" s="321">
        <v>5986050</v>
      </c>
    </row>
    <row r="71" spans="1:5" x14ac:dyDescent="0.25">
      <c r="A71">
        <v>90041</v>
      </c>
      <c r="B71" s="322">
        <v>34.137099999999997</v>
      </c>
      <c r="C71" s="322">
        <v>-118.20699999999999</v>
      </c>
      <c r="D71" s="321">
        <v>2362970</v>
      </c>
      <c r="E71" s="321">
        <v>5969360</v>
      </c>
    </row>
    <row r="72" spans="1:5" x14ac:dyDescent="0.25">
      <c r="A72">
        <v>90042</v>
      </c>
      <c r="B72" s="322">
        <v>34.115099999999998</v>
      </c>
      <c r="C72" s="322">
        <v>-118.19199999999999</v>
      </c>
      <c r="D72" s="321">
        <v>2354880</v>
      </c>
      <c r="E72" s="321">
        <v>5973870</v>
      </c>
    </row>
    <row r="73" spans="1:5" x14ac:dyDescent="0.25">
      <c r="A73">
        <v>90043</v>
      </c>
      <c r="B73" s="322">
        <v>33.988700000000001</v>
      </c>
      <c r="C73" s="322">
        <v>-118.33499999999999</v>
      </c>
      <c r="D73" s="321">
        <v>2309720</v>
      </c>
      <c r="E73" s="321">
        <v>5929620</v>
      </c>
    </row>
    <row r="74" spans="1:5" x14ac:dyDescent="0.25">
      <c r="A74">
        <v>90044</v>
      </c>
      <c r="B74" s="322">
        <v>33.953000000000003</v>
      </c>
      <c r="C74" s="322">
        <v>-118.292</v>
      </c>
      <c r="D74" s="321">
        <v>2296470</v>
      </c>
      <c r="E74" s="321">
        <v>5942580</v>
      </c>
    </row>
    <row r="75" spans="1:5" x14ac:dyDescent="0.25">
      <c r="A75">
        <v>90045</v>
      </c>
      <c r="B75" s="322">
        <v>33.953099999999999</v>
      </c>
      <c r="C75" s="322">
        <v>-118.401</v>
      </c>
      <c r="D75" s="321">
        <v>2297170</v>
      </c>
      <c r="E75" s="321">
        <v>5909320</v>
      </c>
    </row>
    <row r="76" spans="1:5" x14ac:dyDescent="0.25">
      <c r="A76">
        <v>90046</v>
      </c>
      <c r="B76" s="322">
        <v>34.107199999999999</v>
      </c>
      <c r="C76" s="322">
        <v>-118.36499999999999</v>
      </c>
      <c r="D76" s="321">
        <v>2353020</v>
      </c>
      <c r="E76" s="321">
        <v>5921510</v>
      </c>
    </row>
    <row r="77" spans="1:5" x14ac:dyDescent="0.25">
      <c r="A77">
        <v>90047</v>
      </c>
      <c r="B77" s="322">
        <v>33.953899999999997</v>
      </c>
      <c r="C77" s="322">
        <v>-118.309</v>
      </c>
      <c r="D77" s="321">
        <v>2296910</v>
      </c>
      <c r="E77" s="321">
        <v>5937350</v>
      </c>
    </row>
    <row r="78" spans="1:5" x14ac:dyDescent="0.25">
      <c r="A78">
        <v>90048</v>
      </c>
      <c r="B78" s="322">
        <v>34.073099999999997</v>
      </c>
      <c r="C78" s="322">
        <v>-118.373</v>
      </c>
      <c r="D78" s="321">
        <v>2340650</v>
      </c>
      <c r="E78" s="321">
        <v>5918830</v>
      </c>
    </row>
    <row r="79" spans="1:5" x14ac:dyDescent="0.25">
      <c r="A79">
        <v>90049</v>
      </c>
      <c r="B79" s="322">
        <v>34.0869</v>
      </c>
      <c r="C79" s="322">
        <v>-118.488</v>
      </c>
      <c r="D79" s="321">
        <v>2346420</v>
      </c>
      <c r="E79" s="321">
        <v>5883970</v>
      </c>
    </row>
    <row r="80" spans="1:5" x14ac:dyDescent="0.25">
      <c r="A80">
        <v>90056</v>
      </c>
      <c r="B80" s="322">
        <v>33.993299999999998</v>
      </c>
      <c r="C80" s="322">
        <v>-118.374</v>
      </c>
      <c r="D80" s="321">
        <v>2311620</v>
      </c>
      <c r="E80" s="321">
        <v>5917950</v>
      </c>
    </row>
    <row r="81" spans="1:5" x14ac:dyDescent="0.25">
      <c r="A81">
        <v>90057</v>
      </c>
      <c r="B81" s="322">
        <v>34.062199999999997</v>
      </c>
      <c r="C81" s="322">
        <v>-118.277</v>
      </c>
      <c r="D81" s="321">
        <v>2336110</v>
      </c>
      <c r="E81" s="321">
        <v>5947680</v>
      </c>
    </row>
    <row r="82" spans="1:5" x14ac:dyDescent="0.25">
      <c r="A82">
        <v>90058</v>
      </c>
      <c r="B82" s="322">
        <v>34.002400000000002</v>
      </c>
      <c r="C82" s="322">
        <v>-118.215</v>
      </c>
      <c r="D82" s="321">
        <v>2313970</v>
      </c>
      <c r="E82" s="321">
        <v>5966260</v>
      </c>
    </row>
    <row r="83" spans="1:5" x14ac:dyDescent="0.25">
      <c r="A83">
        <v>90059</v>
      </c>
      <c r="B83" s="322">
        <v>33.9255</v>
      </c>
      <c r="C83" s="322">
        <v>-118.25</v>
      </c>
      <c r="D83" s="321">
        <v>2286200</v>
      </c>
      <c r="E83" s="321">
        <v>5955010</v>
      </c>
    </row>
    <row r="84" spans="1:5" x14ac:dyDescent="0.25">
      <c r="A84">
        <v>90061</v>
      </c>
      <c r="B84" s="322">
        <v>33.920499999999997</v>
      </c>
      <c r="C84" s="322">
        <v>-118.274</v>
      </c>
      <c r="D84" s="321">
        <v>2284520</v>
      </c>
      <c r="E84" s="321">
        <v>5947650</v>
      </c>
    </row>
    <row r="85" spans="1:5" x14ac:dyDescent="0.25">
      <c r="A85">
        <v>90062</v>
      </c>
      <c r="B85" s="322">
        <v>34.003399999999999</v>
      </c>
      <c r="C85" s="322">
        <v>-118.309</v>
      </c>
      <c r="D85" s="321">
        <v>2314900</v>
      </c>
      <c r="E85" s="321">
        <v>5937690</v>
      </c>
    </row>
    <row r="86" spans="1:5" x14ac:dyDescent="0.25">
      <c r="A86">
        <v>90063</v>
      </c>
      <c r="B86" s="322">
        <v>34.0443</v>
      </c>
      <c r="C86" s="322">
        <v>-118.185</v>
      </c>
      <c r="D86" s="321">
        <v>2329070</v>
      </c>
      <c r="E86" s="321">
        <v>5975470</v>
      </c>
    </row>
    <row r="87" spans="1:5" x14ac:dyDescent="0.25">
      <c r="A87">
        <v>90064</v>
      </c>
      <c r="B87" s="322">
        <v>34.037199999999999</v>
      </c>
      <c r="C87" s="322">
        <v>-118.42400000000001</v>
      </c>
      <c r="D87" s="321">
        <v>2327910</v>
      </c>
      <c r="E87" s="321">
        <v>5902970</v>
      </c>
    </row>
    <row r="88" spans="1:5" x14ac:dyDescent="0.25">
      <c r="A88">
        <v>90065</v>
      </c>
      <c r="B88" s="322">
        <v>34.109400000000001</v>
      </c>
      <c r="C88" s="322">
        <v>-118.22799999999999</v>
      </c>
      <c r="D88" s="321">
        <v>2353000</v>
      </c>
      <c r="E88" s="321">
        <v>5962930</v>
      </c>
    </row>
    <row r="89" spans="1:5" x14ac:dyDescent="0.25">
      <c r="A89">
        <v>90066</v>
      </c>
      <c r="B89" s="322">
        <v>34.001899999999999</v>
      </c>
      <c r="C89" s="322">
        <v>-118.431</v>
      </c>
      <c r="D89" s="321">
        <v>2315130</v>
      </c>
      <c r="E89" s="321">
        <v>5900590</v>
      </c>
    </row>
    <row r="90" spans="1:5" x14ac:dyDescent="0.25">
      <c r="A90">
        <v>90067</v>
      </c>
      <c r="B90" s="322">
        <v>34.057499999999997</v>
      </c>
      <c r="C90" s="322">
        <v>-118.414</v>
      </c>
      <c r="D90" s="321">
        <v>2335250</v>
      </c>
      <c r="E90" s="321">
        <v>5906180</v>
      </c>
    </row>
    <row r="91" spans="1:5" x14ac:dyDescent="0.25">
      <c r="A91">
        <v>90068</v>
      </c>
      <c r="B91" s="322">
        <v>34.128100000000003</v>
      </c>
      <c r="C91" s="322">
        <v>-118.32899999999999</v>
      </c>
      <c r="D91" s="321">
        <v>2360390</v>
      </c>
      <c r="E91" s="321">
        <v>5932560</v>
      </c>
    </row>
    <row r="92" spans="1:5" x14ac:dyDescent="0.25">
      <c r="A92">
        <v>90069</v>
      </c>
      <c r="B92" s="322">
        <v>34.094299999999997</v>
      </c>
      <c r="C92" s="322">
        <v>-118.381</v>
      </c>
      <c r="D92" s="321">
        <v>2348430</v>
      </c>
      <c r="E92" s="321">
        <v>5916350</v>
      </c>
    </row>
    <row r="93" spans="1:5" x14ac:dyDescent="0.25">
      <c r="A93">
        <v>90071</v>
      </c>
      <c r="B93" s="322">
        <v>34.052399999999999</v>
      </c>
      <c r="C93" s="322">
        <v>-118.256</v>
      </c>
      <c r="D93" s="321">
        <v>2332420</v>
      </c>
      <c r="E93" s="321">
        <v>5954190</v>
      </c>
    </row>
    <row r="94" spans="1:5" x14ac:dyDescent="0.25">
      <c r="A94">
        <v>90073</v>
      </c>
      <c r="B94" s="322">
        <v>34.059199999999997</v>
      </c>
      <c r="C94" s="322">
        <v>-118.45099999999999</v>
      </c>
      <c r="D94" s="321">
        <v>2336080</v>
      </c>
      <c r="E94" s="321">
        <v>5894880</v>
      </c>
    </row>
    <row r="95" spans="1:5" x14ac:dyDescent="0.25">
      <c r="A95">
        <v>90077</v>
      </c>
      <c r="B95" s="322">
        <v>34.104999999999997</v>
      </c>
      <c r="C95" s="322">
        <v>-118.456</v>
      </c>
      <c r="D95" s="321">
        <v>2352770</v>
      </c>
      <c r="E95" s="321">
        <v>5894020</v>
      </c>
    </row>
    <row r="96" spans="1:5" x14ac:dyDescent="0.25">
      <c r="A96">
        <v>90089</v>
      </c>
      <c r="B96" s="322">
        <v>34.021500000000003</v>
      </c>
      <c r="C96" s="322">
        <v>-118.288</v>
      </c>
      <c r="D96" s="321">
        <v>2321370</v>
      </c>
      <c r="E96" s="321">
        <v>5944200</v>
      </c>
    </row>
    <row r="97" spans="1:5" x14ac:dyDescent="0.25">
      <c r="A97">
        <v>90094</v>
      </c>
      <c r="B97" s="322">
        <v>33.975999999999999</v>
      </c>
      <c r="C97" s="322">
        <v>-118.417</v>
      </c>
      <c r="D97" s="321">
        <v>2305580</v>
      </c>
      <c r="E97" s="321">
        <v>5904710</v>
      </c>
    </row>
    <row r="98" spans="1:5" x14ac:dyDescent="0.25">
      <c r="A98">
        <v>90095</v>
      </c>
      <c r="B98" s="322">
        <v>34.070300000000003</v>
      </c>
      <c r="C98" s="322">
        <v>-118.443</v>
      </c>
      <c r="D98" s="321">
        <v>2340080</v>
      </c>
      <c r="E98" s="321">
        <v>5897620</v>
      </c>
    </row>
    <row r="99" spans="1:5" x14ac:dyDescent="0.25">
      <c r="A99">
        <v>90201</v>
      </c>
      <c r="B99" s="322">
        <v>33.970599999999997</v>
      </c>
      <c r="C99" s="322">
        <v>-118.17100000000001</v>
      </c>
      <c r="D99" s="321">
        <v>2302180</v>
      </c>
      <c r="E99" s="321">
        <v>5979310</v>
      </c>
    </row>
    <row r="100" spans="1:5" x14ac:dyDescent="0.25">
      <c r="A100">
        <v>90210</v>
      </c>
      <c r="B100" s="322">
        <v>34.1023</v>
      </c>
      <c r="C100" s="322">
        <v>-118.41500000000001</v>
      </c>
      <c r="D100" s="321">
        <v>2351530</v>
      </c>
      <c r="E100" s="321">
        <v>5906360</v>
      </c>
    </row>
    <row r="101" spans="1:5" x14ac:dyDescent="0.25">
      <c r="A101">
        <v>90211</v>
      </c>
      <c r="B101" s="322">
        <v>34.064799999999998</v>
      </c>
      <c r="C101" s="322">
        <v>-118.383</v>
      </c>
      <c r="D101" s="321">
        <v>2337710</v>
      </c>
      <c r="E101" s="321">
        <v>5915630</v>
      </c>
    </row>
    <row r="102" spans="1:5" x14ac:dyDescent="0.25">
      <c r="A102">
        <v>90212</v>
      </c>
      <c r="B102" s="322">
        <v>34.061999999999998</v>
      </c>
      <c r="C102" s="322">
        <v>-118.402</v>
      </c>
      <c r="D102" s="321">
        <v>2336800</v>
      </c>
      <c r="E102" s="321">
        <v>5910000</v>
      </c>
    </row>
    <row r="103" spans="1:5" x14ac:dyDescent="0.25">
      <c r="A103">
        <v>90220</v>
      </c>
      <c r="B103" s="322">
        <v>33.880600000000001</v>
      </c>
      <c r="C103" s="322">
        <v>-118.236</v>
      </c>
      <c r="D103" s="321">
        <v>2269780</v>
      </c>
      <c r="E103" s="321">
        <v>5958810</v>
      </c>
    </row>
    <row r="104" spans="1:5" x14ac:dyDescent="0.25">
      <c r="A104">
        <v>90221</v>
      </c>
      <c r="B104" s="322">
        <v>33.886000000000003</v>
      </c>
      <c r="C104" s="322">
        <v>-118.206</v>
      </c>
      <c r="D104" s="321">
        <v>2271590</v>
      </c>
      <c r="E104" s="321">
        <v>5968110</v>
      </c>
    </row>
    <row r="105" spans="1:5" x14ac:dyDescent="0.25">
      <c r="A105">
        <v>90222</v>
      </c>
      <c r="B105" s="322">
        <v>33.912700000000001</v>
      </c>
      <c r="C105" s="322">
        <v>-118.236</v>
      </c>
      <c r="D105" s="321">
        <v>2281460</v>
      </c>
      <c r="E105" s="321">
        <v>5959230</v>
      </c>
    </row>
    <row r="106" spans="1:5" x14ac:dyDescent="0.25">
      <c r="A106">
        <v>90230</v>
      </c>
      <c r="B106" s="322">
        <v>33.994999999999997</v>
      </c>
      <c r="C106" s="322">
        <v>-118.399</v>
      </c>
      <c r="D106" s="321">
        <v>2312390</v>
      </c>
      <c r="E106" s="321">
        <v>5910200</v>
      </c>
    </row>
    <row r="107" spans="1:5" x14ac:dyDescent="0.25">
      <c r="A107">
        <v>90232</v>
      </c>
      <c r="B107" s="322">
        <v>34.018000000000001</v>
      </c>
      <c r="C107" s="322">
        <v>-118.392</v>
      </c>
      <c r="D107" s="321">
        <v>2320710</v>
      </c>
      <c r="E107" s="321">
        <v>5912620</v>
      </c>
    </row>
    <row r="108" spans="1:5" x14ac:dyDescent="0.25">
      <c r="A108">
        <v>90240</v>
      </c>
      <c r="B108" s="322">
        <v>33.956800000000001</v>
      </c>
      <c r="C108" s="322">
        <v>-118.11799999999999</v>
      </c>
      <c r="D108" s="321">
        <v>2296860</v>
      </c>
      <c r="E108" s="321">
        <v>5995150</v>
      </c>
    </row>
    <row r="109" spans="1:5" x14ac:dyDescent="0.25">
      <c r="A109">
        <v>90241</v>
      </c>
      <c r="B109" s="322">
        <v>33.940899999999999</v>
      </c>
      <c r="C109" s="322">
        <v>-118.129</v>
      </c>
      <c r="D109" s="321">
        <v>2291140</v>
      </c>
      <c r="E109" s="321">
        <v>5991890</v>
      </c>
    </row>
    <row r="110" spans="1:5" x14ac:dyDescent="0.25">
      <c r="A110">
        <v>90242</v>
      </c>
      <c r="B110" s="322">
        <v>33.9223</v>
      </c>
      <c r="C110" s="322">
        <v>-118.14100000000001</v>
      </c>
      <c r="D110" s="321">
        <v>2284440</v>
      </c>
      <c r="E110" s="321">
        <v>5987910</v>
      </c>
    </row>
    <row r="111" spans="1:5" x14ac:dyDescent="0.25">
      <c r="A111">
        <v>90245</v>
      </c>
      <c r="B111" s="322">
        <v>33.917099999999998</v>
      </c>
      <c r="C111" s="322">
        <v>-118.402</v>
      </c>
      <c r="D111" s="321">
        <v>2284070</v>
      </c>
      <c r="E111" s="321">
        <v>5908900</v>
      </c>
    </row>
    <row r="112" spans="1:5" x14ac:dyDescent="0.25">
      <c r="A112">
        <v>90247</v>
      </c>
      <c r="B112" s="322">
        <v>33.891199999999998</v>
      </c>
      <c r="C112" s="322">
        <v>-118.298</v>
      </c>
      <c r="D112" s="321">
        <v>2274020</v>
      </c>
      <c r="E112" s="321">
        <v>5940280</v>
      </c>
    </row>
    <row r="113" spans="1:5" x14ac:dyDescent="0.25">
      <c r="A113">
        <v>90248</v>
      </c>
      <c r="B113" s="322">
        <v>33.878</v>
      </c>
      <c r="C113" s="322">
        <v>-118.28400000000001</v>
      </c>
      <c r="D113" s="321">
        <v>2269120</v>
      </c>
      <c r="E113" s="321">
        <v>5944240</v>
      </c>
    </row>
    <row r="114" spans="1:5" x14ac:dyDescent="0.25">
      <c r="A114">
        <v>90249</v>
      </c>
      <c r="B114" s="322">
        <v>33.901499999999999</v>
      </c>
      <c r="C114" s="322">
        <v>-118.31699999999999</v>
      </c>
      <c r="D114" s="321">
        <v>2277870</v>
      </c>
      <c r="E114" s="321">
        <v>5934410</v>
      </c>
    </row>
    <row r="115" spans="1:5" x14ac:dyDescent="0.25">
      <c r="A115">
        <v>90250</v>
      </c>
      <c r="B115" s="322">
        <v>33.914400000000001</v>
      </c>
      <c r="C115" s="322">
        <v>-118.349</v>
      </c>
      <c r="D115" s="321">
        <v>2282770</v>
      </c>
      <c r="E115" s="321">
        <v>5924880</v>
      </c>
    </row>
    <row r="116" spans="1:5" x14ac:dyDescent="0.25">
      <c r="A116">
        <v>90254</v>
      </c>
      <c r="B116" s="322">
        <v>33.865299999999998</v>
      </c>
      <c r="C116" s="322">
        <v>-118.39700000000001</v>
      </c>
      <c r="D116" s="321">
        <v>2265180</v>
      </c>
      <c r="E116" s="321">
        <v>5910050</v>
      </c>
    </row>
    <row r="117" spans="1:5" x14ac:dyDescent="0.25">
      <c r="A117">
        <v>90255</v>
      </c>
      <c r="B117" s="322">
        <v>33.976999999999997</v>
      </c>
      <c r="C117" s="322">
        <v>-118.217</v>
      </c>
      <c r="D117" s="321">
        <v>2304770</v>
      </c>
      <c r="E117" s="321">
        <v>5965320</v>
      </c>
    </row>
    <row r="118" spans="1:5" x14ac:dyDescent="0.25">
      <c r="A118">
        <v>90260</v>
      </c>
      <c r="B118" s="322">
        <v>33.888599999999997</v>
      </c>
      <c r="C118" s="322">
        <v>-118.352</v>
      </c>
      <c r="D118" s="321">
        <v>2273400</v>
      </c>
      <c r="E118" s="321">
        <v>5923790</v>
      </c>
    </row>
    <row r="119" spans="1:5" x14ac:dyDescent="0.25">
      <c r="A119">
        <v>90262</v>
      </c>
      <c r="B119" s="322">
        <v>33.9236</v>
      </c>
      <c r="C119" s="322">
        <v>-118.20099999999999</v>
      </c>
      <c r="D119" s="321">
        <v>2285250</v>
      </c>
      <c r="E119" s="321">
        <v>5969870</v>
      </c>
    </row>
    <row r="120" spans="1:5" x14ac:dyDescent="0.25">
      <c r="A120">
        <v>90263</v>
      </c>
      <c r="B120" s="322">
        <v>34.039299999999997</v>
      </c>
      <c r="C120" s="322">
        <v>-118.708</v>
      </c>
      <c r="D120" s="321">
        <v>2330570</v>
      </c>
      <c r="E120" s="321">
        <v>5816980</v>
      </c>
    </row>
    <row r="121" spans="1:5" x14ac:dyDescent="0.25">
      <c r="A121">
        <v>90265</v>
      </c>
      <c r="B121" s="322">
        <v>34.065600000000003</v>
      </c>
      <c r="C121" s="322">
        <v>-118.816</v>
      </c>
      <c r="D121" s="321">
        <v>2340940</v>
      </c>
      <c r="E121" s="321">
        <v>5784610</v>
      </c>
    </row>
    <row r="122" spans="1:5" x14ac:dyDescent="0.25">
      <c r="A122">
        <v>90266</v>
      </c>
      <c r="B122" s="322">
        <v>33.889600000000002</v>
      </c>
      <c r="C122" s="322">
        <v>-118.398</v>
      </c>
      <c r="D122" s="321">
        <v>2274030</v>
      </c>
      <c r="E122" s="321">
        <v>5909950</v>
      </c>
    </row>
    <row r="123" spans="1:5" x14ac:dyDescent="0.25">
      <c r="A123">
        <v>90270</v>
      </c>
      <c r="B123" s="322">
        <v>33.988700000000001</v>
      </c>
      <c r="C123" s="322">
        <v>-118.188</v>
      </c>
      <c r="D123" s="321">
        <v>2308830</v>
      </c>
      <c r="E123" s="321">
        <v>5974320</v>
      </c>
    </row>
    <row r="124" spans="1:5" x14ac:dyDescent="0.25">
      <c r="A124">
        <v>90272</v>
      </c>
      <c r="B124" s="322">
        <v>34.079799999999999</v>
      </c>
      <c r="C124" s="322">
        <v>-118.544</v>
      </c>
      <c r="D124" s="321">
        <v>2344190</v>
      </c>
      <c r="E124" s="321">
        <v>5866920</v>
      </c>
    </row>
    <row r="125" spans="1:5" x14ac:dyDescent="0.25">
      <c r="A125">
        <v>90274</v>
      </c>
      <c r="B125" s="322">
        <v>33.777000000000001</v>
      </c>
      <c r="C125" s="322">
        <v>-118.369</v>
      </c>
      <c r="D125" s="321">
        <v>2232900</v>
      </c>
      <c r="E125" s="321">
        <v>5917770</v>
      </c>
    </row>
    <row r="126" spans="1:5" x14ac:dyDescent="0.25">
      <c r="A126">
        <v>90275</v>
      </c>
      <c r="B126" s="322">
        <v>33.755299999999998</v>
      </c>
      <c r="C126" s="322">
        <v>-118.363</v>
      </c>
      <c r="D126" s="321">
        <v>2224970</v>
      </c>
      <c r="E126" s="321">
        <v>5919420</v>
      </c>
    </row>
    <row r="127" spans="1:5" x14ac:dyDescent="0.25">
      <c r="A127">
        <v>90277</v>
      </c>
      <c r="B127" s="322">
        <v>33.830599999999997</v>
      </c>
      <c r="C127" s="322">
        <v>-118.384</v>
      </c>
      <c r="D127" s="321">
        <v>2252480</v>
      </c>
      <c r="E127" s="321">
        <v>5913640</v>
      </c>
    </row>
    <row r="128" spans="1:5" x14ac:dyDescent="0.25">
      <c r="A128">
        <v>90278</v>
      </c>
      <c r="B128" s="322">
        <v>33.873399999999997</v>
      </c>
      <c r="C128" s="322">
        <v>-118.37</v>
      </c>
      <c r="D128" s="321">
        <v>2267960</v>
      </c>
      <c r="E128" s="321">
        <v>5918100</v>
      </c>
    </row>
    <row r="129" spans="1:5" x14ac:dyDescent="0.25">
      <c r="A129">
        <v>90280</v>
      </c>
      <c r="B129" s="322">
        <v>33.944400000000002</v>
      </c>
      <c r="C129" s="322">
        <v>-118.19199999999999</v>
      </c>
      <c r="D129" s="321">
        <v>2292760</v>
      </c>
      <c r="E129" s="321">
        <v>5972680</v>
      </c>
    </row>
    <row r="130" spans="1:5" x14ac:dyDescent="0.25">
      <c r="A130">
        <v>90290</v>
      </c>
      <c r="B130" s="322">
        <v>34.1021</v>
      </c>
      <c r="C130" s="322">
        <v>-118.61199999999999</v>
      </c>
      <c r="D130" s="321">
        <v>2352770</v>
      </c>
      <c r="E130" s="321">
        <v>5846720</v>
      </c>
    </row>
    <row r="131" spans="1:5" x14ac:dyDescent="0.25">
      <c r="A131">
        <v>90291</v>
      </c>
      <c r="B131" s="322">
        <v>33.994199999999999</v>
      </c>
      <c r="C131" s="322">
        <v>-118.46299999999999</v>
      </c>
      <c r="D131" s="321">
        <v>2312510</v>
      </c>
      <c r="E131" s="321">
        <v>5890810</v>
      </c>
    </row>
    <row r="132" spans="1:5" x14ac:dyDescent="0.25">
      <c r="A132">
        <v>90293</v>
      </c>
      <c r="B132" s="322">
        <v>33.951500000000003</v>
      </c>
      <c r="C132" s="322">
        <v>-118.43899999999999</v>
      </c>
      <c r="D132" s="321">
        <v>2296840</v>
      </c>
      <c r="E132" s="321">
        <v>5898000</v>
      </c>
    </row>
    <row r="133" spans="1:5" x14ac:dyDescent="0.25">
      <c r="A133">
        <v>90301</v>
      </c>
      <c r="B133" s="322">
        <v>33.956499999999998</v>
      </c>
      <c r="C133" s="322">
        <v>-118.35899999999999</v>
      </c>
      <c r="D133" s="321">
        <v>2298120</v>
      </c>
      <c r="E133" s="321">
        <v>5922250</v>
      </c>
    </row>
    <row r="134" spans="1:5" x14ac:dyDescent="0.25">
      <c r="A134">
        <v>90302</v>
      </c>
      <c r="B134" s="322">
        <v>33.974800000000002</v>
      </c>
      <c r="C134" s="322">
        <v>-118.35599999999999</v>
      </c>
      <c r="D134" s="321">
        <v>2304790</v>
      </c>
      <c r="E134" s="321">
        <v>5923290</v>
      </c>
    </row>
    <row r="135" spans="1:5" x14ac:dyDescent="0.25">
      <c r="A135">
        <v>90303</v>
      </c>
      <c r="B135" s="322">
        <v>33.936300000000003</v>
      </c>
      <c r="C135" s="322">
        <v>-118.331</v>
      </c>
      <c r="D135" s="321">
        <v>2290630</v>
      </c>
      <c r="E135" s="321">
        <v>5930470</v>
      </c>
    </row>
    <row r="136" spans="1:5" x14ac:dyDescent="0.25">
      <c r="A136">
        <v>90304</v>
      </c>
      <c r="B136" s="322">
        <v>33.937100000000001</v>
      </c>
      <c r="C136" s="322">
        <v>-118.35899999999999</v>
      </c>
      <c r="D136" s="321">
        <v>2291070</v>
      </c>
      <c r="E136" s="321">
        <v>5922120</v>
      </c>
    </row>
    <row r="137" spans="1:5" x14ac:dyDescent="0.25">
      <c r="A137">
        <v>90305</v>
      </c>
      <c r="B137" s="322">
        <v>33.958300000000001</v>
      </c>
      <c r="C137" s="322">
        <v>-118.331</v>
      </c>
      <c r="D137" s="321">
        <v>2298640</v>
      </c>
      <c r="E137" s="321">
        <v>5930600</v>
      </c>
    </row>
    <row r="138" spans="1:5" x14ac:dyDescent="0.25">
      <c r="A138">
        <v>90401</v>
      </c>
      <c r="B138" s="322">
        <v>34.015000000000001</v>
      </c>
      <c r="C138" s="322">
        <v>-118.49299999999999</v>
      </c>
      <c r="D138" s="321">
        <v>2320260</v>
      </c>
      <c r="E138" s="321">
        <v>5881960</v>
      </c>
    </row>
    <row r="139" spans="1:5" x14ac:dyDescent="0.25">
      <c r="A139">
        <v>90402</v>
      </c>
      <c r="B139" s="322">
        <v>34.034999999999997</v>
      </c>
      <c r="C139" s="322">
        <v>-118.503</v>
      </c>
      <c r="D139" s="321">
        <v>2327640</v>
      </c>
      <c r="E139" s="321">
        <v>5878980</v>
      </c>
    </row>
    <row r="140" spans="1:5" x14ac:dyDescent="0.25">
      <c r="A140">
        <v>90403</v>
      </c>
      <c r="B140" s="322">
        <v>34.0306</v>
      </c>
      <c r="C140" s="322">
        <v>-118.491</v>
      </c>
      <c r="D140" s="321">
        <v>2325950</v>
      </c>
      <c r="E140" s="321">
        <v>5882820</v>
      </c>
    </row>
    <row r="141" spans="1:5" x14ac:dyDescent="0.25">
      <c r="A141">
        <v>90404</v>
      </c>
      <c r="B141" s="322">
        <v>34.026699999999998</v>
      </c>
      <c r="C141" s="322">
        <v>-118.474</v>
      </c>
      <c r="D141" s="321">
        <v>2324420</v>
      </c>
      <c r="E141" s="321">
        <v>5887910</v>
      </c>
    </row>
    <row r="142" spans="1:5" x14ac:dyDescent="0.25">
      <c r="A142">
        <v>90405</v>
      </c>
      <c r="B142" s="322">
        <v>34.011699999999998</v>
      </c>
      <c r="C142" s="322">
        <v>-118.46899999999999</v>
      </c>
      <c r="D142" s="321">
        <v>2318900</v>
      </c>
      <c r="E142" s="321">
        <v>5889360</v>
      </c>
    </row>
    <row r="143" spans="1:5" x14ac:dyDescent="0.25">
      <c r="A143">
        <v>90501</v>
      </c>
      <c r="B143" s="322">
        <v>33.833599999999997</v>
      </c>
      <c r="C143" s="322">
        <v>-118.31399999999999</v>
      </c>
      <c r="D143" s="321">
        <v>2253170</v>
      </c>
      <c r="E143" s="321">
        <v>5934820</v>
      </c>
    </row>
    <row r="144" spans="1:5" x14ac:dyDescent="0.25">
      <c r="A144">
        <v>90502</v>
      </c>
      <c r="B144" s="322">
        <v>33.8352</v>
      </c>
      <c r="C144" s="322">
        <v>-118.29300000000001</v>
      </c>
      <c r="D144" s="321">
        <v>2253590</v>
      </c>
      <c r="E144" s="321">
        <v>5941290</v>
      </c>
    </row>
    <row r="145" spans="1:5" x14ac:dyDescent="0.25">
      <c r="A145">
        <v>90503</v>
      </c>
      <c r="B145" s="322">
        <v>33.841999999999999</v>
      </c>
      <c r="C145" s="322">
        <v>-118.352</v>
      </c>
      <c r="D145" s="321">
        <v>2256450</v>
      </c>
      <c r="E145" s="321">
        <v>5923540</v>
      </c>
    </row>
    <row r="146" spans="1:5" x14ac:dyDescent="0.25">
      <c r="A146">
        <v>90504</v>
      </c>
      <c r="B146" s="322">
        <v>33.869500000000002</v>
      </c>
      <c r="C146" s="322">
        <v>-118.33</v>
      </c>
      <c r="D146" s="321">
        <v>2266320</v>
      </c>
      <c r="E146" s="321">
        <v>5930310</v>
      </c>
    </row>
    <row r="147" spans="1:5" x14ac:dyDescent="0.25">
      <c r="A147">
        <v>90505</v>
      </c>
      <c r="B147" s="322">
        <v>33.808700000000002</v>
      </c>
      <c r="C147" s="322">
        <v>-118.348</v>
      </c>
      <c r="D147" s="321">
        <v>2244320</v>
      </c>
      <c r="E147" s="321">
        <v>5924300</v>
      </c>
    </row>
    <row r="148" spans="1:5" x14ac:dyDescent="0.25">
      <c r="A148">
        <v>90506</v>
      </c>
      <c r="B148" s="322">
        <v>33.8842</v>
      </c>
      <c r="C148" s="322">
        <v>-118.33199999999999</v>
      </c>
      <c r="D148" s="321">
        <v>2271660</v>
      </c>
      <c r="E148" s="321">
        <v>5929770</v>
      </c>
    </row>
    <row r="149" spans="1:5" x14ac:dyDescent="0.25">
      <c r="A149">
        <v>90601</v>
      </c>
      <c r="B149" s="322">
        <v>34.002499999999998</v>
      </c>
      <c r="C149" s="322">
        <v>-118.03100000000001</v>
      </c>
      <c r="D149" s="321">
        <v>2313020</v>
      </c>
      <c r="E149" s="321">
        <v>6021790</v>
      </c>
    </row>
    <row r="150" spans="1:5" x14ac:dyDescent="0.25">
      <c r="A150">
        <v>90602</v>
      </c>
      <c r="B150" s="322">
        <v>33.969900000000003</v>
      </c>
      <c r="C150" s="322">
        <v>-118.03100000000001</v>
      </c>
      <c r="D150" s="321">
        <v>2301170</v>
      </c>
      <c r="E150" s="321">
        <v>6021690</v>
      </c>
    </row>
    <row r="151" spans="1:5" x14ac:dyDescent="0.25">
      <c r="A151">
        <v>90603</v>
      </c>
      <c r="B151" s="322">
        <v>33.945599999999999</v>
      </c>
      <c r="C151" s="322">
        <v>-117.992</v>
      </c>
      <c r="D151" s="321">
        <v>2292140</v>
      </c>
      <c r="E151" s="321">
        <v>6033420</v>
      </c>
    </row>
    <row r="152" spans="1:5" x14ac:dyDescent="0.25">
      <c r="A152">
        <v>90604</v>
      </c>
      <c r="B152" s="322">
        <v>33.930199999999999</v>
      </c>
      <c r="C152" s="322">
        <v>-118.01300000000001</v>
      </c>
      <c r="D152" s="321">
        <v>2286610</v>
      </c>
      <c r="E152" s="321">
        <v>6026950</v>
      </c>
    </row>
    <row r="153" spans="1:5" x14ac:dyDescent="0.25">
      <c r="A153">
        <v>90605</v>
      </c>
      <c r="B153" s="322">
        <v>33.949300000000001</v>
      </c>
      <c r="C153" s="322">
        <v>-118.023</v>
      </c>
      <c r="D153" s="321">
        <v>2293630</v>
      </c>
      <c r="E153" s="321">
        <v>6023820</v>
      </c>
    </row>
    <row r="154" spans="1:5" x14ac:dyDescent="0.25">
      <c r="A154">
        <v>90606</v>
      </c>
      <c r="B154" s="322">
        <v>33.976799999999997</v>
      </c>
      <c r="C154" s="322">
        <v>-118.066</v>
      </c>
      <c r="D154" s="321">
        <v>2303870</v>
      </c>
      <c r="E154" s="321">
        <v>6011170</v>
      </c>
    </row>
    <row r="155" spans="1:5" x14ac:dyDescent="0.25">
      <c r="A155">
        <v>90620</v>
      </c>
      <c r="B155" s="322">
        <v>33.846299999999999</v>
      </c>
      <c r="C155" s="322">
        <v>-118.011</v>
      </c>
      <c r="D155" s="321">
        <v>2256100</v>
      </c>
      <c r="E155" s="321">
        <v>6026840</v>
      </c>
    </row>
    <row r="156" spans="1:5" x14ac:dyDescent="0.25">
      <c r="A156">
        <v>90621</v>
      </c>
      <c r="B156" s="322">
        <v>33.875</v>
      </c>
      <c r="C156" s="322">
        <v>-117.99299999999999</v>
      </c>
      <c r="D156" s="321">
        <v>2266440</v>
      </c>
      <c r="E156" s="321">
        <v>6032550</v>
      </c>
    </row>
    <row r="157" spans="1:5" x14ac:dyDescent="0.25">
      <c r="A157">
        <v>90623</v>
      </c>
      <c r="B157" s="322">
        <v>33.850499999999997</v>
      </c>
      <c r="C157" s="322">
        <v>-118.041</v>
      </c>
      <c r="D157" s="321">
        <v>2257760</v>
      </c>
      <c r="E157" s="321">
        <v>6017890</v>
      </c>
    </row>
    <row r="158" spans="1:5" x14ac:dyDescent="0.25">
      <c r="A158">
        <v>90630</v>
      </c>
      <c r="B158" s="322">
        <v>33.818100000000001</v>
      </c>
      <c r="C158" s="322">
        <v>-118.038</v>
      </c>
      <c r="D158" s="321">
        <v>2245960</v>
      </c>
      <c r="E158" s="321">
        <v>6018560</v>
      </c>
    </row>
    <row r="159" spans="1:5" x14ac:dyDescent="0.25">
      <c r="A159">
        <v>90631</v>
      </c>
      <c r="B159" s="322">
        <v>33.941800000000001</v>
      </c>
      <c r="C159" s="322">
        <v>-117.95099999999999</v>
      </c>
      <c r="D159" s="321">
        <v>2290540</v>
      </c>
      <c r="E159" s="321">
        <v>6045620</v>
      </c>
    </row>
    <row r="160" spans="1:5" x14ac:dyDescent="0.25">
      <c r="A160">
        <v>90638</v>
      </c>
      <c r="B160" s="322">
        <v>33.9026</v>
      </c>
      <c r="C160" s="322">
        <v>-118.009</v>
      </c>
      <c r="D160" s="321">
        <v>2276550</v>
      </c>
      <c r="E160" s="321">
        <v>6027940</v>
      </c>
    </row>
    <row r="161" spans="1:5" x14ac:dyDescent="0.25">
      <c r="A161">
        <v>90639</v>
      </c>
      <c r="B161" s="322">
        <v>33.905900000000003</v>
      </c>
      <c r="C161" s="322">
        <v>-118.015</v>
      </c>
      <c r="D161" s="321">
        <v>2277770</v>
      </c>
      <c r="E161" s="321">
        <v>6026190</v>
      </c>
    </row>
    <row r="162" spans="1:5" x14ac:dyDescent="0.25">
      <c r="A162">
        <v>90640</v>
      </c>
      <c r="B162" s="322">
        <v>34.014600000000002</v>
      </c>
      <c r="C162" s="322">
        <v>-118.111</v>
      </c>
      <c r="D162" s="321">
        <v>2317860</v>
      </c>
      <c r="E162" s="321">
        <v>5997710</v>
      </c>
    </row>
    <row r="163" spans="1:5" x14ac:dyDescent="0.25">
      <c r="A163">
        <v>90650</v>
      </c>
      <c r="B163" s="322">
        <v>33.906999999999996</v>
      </c>
      <c r="C163" s="322">
        <v>-118.083</v>
      </c>
      <c r="D163" s="321">
        <v>2278540</v>
      </c>
      <c r="E163" s="321">
        <v>6005530</v>
      </c>
    </row>
    <row r="164" spans="1:5" x14ac:dyDescent="0.25">
      <c r="A164">
        <v>90660</v>
      </c>
      <c r="B164" s="322">
        <v>33.988799999999998</v>
      </c>
      <c r="C164" s="322">
        <v>-118.09</v>
      </c>
      <c r="D164" s="321">
        <v>2308350</v>
      </c>
      <c r="E164" s="321">
        <v>6003790</v>
      </c>
    </row>
    <row r="165" spans="1:5" x14ac:dyDescent="0.25">
      <c r="A165">
        <v>90670</v>
      </c>
      <c r="B165" s="322">
        <v>33.931600000000003</v>
      </c>
      <c r="C165" s="322">
        <v>-118.062</v>
      </c>
      <c r="D165" s="321">
        <v>2287390</v>
      </c>
      <c r="E165" s="321">
        <v>6012040</v>
      </c>
    </row>
    <row r="166" spans="1:5" x14ac:dyDescent="0.25">
      <c r="A166">
        <v>90680</v>
      </c>
      <c r="B166" s="322">
        <v>33.801099999999998</v>
      </c>
      <c r="C166" s="322">
        <v>-117.995</v>
      </c>
      <c r="D166" s="321">
        <v>2239560</v>
      </c>
      <c r="E166" s="321">
        <v>6031600</v>
      </c>
    </row>
    <row r="167" spans="1:5" x14ac:dyDescent="0.25">
      <c r="A167">
        <v>90701</v>
      </c>
      <c r="B167" s="322">
        <v>33.867600000000003</v>
      </c>
      <c r="C167" s="322">
        <v>-118.081</v>
      </c>
      <c r="D167" s="321">
        <v>2264190</v>
      </c>
      <c r="E167" s="321">
        <v>6005970</v>
      </c>
    </row>
    <row r="168" spans="1:5" x14ac:dyDescent="0.25">
      <c r="A168">
        <v>90703</v>
      </c>
      <c r="B168" s="322">
        <v>33.868000000000002</v>
      </c>
      <c r="C168" s="322">
        <v>-118.069</v>
      </c>
      <c r="D168" s="321">
        <v>2264290</v>
      </c>
      <c r="E168" s="321">
        <v>6009580</v>
      </c>
    </row>
    <row r="169" spans="1:5" x14ac:dyDescent="0.25">
      <c r="A169">
        <v>90704</v>
      </c>
      <c r="B169" s="322">
        <v>33.174900000000001</v>
      </c>
      <c r="C169" s="322">
        <v>-118.456</v>
      </c>
      <c r="D169" s="321">
        <v>2014160</v>
      </c>
      <c r="E169" s="321">
        <v>5886760</v>
      </c>
    </row>
    <row r="170" spans="1:5" x14ac:dyDescent="0.25">
      <c r="A170">
        <v>90706</v>
      </c>
      <c r="B170" s="322">
        <v>33.887999999999998</v>
      </c>
      <c r="C170" s="322">
        <v>-118.127</v>
      </c>
      <c r="D170" s="321">
        <v>2271870</v>
      </c>
      <c r="E170" s="321">
        <v>5991960</v>
      </c>
    </row>
    <row r="171" spans="1:5" x14ac:dyDescent="0.25">
      <c r="A171">
        <v>90710</v>
      </c>
      <c r="B171" s="322">
        <v>33.798099999999998</v>
      </c>
      <c r="C171" s="322">
        <v>-118.29900000000001</v>
      </c>
      <c r="D171" s="321">
        <v>2240160</v>
      </c>
      <c r="E171" s="321">
        <v>5939130</v>
      </c>
    </row>
    <row r="172" spans="1:5" x14ac:dyDescent="0.25">
      <c r="A172">
        <v>90712</v>
      </c>
      <c r="B172" s="322">
        <v>33.8491</v>
      </c>
      <c r="C172" s="322">
        <v>-118.14700000000001</v>
      </c>
      <c r="D172" s="321">
        <v>2257830</v>
      </c>
      <c r="E172" s="321">
        <v>5985680</v>
      </c>
    </row>
    <row r="173" spans="1:5" x14ac:dyDescent="0.25">
      <c r="A173">
        <v>90713</v>
      </c>
      <c r="B173" s="322">
        <v>33.847999999999999</v>
      </c>
      <c r="C173" s="322">
        <v>-118.113</v>
      </c>
      <c r="D173" s="321">
        <v>2257230</v>
      </c>
      <c r="E173" s="321">
        <v>5996140</v>
      </c>
    </row>
    <row r="174" spans="1:5" x14ac:dyDescent="0.25">
      <c r="A174">
        <v>90715</v>
      </c>
      <c r="B174" s="322">
        <v>33.840499999999999</v>
      </c>
      <c r="C174" s="322">
        <v>-118.07899999999999</v>
      </c>
      <c r="D174" s="321">
        <v>2254310</v>
      </c>
      <c r="E174" s="321">
        <v>6006350</v>
      </c>
    </row>
    <row r="175" spans="1:5" x14ac:dyDescent="0.25">
      <c r="A175">
        <v>90716</v>
      </c>
      <c r="B175" s="322">
        <v>33.8307</v>
      </c>
      <c r="C175" s="322">
        <v>-118.07299999999999</v>
      </c>
      <c r="D175" s="321">
        <v>2250730</v>
      </c>
      <c r="E175" s="321">
        <v>6007940</v>
      </c>
    </row>
    <row r="176" spans="1:5" x14ac:dyDescent="0.25">
      <c r="A176">
        <v>90717</v>
      </c>
      <c r="B176" s="322">
        <v>33.792999999999999</v>
      </c>
      <c r="C176" s="322">
        <v>-118.318</v>
      </c>
      <c r="D176" s="321">
        <v>2238410</v>
      </c>
      <c r="E176" s="321">
        <v>5933470</v>
      </c>
    </row>
    <row r="177" spans="1:5" x14ac:dyDescent="0.25">
      <c r="A177">
        <v>90720</v>
      </c>
      <c r="B177" s="322">
        <v>33.7956</v>
      </c>
      <c r="C177" s="322">
        <v>-118.06399999999999</v>
      </c>
      <c r="D177" s="321">
        <v>2237910</v>
      </c>
      <c r="E177" s="321">
        <v>6010640</v>
      </c>
    </row>
    <row r="178" spans="1:5" x14ac:dyDescent="0.25">
      <c r="A178">
        <v>90723</v>
      </c>
      <c r="B178" s="322">
        <v>33.897599999999997</v>
      </c>
      <c r="C178" s="322">
        <v>-118.16500000000001</v>
      </c>
      <c r="D178" s="321">
        <v>2275580</v>
      </c>
      <c r="E178" s="321">
        <v>5980650</v>
      </c>
    </row>
    <row r="179" spans="1:5" x14ac:dyDescent="0.25">
      <c r="A179">
        <v>90731</v>
      </c>
      <c r="B179" s="322">
        <v>33.741399999999999</v>
      </c>
      <c r="C179" s="322">
        <v>-118.279</v>
      </c>
      <c r="D179" s="321">
        <v>2219390</v>
      </c>
      <c r="E179" s="321">
        <v>5944910</v>
      </c>
    </row>
    <row r="180" spans="1:5" x14ac:dyDescent="0.25">
      <c r="A180">
        <v>90732</v>
      </c>
      <c r="B180" s="322">
        <v>33.740900000000003</v>
      </c>
      <c r="C180" s="322">
        <v>-118.31100000000001</v>
      </c>
      <c r="D180" s="321">
        <v>2219430</v>
      </c>
      <c r="E180" s="321">
        <v>5935020</v>
      </c>
    </row>
    <row r="181" spans="1:5" x14ac:dyDescent="0.25">
      <c r="A181">
        <v>90740</v>
      </c>
      <c r="B181" s="322">
        <v>33.755000000000003</v>
      </c>
      <c r="C181" s="322">
        <v>-118.071</v>
      </c>
      <c r="D181" s="321">
        <v>2223190</v>
      </c>
      <c r="E181" s="321">
        <v>6008120</v>
      </c>
    </row>
    <row r="182" spans="1:5" x14ac:dyDescent="0.25">
      <c r="A182">
        <v>90742</v>
      </c>
      <c r="B182" s="322">
        <v>33.717799999999997</v>
      </c>
      <c r="C182" s="322">
        <v>-118.072</v>
      </c>
      <c r="D182" s="321">
        <v>2209660</v>
      </c>
      <c r="E182" s="321">
        <v>6007750</v>
      </c>
    </row>
    <row r="183" spans="1:5" x14ac:dyDescent="0.25">
      <c r="A183">
        <v>90744</v>
      </c>
      <c r="B183" s="322">
        <v>33.782299999999999</v>
      </c>
      <c r="C183" s="322">
        <v>-118.261</v>
      </c>
      <c r="D183" s="321">
        <v>2234190</v>
      </c>
      <c r="E183" s="321">
        <v>5950580</v>
      </c>
    </row>
    <row r="184" spans="1:5" x14ac:dyDescent="0.25">
      <c r="A184">
        <v>90745</v>
      </c>
      <c r="B184" s="322">
        <v>33.822499999999998</v>
      </c>
      <c r="C184" s="322">
        <v>-118.262</v>
      </c>
      <c r="D184" s="321">
        <v>2248820</v>
      </c>
      <c r="E184" s="321">
        <v>5950580</v>
      </c>
    </row>
    <row r="185" spans="1:5" x14ac:dyDescent="0.25">
      <c r="A185">
        <v>90746</v>
      </c>
      <c r="B185" s="322">
        <v>33.860799999999998</v>
      </c>
      <c r="C185" s="322">
        <v>-118.258</v>
      </c>
      <c r="D185" s="321">
        <v>2262720</v>
      </c>
      <c r="E185" s="321">
        <v>5951980</v>
      </c>
    </row>
    <row r="186" spans="1:5" x14ac:dyDescent="0.25">
      <c r="A186">
        <v>90747</v>
      </c>
      <c r="B186" s="322">
        <v>33.8628</v>
      </c>
      <c r="C186" s="322">
        <v>-118.25700000000001</v>
      </c>
      <c r="D186" s="321">
        <v>2263450</v>
      </c>
      <c r="E186" s="321">
        <v>5952450</v>
      </c>
    </row>
    <row r="187" spans="1:5" x14ac:dyDescent="0.25">
      <c r="A187">
        <v>90755</v>
      </c>
      <c r="B187" s="322">
        <v>33.802900000000001</v>
      </c>
      <c r="C187" s="322">
        <v>-118.16800000000001</v>
      </c>
      <c r="D187" s="321">
        <v>2241150</v>
      </c>
      <c r="E187" s="321">
        <v>5979130</v>
      </c>
    </row>
    <row r="188" spans="1:5" x14ac:dyDescent="0.25">
      <c r="A188">
        <v>90802</v>
      </c>
      <c r="B188" s="322">
        <v>33.759399999999999</v>
      </c>
      <c r="C188" s="322">
        <v>-118.206</v>
      </c>
      <c r="D188" s="321">
        <v>2225530</v>
      </c>
      <c r="E188" s="321">
        <v>5967250</v>
      </c>
    </row>
    <row r="189" spans="1:5" x14ac:dyDescent="0.25">
      <c r="A189">
        <v>90803</v>
      </c>
      <c r="B189" s="322">
        <v>33.762</v>
      </c>
      <c r="C189" s="322">
        <v>-118.124</v>
      </c>
      <c r="D189" s="321">
        <v>2226020</v>
      </c>
      <c r="E189" s="321">
        <v>5992170</v>
      </c>
    </row>
    <row r="190" spans="1:5" x14ac:dyDescent="0.25">
      <c r="A190">
        <v>90804</v>
      </c>
      <c r="B190" s="322">
        <v>33.782800000000002</v>
      </c>
      <c r="C190" s="322">
        <v>-118.15</v>
      </c>
      <c r="D190" s="321">
        <v>2233710</v>
      </c>
      <c r="E190" s="321">
        <v>5984450</v>
      </c>
    </row>
    <row r="191" spans="1:5" x14ac:dyDescent="0.25">
      <c r="A191">
        <v>90805</v>
      </c>
      <c r="B191" s="322">
        <v>33.864899999999999</v>
      </c>
      <c r="C191" s="322">
        <v>-118.181</v>
      </c>
      <c r="D191" s="321">
        <v>2263750</v>
      </c>
      <c r="E191" s="321">
        <v>5975550</v>
      </c>
    </row>
    <row r="192" spans="1:5" x14ac:dyDescent="0.25">
      <c r="A192">
        <v>90806</v>
      </c>
      <c r="B192" s="322">
        <v>33.805</v>
      </c>
      <c r="C192" s="322">
        <v>-118.18899999999999</v>
      </c>
      <c r="D192" s="321">
        <v>2242010</v>
      </c>
      <c r="E192" s="321">
        <v>5972610</v>
      </c>
    </row>
    <row r="193" spans="1:5" x14ac:dyDescent="0.25">
      <c r="A193">
        <v>90807</v>
      </c>
      <c r="B193" s="322">
        <v>33.828800000000001</v>
      </c>
      <c r="C193" s="322">
        <v>-118.178</v>
      </c>
      <c r="D193" s="321">
        <v>2250630</v>
      </c>
      <c r="E193" s="321">
        <v>5976100</v>
      </c>
    </row>
    <row r="194" spans="1:5" x14ac:dyDescent="0.25">
      <c r="A194">
        <v>90808</v>
      </c>
      <c r="B194" s="322">
        <v>33.823799999999999</v>
      </c>
      <c r="C194" s="322">
        <v>-118.11499999999999</v>
      </c>
      <c r="D194" s="321">
        <v>2248440</v>
      </c>
      <c r="E194" s="321">
        <v>5995230</v>
      </c>
    </row>
    <row r="195" spans="1:5" x14ac:dyDescent="0.25">
      <c r="A195">
        <v>90810</v>
      </c>
      <c r="B195" s="322">
        <v>33.819299999999998</v>
      </c>
      <c r="C195" s="322">
        <v>-118.221</v>
      </c>
      <c r="D195" s="321">
        <v>2247400</v>
      </c>
      <c r="E195" s="321">
        <v>5962990</v>
      </c>
    </row>
    <row r="196" spans="1:5" x14ac:dyDescent="0.25">
      <c r="A196">
        <v>90813</v>
      </c>
      <c r="B196" s="322">
        <v>33.780500000000004</v>
      </c>
      <c r="C196" s="322">
        <v>-118.202</v>
      </c>
      <c r="D196" s="321">
        <v>2233190</v>
      </c>
      <c r="E196" s="321">
        <v>5968470</v>
      </c>
    </row>
    <row r="197" spans="1:5" x14ac:dyDescent="0.25">
      <c r="A197">
        <v>90814</v>
      </c>
      <c r="B197" s="322">
        <v>33.771700000000003</v>
      </c>
      <c r="C197" s="322">
        <v>-118.14400000000001</v>
      </c>
      <c r="D197" s="321">
        <v>2229650</v>
      </c>
      <c r="E197" s="321">
        <v>5986090</v>
      </c>
    </row>
    <row r="198" spans="1:5" x14ac:dyDescent="0.25">
      <c r="A198">
        <v>90815</v>
      </c>
      <c r="B198" s="322">
        <v>33.796199999999999</v>
      </c>
      <c r="C198" s="322">
        <v>-118.116</v>
      </c>
      <c r="D198" s="321">
        <v>2238420</v>
      </c>
      <c r="E198" s="321">
        <v>5994810</v>
      </c>
    </row>
    <row r="199" spans="1:5" x14ac:dyDescent="0.25">
      <c r="A199">
        <v>90822</v>
      </c>
      <c r="B199" s="322">
        <v>33.7376</v>
      </c>
      <c r="C199" s="322">
        <v>-118.256</v>
      </c>
      <c r="D199" s="321">
        <v>2217880</v>
      </c>
      <c r="E199" s="321">
        <v>5951850</v>
      </c>
    </row>
    <row r="200" spans="1:5" x14ac:dyDescent="0.25">
      <c r="A200">
        <v>90840</v>
      </c>
      <c r="B200" s="322">
        <v>33.783999999999999</v>
      </c>
      <c r="C200" s="322">
        <v>-118.11499999999999</v>
      </c>
      <c r="D200" s="321">
        <v>2233950</v>
      </c>
      <c r="E200" s="321">
        <v>5995070</v>
      </c>
    </row>
    <row r="201" spans="1:5" x14ac:dyDescent="0.25">
      <c r="A201">
        <v>91001</v>
      </c>
      <c r="B201" s="322">
        <v>34.1952</v>
      </c>
      <c r="C201" s="322">
        <v>-118.13800000000001</v>
      </c>
      <c r="D201" s="321">
        <v>2383720</v>
      </c>
      <c r="E201" s="321">
        <v>5990700</v>
      </c>
    </row>
    <row r="202" spans="1:5" x14ac:dyDescent="0.25">
      <c r="A202">
        <v>91006</v>
      </c>
      <c r="B202" s="322">
        <v>34.134900000000002</v>
      </c>
      <c r="C202" s="322">
        <v>-118.027</v>
      </c>
      <c r="D202" s="321">
        <v>2361190</v>
      </c>
      <c r="E202" s="321">
        <v>6024010</v>
      </c>
    </row>
    <row r="203" spans="1:5" x14ac:dyDescent="0.25">
      <c r="A203">
        <v>91007</v>
      </c>
      <c r="B203" s="322">
        <v>34.128799999999998</v>
      </c>
      <c r="C203" s="322">
        <v>-118.048</v>
      </c>
      <c r="D203" s="321">
        <v>2359080</v>
      </c>
      <c r="E203" s="321">
        <v>6017550</v>
      </c>
    </row>
    <row r="204" spans="1:5" x14ac:dyDescent="0.25">
      <c r="A204">
        <v>91008</v>
      </c>
      <c r="B204" s="322">
        <v>34.154200000000003</v>
      </c>
      <c r="C204" s="322">
        <v>-117.967</v>
      </c>
      <c r="D204" s="321">
        <v>2367920</v>
      </c>
      <c r="E204" s="321">
        <v>6042230</v>
      </c>
    </row>
    <row r="205" spans="1:5" x14ac:dyDescent="0.25">
      <c r="A205">
        <v>91010</v>
      </c>
      <c r="B205" s="322">
        <v>34.144100000000002</v>
      </c>
      <c r="C205" s="322">
        <v>-117.955</v>
      </c>
      <c r="D205" s="321">
        <v>2364170</v>
      </c>
      <c r="E205" s="321">
        <v>6045670</v>
      </c>
    </row>
    <row r="206" spans="1:5" x14ac:dyDescent="0.25">
      <c r="A206">
        <v>91011</v>
      </c>
      <c r="B206" s="322">
        <v>34.224600000000002</v>
      </c>
      <c r="C206" s="322">
        <v>-118.111</v>
      </c>
      <c r="D206" s="321">
        <v>2394270</v>
      </c>
      <c r="E206" s="321">
        <v>5999140</v>
      </c>
    </row>
    <row r="207" spans="1:5" x14ac:dyDescent="0.25">
      <c r="A207">
        <v>91016</v>
      </c>
      <c r="B207" s="322">
        <v>34.166499999999999</v>
      </c>
      <c r="C207" s="322">
        <v>-117.983</v>
      </c>
      <c r="D207" s="321">
        <v>2372470</v>
      </c>
      <c r="E207" s="321">
        <v>6037420</v>
      </c>
    </row>
    <row r="208" spans="1:5" x14ac:dyDescent="0.25">
      <c r="A208">
        <v>91020</v>
      </c>
      <c r="B208" s="322">
        <v>34.211500000000001</v>
      </c>
      <c r="C208" s="322">
        <v>-118.23099999999999</v>
      </c>
      <c r="D208" s="321">
        <v>2390180</v>
      </c>
      <c r="E208" s="321">
        <v>5962770</v>
      </c>
    </row>
    <row r="209" spans="1:5" x14ac:dyDescent="0.25">
      <c r="A209">
        <v>91024</v>
      </c>
      <c r="B209" s="322">
        <v>34.168999999999997</v>
      </c>
      <c r="C209" s="322">
        <v>-118.05</v>
      </c>
      <c r="D209" s="321">
        <v>2373720</v>
      </c>
      <c r="E209" s="321">
        <v>6017170</v>
      </c>
    </row>
    <row r="210" spans="1:5" x14ac:dyDescent="0.25">
      <c r="A210">
        <v>91030</v>
      </c>
      <c r="B210" s="322">
        <v>34.110399999999998</v>
      </c>
      <c r="C210" s="322">
        <v>-118.157</v>
      </c>
      <c r="D210" s="321">
        <v>2352980</v>
      </c>
      <c r="E210" s="321">
        <v>5984350</v>
      </c>
    </row>
    <row r="211" spans="1:5" x14ac:dyDescent="0.25">
      <c r="A211">
        <v>91040</v>
      </c>
      <c r="B211" s="322">
        <v>34.274999999999999</v>
      </c>
      <c r="C211" s="322">
        <v>-118.318</v>
      </c>
      <c r="D211" s="321">
        <v>2413780</v>
      </c>
      <c r="E211" s="321">
        <v>5936960</v>
      </c>
    </row>
    <row r="212" spans="1:5" x14ac:dyDescent="0.25">
      <c r="A212">
        <v>91042</v>
      </c>
      <c r="B212" s="322">
        <v>34.314700000000002</v>
      </c>
      <c r="C212" s="322">
        <v>-118.208</v>
      </c>
      <c r="D212" s="321">
        <v>2427580</v>
      </c>
      <c r="E212" s="321">
        <v>5970480</v>
      </c>
    </row>
    <row r="213" spans="1:5" x14ac:dyDescent="0.25">
      <c r="A213">
        <v>91101</v>
      </c>
      <c r="B213" s="322">
        <v>34.146599999999999</v>
      </c>
      <c r="C213" s="322">
        <v>-118.139</v>
      </c>
      <c r="D213" s="321">
        <v>2366040</v>
      </c>
      <c r="E213" s="321">
        <v>5990140</v>
      </c>
    </row>
    <row r="214" spans="1:5" x14ac:dyDescent="0.25">
      <c r="A214">
        <v>91103</v>
      </c>
      <c r="B214" s="322">
        <v>34.166800000000002</v>
      </c>
      <c r="C214" s="322">
        <v>-118.16500000000001</v>
      </c>
      <c r="D214" s="321">
        <v>2373550</v>
      </c>
      <c r="E214" s="321">
        <v>5982420</v>
      </c>
    </row>
    <row r="215" spans="1:5" x14ac:dyDescent="0.25">
      <c r="A215">
        <v>91104</v>
      </c>
      <c r="B215" s="322">
        <v>34.167999999999999</v>
      </c>
      <c r="C215" s="322">
        <v>-118.123</v>
      </c>
      <c r="D215" s="321">
        <v>2373750</v>
      </c>
      <c r="E215" s="321">
        <v>5994940</v>
      </c>
    </row>
    <row r="216" spans="1:5" x14ac:dyDescent="0.25">
      <c r="A216">
        <v>91105</v>
      </c>
      <c r="B216" s="322">
        <v>34.139800000000001</v>
      </c>
      <c r="C216" s="322">
        <v>-118.16800000000001</v>
      </c>
      <c r="D216" s="321">
        <v>2363720</v>
      </c>
      <c r="E216" s="321">
        <v>5981260</v>
      </c>
    </row>
    <row r="217" spans="1:5" x14ac:dyDescent="0.25">
      <c r="A217">
        <v>91106</v>
      </c>
      <c r="B217" s="322">
        <v>34.139099999999999</v>
      </c>
      <c r="C217" s="322">
        <v>-118.128</v>
      </c>
      <c r="D217" s="321">
        <v>2363230</v>
      </c>
      <c r="E217" s="321">
        <v>5993500</v>
      </c>
    </row>
    <row r="218" spans="1:5" x14ac:dyDescent="0.25">
      <c r="A218">
        <v>91107</v>
      </c>
      <c r="B218" s="322">
        <v>34.158900000000003</v>
      </c>
      <c r="C218" s="322">
        <v>-118.087</v>
      </c>
      <c r="D218" s="321">
        <v>2370210</v>
      </c>
      <c r="E218" s="321">
        <v>6005840</v>
      </c>
    </row>
    <row r="219" spans="1:5" x14ac:dyDescent="0.25">
      <c r="A219">
        <v>91108</v>
      </c>
      <c r="B219" s="322">
        <v>34.122399999999999</v>
      </c>
      <c r="C219" s="322">
        <v>-118.114</v>
      </c>
      <c r="D219" s="321">
        <v>2357090</v>
      </c>
      <c r="E219" s="321">
        <v>5997590</v>
      </c>
    </row>
    <row r="220" spans="1:5" x14ac:dyDescent="0.25">
      <c r="A220">
        <v>91123</v>
      </c>
      <c r="B220" s="322">
        <v>34.142800000000001</v>
      </c>
      <c r="C220" s="322">
        <v>-118.158</v>
      </c>
      <c r="D220" s="321">
        <v>2364750</v>
      </c>
      <c r="E220" s="321">
        <v>5984380</v>
      </c>
    </row>
    <row r="221" spans="1:5" x14ac:dyDescent="0.25">
      <c r="A221">
        <v>91201</v>
      </c>
      <c r="B221" s="322">
        <v>34.170200000000001</v>
      </c>
      <c r="C221" s="322">
        <v>-118.289</v>
      </c>
      <c r="D221" s="321">
        <v>2375500</v>
      </c>
      <c r="E221" s="321">
        <v>5944860</v>
      </c>
    </row>
    <row r="222" spans="1:5" x14ac:dyDescent="0.25">
      <c r="A222">
        <v>91202</v>
      </c>
      <c r="B222" s="322">
        <v>34.168199999999999</v>
      </c>
      <c r="C222" s="322">
        <v>-118.26900000000001</v>
      </c>
      <c r="D222" s="321">
        <v>2374620</v>
      </c>
      <c r="E222" s="321">
        <v>5951050</v>
      </c>
    </row>
    <row r="223" spans="1:5" x14ac:dyDescent="0.25">
      <c r="A223">
        <v>91203</v>
      </c>
      <c r="B223" s="322">
        <v>34.152700000000003</v>
      </c>
      <c r="C223" s="322">
        <v>-118.264</v>
      </c>
      <c r="D223" s="321">
        <v>2368980</v>
      </c>
      <c r="E223" s="321">
        <v>5952320</v>
      </c>
    </row>
    <row r="224" spans="1:5" x14ac:dyDescent="0.25">
      <c r="A224">
        <v>91204</v>
      </c>
      <c r="B224" s="322">
        <v>34.136200000000002</v>
      </c>
      <c r="C224" s="322">
        <v>-118.261</v>
      </c>
      <c r="D224" s="321">
        <v>2362930</v>
      </c>
      <c r="E224" s="321">
        <v>5953240</v>
      </c>
    </row>
    <row r="225" spans="1:5" x14ac:dyDescent="0.25">
      <c r="A225">
        <v>91205</v>
      </c>
      <c r="B225" s="322">
        <v>34.136600000000001</v>
      </c>
      <c r="C225" s="322">
        <v>-118.244</v>
      </c>
      <c r="D225" s="321">
        <v>2362990</v>
      </c>
      <c r="E225" s="321">
        <v>5958410</v>
      </c>
    </row>
    <row r="226" spans="1:5" x14ac:dyDescent="0.25">
      <c r="A226">
        <v>91206</v>
      </c>
      <c r="B226" s="322">
        <v>34.160600000000002</v>
      </c>
      <c r="C226" s="322">
        <v>-118.214</v>
      </c>
      <c r="D226" s="321">
        <v>2371570</v>
      </c>
      <c r="E226" s="321">
        <v>5967360</v>
      </c>
    </row>
    <row r="227" spans="1:5" x14ac:dyDescent="0.25">
      <c r="A227">
        <v>91207</v>
      </c>
      <c r="B227" s="322">
        <v>34.184600000000003</v>
      </c>
      <c r="C227" s="322">
        <v>-118.259</v>
      </c>
      <c r="D227" s="321">
        <v>2380520</v>
      </c>
      <c r="E227" s="321">
        <v>5954110</v>
      </c>
    </row>
    <row r="228" spans="1:5" x14ac:dyDescent="0.25">
      <c r="A228">
        <v>91208</v>
      </c>
      <c r="B228" s="322">
        <v>34.196100000000001</v>
      </c>
      <c r="C228" s="322">
        <v>-118.24</v>
      </c>
      <c r="D228" s="321">
        <v>2384600</v>
      </c>
      <c r="E228" s="321">
        <v>5959810</v>
      </c>
    </row>
    <row r="229" spans="1:5" x14ac:dyDescent="0.25">
      <c r="A229">
        <v>91214</v>
      </c>
      <c r="B229" s="322">
        <v>34.235700000000001</v>
      </c>
      <c r="C229" s="322">
        <v>-118.245</v>
      </c>
      <c r="D229" s="321">
        <v>2399040</v>
      </c>
      <c r="E229" s="321">
        <v>5958530</v>
      </c>
    </row>
    <row r="230" spans="1:5" x14ac:dyDescent="0.25">
      <c r="A230">
        <v>91301</v>
      </c>
      <c r="B230" s="322">
        <v>34.122399999999999</v>
      </c>
      <c r="C230" s="322">
        <v>-118.76600000000001</v>
      </c>
      <c r="D230" s="321">
        <v>2361220</v>
      </c>
      <c r="E230" s="321">
        <v>5800270</v>
      </c>
    </row>
    <row r="231" spans="1:5" x14ac:dyDescent="0.25">
      <c r="A231">
        <v>91302</v>
      </c>
      <c r="B231" s="322">
        <v>34.124600000000001</v>
      </c>
      <c r="C231" s="322">
        <v>-118.67400000000001</v>
      </c>
      <c r="D231" s="321">
        <v>2361390</v>
      </c>
      <c r="E231" s="321">
        <v>5828190</v>
      </c>
    </row>
    <row r="232" spans="1:5" x14ac:dyDescent="0.25">
      <c r="A232">
        <v>91303</v>
      </c>
      <c r="B232" s="322">
        <v>34.197899999999997</v>
      </c>
      <c r="C232" s="322">
        <v>-118.602</v>
      </c>
      <c r="D232" s="321">
        <v>2387550</v>
      </c>
      <c r="E232" s="321">
        <v>5850500</v>
      </c>
    </row>
    <row r="233" spans="1:5" x14ac:dyDescent="0.25">
      <c r="A233">
        <v>91304</v>
      </c>
      <c r="B233" s="322">
        <v>34.223999999999997</v>
      </c>
      <c r="C233" s="322">
        <v>-118.633</v>
      </c>
      <c r="D233" s="321">
        <v>2397250</v>
      </c>
      <c r="E233" s="321">
        <v>5841230</v>
      </c>
    </row>
    <row r="234" spans="1:5" x14ac:dyDescent="0.25">
      <c r="A234">
        <v>91306</v>
      </c>
      <c r="B234" s="322">
        <v>34.210099999999997</v>
      </c>
      <c r="C234" s="322">
        <v>-118.57599999999999</v>
      </c>
      <c r="D234" s="321">
        <v>2391820</v>
      </c>
      <c r="E234" s="321">
        <v>5858430</v>
      </c>
    </row>
    <row r="235" spans="1:5" x14ac:dyDescent="0.25">
      <c r="A235">
        <v>91307</v>
      </c>
      <c r="B235" s="322">
        <v>34.198399999999999</v>
      </c>
      <c r="C235" s="322">
        <v>-118.696</v>
      </c>
      <c r="D235" s="321">
        <v>2388400</v>
      </c>
      <c r="E235" s="321">
        <v>5821940</v>
      </c>
    </row>
    <row r="236" spans="1:5" x14ac:dyDescent="0.25">
      <c r="A236">
        <v>91311</v>
      </c>
      <c r="B236" s="322">
        <v>34.285699999999999</v>
      </c>
      <c r="C236" s="322">
        <v>-118.605</v>
      </c>
      <c r="D236" s="321">
        <v>2419510</v>
      </c>
      <c r="E236" s="321">
        <v>5850400</v>
      </c>
    </row>
    <row r="237" spans="1:5" x14ac:dyDescent="0.25">
      <c r="A237">
        <v>91316</v>
      </c>
      <c r="B237" s="322">
        <v>34.165300000000002</v>
      </c>
      <c r="C237" s="322">
        <v>-118.51600000000001</v>
      </c>
      <c r="D237" s="321">
        <v>2375100</v>
      </c>
      <c r="E237" s="321">
        <v>5876180</v>
      </c>
    </row>
    <row r="238" spans="1:5" x14ac:dyDescent="0.25">
      <c r="A238">
        <v>91320</v>
      </c>
      <c r="B238" s="322">
        <v>34.141500000000001</v>
      </c>
      <c r="C238" s="322">
        <v>-118.979</v>
      </c>
      <c r="D238" s="321">
        <v>2369800</v>
      </c>
      <c r="E238" s="321">
        <v>5735950</v>
      </c>
    </row>
    <row r="239" spans="1:5" x14ac:dyDescent="0.25">
      <c r="A239">
        <v>91321</v>
      </c>
      <c r="B239" s="322">
        <v>34.362299999999998</v>
      </c>
      <c r="C239" s="322">
        <v>-118.49</v>
      </c>
      <c r="D239" s="321">
        <v>2446620</v>
      </c>
      <c r="E239" s="321">
        <v>5885620</v>
      </c>
    </row>
    <row r="240" spans="1:5" x14ac:dyDescent="0.25">
      <c r="A240">
        <v>91324</v>
      </c>
      <c r="B240" s="322">
        <v>34.238500000000002</v>
      </c>
      <c r="C240" s="322">
        <v>-118.55</v>
      </c>
      <c r="D240" s="321">
        <v>2401970</v>
      </c>
      <c r="E240" s="321">
        <v>5866420</v>
      </c>
    </row>
    <row r="241" spans="1:5" x14ac:dyDescent="0.25">
      <c r="A241">
        <v>91325</v>
      </c>
      <c r="B241" s="322">
        <v>34.236800000000002</v>
      </c>
      <c r="C241" s="322">
        <v>-118.518</v>
      </c>
      <c r="D241" s="321">
        <v>2401140</v>
      </c>
      <c r="E241" s="321">
        <v>5876090</v>
      </c>
    </row>
    <row r="242" spans="1:5" x14ac:dyDescent="0.25">
      <c r="A242">
        <v>91326</v>
      </c>
      <c r="B242" s="322">
        <v>34.2804</v>
      </c>
      <c r="C242" s="322">
        <v>-118.556</v>
      </c>
      <c r="D242" s="321">
        <v>2417240</v>
      </c>
      <c r="E242" s="321">
        <v>5864990</v>
      </c>
    </row>
    <row r="243" spans="1:5" x14ac:dyDescent="0.25">
      <c r="A243">
        <v>91330</v>
      </c>
      <c r="B243" s="322">
        <v>34.242199999999997</v>
      </c>
      <c r="C243" s="322">
        <v>-118.527</v>
      </c>
      <c r="D243" s="321">
        <v>2403170</v>
      </c>
      <c r="E243" s="321">
        <v>5873520</v>
      </c>
    </row>
    <row r="244" spans="1:5" x14ac:dyDescent="0.25">
      <c r="A244">
        <v>91331</v>
      </c>
      <c r="B244" s="322">
        <v>34.255499999999998</v>
      </c>
      <c r="C244" s="322">
        <v>-118.42</v>
      </c>
      <c r="D244" s="321">
        <v>2407300</v>
      </c>
      <c r="E244" s="321">
        <v>5905820</v>
      </c>
    </row>
    <row r="245" spans="1:5" x14ac:dyDescent="0.25">
      <c r="A245">
        <v>91335</v>
      </c>
      <c r="B245" s="322">
        <v>34.201300000000003</v>
      </c>
      <c r="C245" s="322">
        <v>-118.541</v>
      </c>
      <c r="D245" s="321">
        <v>2388370</v>
      </c>
      <c r="E245" s="321">
        <v>5869010</v>
      </c>
    </row>
    <row r="246" spans="1:5" x14ac:dyDescent="0.25">
      <c r="A246">
        <v>91340</v>
      </c>
      <c r="B246" s="322">
        <v>34.286700000000003</v>
      </c>
      <c r="C246" s="322">
        <v>-118.435</v>
      </c>
      <c r="D246" s="321">
        <v>2418780</v>
      </c>
      <c r="E246" s="321">
        <v>5901650</v>
      </c>
    </row>
    <row r="247" spans="1:5" x14ac:dyDescent="0.25">
      <c r="A247">
        <v>91342</v>
      </c>
      <c r="B247" s="322">
        <v>34.347499999999997</v>
      </c>
      <c r="C247" s="322">
        <v>-118.35299999999999</v>
      </c>
      <c r="D247" s="321">
        <v>2440360</v>
      </c>
      <c r="E247" s="321">
        <v>5926910</v>
      </c>
    </row>
    <row r="248" spans="1:5" x14ac:dyDescent="0.25">
      <c r="A248">
        <v>91343</v>
      </c>
      <c r="B248" s="322">
        <v>34.238599999999998</v>
      </c>
      <c r="C248" s="322">
        <v>-118.48099999999999</v>
      </c>
      <c r="D248" s="321">
        <v>2401560</v>
      </c>
      <c r="E248" s="321">
        <v>5887370</v>
      </c>
    </row>
    <row r="249" spans="1:5" x14ac:dyDescent="0.25">
      <c r="A249">
        <v>91344</v>
      </c>
      <c r="B249" s="322">
        <v>34.292000000000002</v>
      </c>
      <c r="C249" s="322">
        <v>-118.506</v>
      </c>
      <c r="D249" s="321">
        <v>2421140</v>
      </c>
      <c r="E249" s="321">
        <v>5880170</v>
      </c>
    </row>
    <row r="250" spans="1:5" x14ac:dyDescent="0.25">
      <c r="A250">
        <v>91345</v>
      </c>
      <c r="B250" s="322">
        <v>34.266399999999997</v>
      </c>
      <c r="C250" s="322">
        <v>-118.46</v>
      </c>
      <c r="D250" s="321">
        <v>2411530</v>
      </c>
      <c r="E250" s="321">
        <v>5893820</v>
      </c>
    </row>
    <row r="251" spans="1:5" x14ac:dyDescent="0.25">
      <c r="A251">
        <v>91350</v>
      </c>
      <c r="B251" s="322">
        <v>34.426699999999997</v>
      </c>
      <c r="C251" s="322">
        <v>-118.51300000000001</v>
      </c>
      <c r="D251" s="321">
        <v>2470200</v>
      </c>
      <c r="E251" s="321">
        <v>5879210</v>
      </c>
    </row>
    <row r="252" spans="1:5" x14ac:dyDescent="0.25">
      <c r="A252">
        <v>91351</v>
      </c>
      <c r="B252" s="322">
        <v>34.433900000000001</v>
      </c>
      <c r="C252" s="322">
        <v>-118.462</v>
      </c>
      <c r="D252" s="321">
        <v>2472510</v>
      </c>
      <c r="E252" s="321">
        <v>5894460</v>
      </c>
    </row>
    <row r="253" spans="1:5" x14ac:dyDescent="0.25">
      <c r="A253">
        <v>91352</v>
      </c>
      <c r="B253" s="322">
        <v>34.2303</v>
      </c>
      <c r="C253" s="322">
        <v>-118.354</v>
      </c>
      <c r="D253" s="321">
        <v>2397750</v>
      </c>
      <c r="E253" s="321">
        <v>5925750</v>
      </c>
    </row>
    <row r="254" spans="1:5" x14ac:dyDescent="0.25">
      <c r="A254">
        <v>91354</v>
      </c>
      <c r="B254" s="322">
        <v>34.452100000000002</v>
      </c>
      <c r="C254" s="322">
        <v>-118.553</v>
      </c>
      <c r="D254" s="321">
        <v>2479710</v>
      </c>
      <c r="E254" s="321">
        <v>5867370</v>
      </c>
    </row>
    <row r="255" spans="1:5" x14ac:dyDescent="0.25">
      <c r="A255">
        <v>91355</v>
      </c>
      <c r="B255" s="322">
        <v>34.418700000000001</v>
      </c>
      <c r="C255" s="322">
        <v>-118.598</v>
      </c>
      <c r="D255" s="321">
        <v>2467860</v>
      </c>
      <c r="E255" s="321">
        <v>5853430</v>
      </c>
    </row>
    <row r="256" spans="1:5" x14ac:dyDescent="0.25">
      <c r="A256">
        <v>91356</v>
      </c>
      <c r="B256" s="322">
        <v>34.1539</v>
      </c>
      <c r="C256" s="322">
        <v>-118.547</v>
      </c>
      <c r="D256" s="321">
        <v>2371150</v>
      </c>
      <c r="E256" s="321">
        <v>5866790</v>
      </c>
    </row>
    <row r="257" spans="1:5" x14ac:dyDescent="0.25">
      <c r="A257">
        <v>91360</v>
      </c>
      <c r="B257" s="322">
        <v>34.214199999999998</v>
      </c>
      <c r="C257" s="322">
        <v>-118.88</v>
      </c>
      <c r="D257" s="321">
        <v>2395510</v>
      </c>
      <c r="E257" s="321">
        <v>5766420</v>
      </c>
    </row>
    <row r="258" spans="1:5" x14ac:dyDescent="0.25">
      <c r="A258">
        <v>91361</v>
      </c>
      <c r="B258" s="322">
        <v>34.146000000000001</v>
      </c>
      <c r="C258" s="322">
        <v>-118.878</v>
      </c>
      <c r="D258" s="321">
        <v>2370650</v>
      </c>
      <c r="E258" s="321">
        <v>5766470</v>
      </c>
    </row>
    <row r="259" spans="1:5" x14ac:dyDescent="0.25">
      <c r="A259">
        <v>91362</v>
      </c>
      <c r="B259" s="322">
        <v>34.192599999999999</v>
      </c>
      <c r="C259" s="322">
        <v>-118.819</v>
      </c>
      <c r="D259" s="321">
        <v>2387170</v>
      </c>
      <c r="E259" s="321">
        <v>5784720</v>
      </c>
    </row>
    <row r="260" spans="1:5" x14ac:dyDescent="0.25">
      <c r="A260">
        <v>91364</v>
      </c>
      <c r="B260" s="322">
        <v>34.155099999999997</v>
      </c>
      <c r="C260" s="322">
        <v>-118.595</v>
      </c>
      <c r="D260" s="321">
        <v>2371930</v>
      </c>
      <c r="E260" s="321">
        <v>5852110</v>
      </c>
    </row>
    <row r="261" spans="1:5" x14ac:dyDescent="0.25">
      <c r="A261">
        <v>91367</v>
      </c>
      <c r="B261" s="322">
        <v>34.176400000000001</v>
      </c>
      <c r="C261" s="322">
        <v>-118.616</v>
      </c>
      <c r="D261" s="321">
        <v>2379820</v>
      </c>
      <c r="E261" s="321">
        <v>5846040</v>
      </c>
    </row>
    <row r="262" spans="1:5" x14ac:dyDescent="0.25">
      <c r="A262">
        <v>91371</v>
      </c>
      <c r="B262" s="322">
        <v>34.183799999999998</v>
      </c>
      <c r="C262" s="322">
        <v>-118.58</v>
      </c>
      <c r="D262" s="321">
        <v>2382290</v>
      </c>
      <c r="E262" s="321">
        <v>5856890</v>
      </c>
    </row>
    <row r="263" spans="1:5" x14ac:dyDescent="0.25">
      <c r="A263">
        <v>91377</v>
      </c>
      <c r="B263" s="322">
        <v>34.185899999999997</v>
      </c>
      <c r="C263" s="322">
        <v>-118.765</v>
      </c>
      <c r="D263" s="321">
        <v>2384350</v>
      </c>
      <c r="E263" s="321">
        <v>5800990</v>
      </c>
    </row>
    <row r="264" spans="1:5" x14ac:dyDescent="0.25">
      <c r="A264">
        <v>91381</v>
      </c>
      <c r="B264" s="322">
        <v>34.367899999999999</v>
      </c>
      <c r="C264" s="322">
        <v>-118.613</v>
      </c>
      <c r="D264" s="321">
        <v>2449490</v>
      </c>
      <c r="E264" s="321">
        <v>5848560</v>
      </c>
    </row>
    <row r="265" spans="1:5" x14ac:dyDescent="0.25">
      <c r="A265">
        <v>91384</v>
      </c>
      <c r="B265" s="322">
        <v>34.555399999999999</v>
      </c>
      <c r="C265" s="322">
        <v>-118.64400000000001</v>
      </c>
      <c r="D265" s="321">
        <v>2517930</v>
      </c>
      <c r="E265" s="321">
        <v>5840640</v>
      </c>
    </row>
    <row r="266" spans="1:5" x14ac:dyDescent="0.25">
      <c r="A266">
        <v>91387</v>
      </c>
      <c r="B266" s="322">
        <v>34.402799999999999</v>
      </c>
      <c r="C266" s="322">
        <v>-118.404</v>
      </c>
      <c r="D266" s="321">
        <v>2460820</v>
      </c>
      <c r="E266" s="321">
        <v>5911910</v>
      </c>
    </row>
    <row r="267" spans="1:5" x14ac:dyDescent="0.25">
      <c r="A267">
        <v>91390</v>
      </c>
      <c r="B267" s="322">
        <v>34.525799999999997</v>
      </c>
      <c r="C267" s="322">
        <v>-118.39400000000001</v>
      </c>
      <c r="D267" s="321">
        <v>2505510</v>
      </c>
      <c r="E267" s="321">
        <v>5915730</v>
      </c>
    </row>
    <row r="268" spans="1:5" x14ac:dyDescent="0.25">
      <c r="A268">
        <v>91401</v>
      </c>
      <c r="B268" s="322">
        <v>34.178100000000001</v>
      </c>
      <c r="C268" s="322">
        <v>-118.432</v>
      </c>
      <c r="D268" s="321">
        <v>2379220</v>
      </c>
      <c r="E268" s="321">
        <v>5901840</v>
      </c>
    </row>
    <row r="269" spans="1:5" x14ac:dyDescent="0.25">
      <c r="A269">
        <v>91402</v>
      </c>
      <c r="B269" s="322">
        <v>34.224200000000003</v>
      </c>
      <c r="C269" s="322">
        <v>-118.44499999999999</v>
      </c>
      <c r="D269" s="321">
        <v>2396100</v>
      </c>
      <c r="E269" s="321">
        <v>5898210</v>
      </c>
    </row>
    <row r="270" spans="1:5" x14ac:dyDescent="0.25">
      <c r="A270">
        <v>91403</v>
      </c>
      <c r="B270" s="322">
        <v>34.146700000000003</v>
      </c>
      <c r="C270" s="322">
        <v>-118.46299999999999</v>
      </c>
      <c r="D270" s="321">
        <v>2367990</v>
      </c>
      <c r="E270" s="321">
        <v>5892080</v>
      </c>
    </row>
    <row r="271" spans="1:5" x14ac:dyDescent="0.25">
      <c r="A271">
        <v>91405</v>
      </c>
      <c r="B271" s="322">
        <v>34.201099999999997</v>
      </c>
      <c r="C271" s="322">
        <v>-118.44799999999999</v>
      </c>
      <c r="D271" s="321">
        <v>2387710</v>
      </c>
      <c r="E271" s="321">
        <v>5897050</v>
      </c>
    </row>
    <row r="272" spans="1:5" x14ac:dyDescent="0.25">
      <c r="A272">
        <v>91406</v>
      </c>
      <c r="B272" s="322">
        <v>34.198900000000002</v>
      </c>
      <c r="C272" s="322">
        <v>-118.49</v>
      </c>
      <c r="D272" s="321">
        <v>2387160</v>
      </c>
      <c r="E272" s="321">
        <v>5884410</v>
      </c>
    </row>
    <row r="273" spans="1:5" x14ac:dyDescent="0.25">
      <c r="A273">
        <v>91411</v>
      </c>
      <c r="B273" s="322">
        <v>34.177799999999998</v>
      </c>
      <c r="C273" s="322">
        <v>-118.459</v>
      </c>
      <c r="D273" s="321">
        <v>2379300</v>
      </c>
      <c r="E273" s="321">
        <v>5893490</v>
      </c>
    </row>
    <row r="274" spans="1:5" x14ac:dyDescent="0.25">
      <c r="A274">
        <v>91423</v>
      </c>
      <c r="B274" s="322">
        <v>34.148400000000002</v>
      </c>
      <c r="C274" s="322">
        <v>-118.43300000000001</v>
      </c>
      <c r="D274" s="321">
        <v>2368420</v>
      </c>
      <c r="E274" s="321">
        <v>5901270</v>
      </c>
    </row>
    <row r="275" spans="1:5" x14ac:dyDescent="0.25">
      <c r="A275">
        <v>91436</v>
      </c>
      <c r="B275" s="322">
        <v>34.150100000000002</v>
      </c>
      <c r="C275" s="322">
        <v>-118.494</v>
      </c>
      <c r="D275" s="321">
        <v>2369440</v>
      </c>
      <c r="E275" s="321">
        <v>5882640</v>
      </c>
    </row>
    <row r="276" spans="1:5" x14ac:dyDescent="0.25">
      <c r="A276">
        <v>91501</v>
      </c>
      <c r="B276" s="322">
        <v>34.202800000000003</v>
      </c>
      <c r="C276" s="322">
        <v>-118.29900000000001</v>
      </c>
      <c r="D276" s="321">
        <v>2387390</v>
      </c>
      <c r="E276" s="321">
        <v>5942170</v>
      </c>
    </row>
    <row r="277" spans="1:5" x14ac:dyDescent="0.25">
      <c r="A277">
        <v>91502</v>
      </c>
      <c r="B277" s="322">
        <v>34.1785</v>
      </c>
      <c r="C277" s="322">
        <v>-118.312</v>
      </c>
      <c r="D277" s="321">
        <v>2378650</v>
      </c>
      <c r="E277" s="321">
        <v>5938010</v>
      </c>
    </row>
    <row r="278" spans="1:5" x14ac:dyDescent="0.25">
      <c r="A278">
        <v>91504</v>
      </c>
      <c r="B278" s="322">
        <v>34.203400000000002</v>
      </c>
      <c r="C278" s="322">
        <v>-118.32899999999999</v>
      </c>
      <c r="D278" s="321">
        <v>2387800</v>
      </c>
      <c r="E278" s="321">
        <v>5933060</v>
      </c>
    </row>
    <row r="279" spans="1:5" x14ac:dyDescent="0.25">
      <c r="A279">
        <v>91505</v>
      </c>
      <c r="B279" s="322">
        <v>34.177</v>
      </c>
      <c r="C279" s="322">
        <v>-118.348</v>
      </c>
      <c r="D279" s="321">
        <v>2378310</v>
      </c>
      <c r="E279" s="321">
        <v>5927120</v>
      </c>
    </row>
    <row r="280" spans="1:5" x14ac:dyDescent="0.25">
      <c r="A280">
        <v>91506</v>
      </c>
      <c r="B280" s="322">
        <v>34.171300000000002</v>
      </c>
      <c r="C280" s="322">
        <v>-118.324</v>
      </c>
      <c r="D280" s="321">
        <v>2376100</v>
      </c>
      <c r="E280" s="321">
        <v>5934310</v>
      </c>
    </row>
    <row r="281" spans="1:5" x14ac:dyDescent="0.25">
      <c r="A281">
        <v>91521</v>
      </c>
      <c r="B281" s="322">
        <v>34.1571</v>
      </c>
      <c r="C281" s="322">
        <v>-118.325</v>
      </c>
      <c r="D281" s="321">
        <v>2370920</v>
      </c>
      <c r="E281" s="321">
        <v>5933820</v>
      </c>
    </row>
    <row r="282" spans="1:5" x14ac:dyDescent="0.25">
      <c r="A282">
        <v>91522</v>
      </c>
      <c r="B282" s="322">
        <v>34.148499999999999</v>
      </c>
      <c r="C282" s="322">
        <v>-118.337</v>
      </c>
      <c r="D282" s="321">
        <v>2367870</v>
      </c>
      <c r="E282" s="321">
        <v>5930070</v>
      </c>
    </row>
    <row r="283" spans="1:5" x14ac:dyDescent="0.25">
      <c r="A283">
        <v>91523</v>
      </c>
      <c r="B283" s="322">
        <v>34.154299999999999</v>
      </c>
      <c r="C283" s="322">
        <v>-118.333</v>
      </c>
      <c r="D283" s="321">
        <v>2369960</v>
      </c>
      <c r="E283" s="321">
        <v>5931380</v>
      </c>
    </row>
    <row r="284" spans="1:5" x14ac:dyDescent="0.25">
      <c r="A284">
        <v>91601</v>
      </c>
      <c r="B284" s="322">
        <v>34.168199999999999</v>
      </c>
      <c r="C284" s="322">
        <v>-118.372</v>
      </c>
      <c r="D284" s="321">
        <v>2375250</v>
      </c>
      <c r="E284" s="321">
        <v>5919750</v>
      </c>
    </row>
    <row r="285" spans="1:5" x14ac:dyDescent="0.25">
      <c r="A285">
        <v>91602</v>
      </c>
      <c r="B285" s="322">
        <v>34.150700000000001</v>
      </c>
      <c r="C285" s="322">
        <v>-118.366</v>
      </c>
      <c r="D285" s="321">
        <v>2368860</v>
      </c>
      <c r="E285" s="321">
        <v>5921460</v>
      </c>
    </row>
    <row r="286" spans="1:5" x14ac:dyDescent="0.25">
      <c r="A286">
        <v>91604</v>
      </c>
      <c r="B286" s="322">
        <v>34.139600000000002</v>
      </c>
      <c r="C286" s="322">
        <v>-118.393</v>
      </c>
      <c r="D286" s="321">
        <v>2364990</v>
      </c>
      <c r="E286" s="321">
        <v>5913140</v>
      </c>
    </row>
    <row r="287" spans="1:5" x14ac:dyDescent="0.25">
      <c r="A287">
        <v>91605</v>
      </c>
      <c r="B287" s="322">
        <v>34.207000000000001</v>
      </c>
      <c r="C287" s="322">
        <v>-118.401</v>
      </c>
      <c r="D287" s="321">
        <v>2389560</v>
      </c>
      <c r="E287" s="321">
        <v>5911360</v>
      </c>
    </row>
    <row r="288" spans="1:5" x14ac:dyDescent="0.25">
      <c r="A288">
        <v>91606</v>
      </c>
      <c r="B288" s="322">
        <v>34.186799999999998</v>
      </c>
      <c r="C288" s="322">
        <v>-118.389</v>
      </c>
      <c r="D288" s="321">
        <v>2382130</v>
      </c>
      <c r="E288" s="321">
        <v>5914770</v>
      </c>
    </row>
    <row r="289" spans="1:5" x14ac:dyDescent="0.25">
      <c r="A289">
        <v>91607</v>
      </c>
      <c r="B289" s="322">
        <v>34.166499999999999</v>
      </c>
      <c r="C289" s="322">
        <v>-118.4</v>
      </c>
      <c r="D289" s="321">
        <v>2374820</v>
      </c>
      <c r="E289" s="321">
        <v>5911350</v>
      </c>
    </row>
    <row r="290" spans="1:5" x14ac:dyDescent="0.25">
      <c r="A290">
        <v>91608</v>
      </c>
      <c r="B290" s="322">
        <v>34.138599999999997</v>
      </c>
      <c r="C290" s="322">
        <v>-118.35299999999999</v>
      </c>
      <c r="D290" s="321">
        <v>2364380</v>
      </c>
      <c r="E290" s="321">
        <v>5925340</v>
      </c>
    </row>
    <row r="291" spans="1:5" x14ac:dyDescent="0.25">
      <c r="A291">
        <v>91701</v>
      </c>
      <c r="B291" s="322">
        <v>34.137999999999998</v>
      </c>
      <c r="C291" s="322">
        <v>-117.601</v>
      </c>
      <c r="D291" s="321">
        <v>2360360</v>
      </c>
      <c r="E291" s="321">
        <v>6152900</v>
      </c>
    </row>
    <row r="292" spans="1:5" x14ac:dyDescent="0.25">
      <c r="A292">
        <v>91702</v>
      </c>
      <c r="B292" s="322">
        <v>34.232199999999999</v>
      </c>
      <c r="C292" s="322">
        <v>-117.83499999999999</v>
      </c>
      <c r="D292" s="321">
        <v>2395660</v>
      </c>
      <c r="E292" s="321">
        <v>6082560</v>
      </c>
    </row>
    <row r="293" spans="1:5" x14ac:dyDescent="0.25">
      <c r="A293">
        <v>91706</v>
      </c>
      <c r="B293" s="322">
        <v>34.098500000000001</v>
      </c>
      <c r="C293" s="322">
        <v>-117.968</v>
      </c>
      <c r="D293" s="321">
        <v>2347630</v>
      </c>
      <c r="E293" s="321">
        <v>6041680</v>
      </c>
    </row>
    <row r="294" spans="1:5" x14ac:dyDescent="0.25">
      <c r="A294">
        <v>91708</v>
      </c>
      <c r="B294" s="322">
        <v>33.953499999999998</v>
      </c>
      <c r="C294" s="322">
        <v>-117.64700000000001</v>
      </c>
      <c r="D294" s="321">
        <v>2293420</v>
      </c>
      <c r="E294" s="321">
        <v>6137970</v>
      </c>
    </row>
    <row r="295" spans="1:5" x14ac:dyDescent="0.25">
      <c r="A295">
        <v>91709</v>
      </c>
      <c r="B295" s="322">
        <v>33.951000000000001</v>
      </c>
      <c r="C295" s="322">
        <v>-117.726</v>
      </c>
      <c r="D295" s="321">
        <v>2292830</v>
      </c>
      <c r="E295" s="321">
        <v>6114100</v>
      </c>
    </row>
    <row r="296" spans="1:5" x14ac:dyDescent="0.25">
      <c r="A296">
        <v>91710</v>
      </c>
      <c r="B296" s="322">
        <v>34.0045</v>
      </c>
      <c r="C296" s="322">
        <v>-117.679</v>
      </c>
      <c r="D296" s="321">
        <v>2312100</v>
      </c>
      <c r="E296" s="321">
        <v>6128480</v>
      </c>
    </row>
    <row r="297" spans="1:5" x14ac:dyDescent="0.25">
      <c r="A297">
        <v>91711</v>
      </c>
      <c r="B297" s="322">
        <v>34.127200000000002</v>
      </c>
      <c r="C297" s="322">
        <v>-117.71599999999999</v>
      </c>
      <c r="D297" s="321">
        <v>2356920</v>
      </c>
      <c r="E297" s="321">
        <v>6118120</v>
      </c>
    </row>
    <row r="298" spans="1:5" x14ac:dyDescent="0.25">
      <c r="A298">
        <v>91722</v>
      </c>
      <c r="B298" s="322">
        <v>34.097200000000001</v>
      </c>
      <c r="C298" s="322">
        <v>-117.90600000000001</v>
      </c>
      <c r="D298" s="321">
        <v>2346860</v>
      </c>
      <c r="E298" s="321">
        <v>6060330</v>
      </c>
    </row>
    <row r="299" spans="1:5" x14ac:dyDescent="0.25">
      <c r="A299">
        <v>91723</v>
      </c>
      <c r="B299" s="322">
        <v>34.084899999999998</v>
      </c>
      <c r="C299" s="322">
        <v>-117.887</v>
      </c>
      <c r="D299" s="321">
        <v>2342300</v>
      </c>
      <c r="E299" s="321">
        <v>6066110</v>
      </c>
    </row>
    <row r="300" spans="1:5" x14ac:dyDescent="0.25">
      <c r="A300">
        <v>91724</v>
      </c>
      <c r="B300" s="322">
        <v>34.0807</v>
      </c>
      <c r="C300" s="322">
        <v>-117.855</v>
      </c>
      <c r="D300" s="321">
        <v>2340600</v>
      </c>
      <c r="E300" s="321">
        <v>6075520</v>
      </c>
    </row>
    <row r="301" spans="1:5" x14ac:dyDescent="0.25">
      <c r="A301">
        <v>91730</v>
      </c>
      <c r="B301" s="322">
        <v>34.099600000000002</v>
      </c>
      <c r="C301" s="322">
        <v>-117.58</v>
      </c>
      <c r="D301" s="321">
        <v>2346320</v>
      </c>
      <c r="E301" s="321">
        <v>6159150</v>
      </c>
    </row>
    <row r="302" spans="1:5" x14ac:dyDescent="0.25">
      <c r="A302">
        <v>91731</v>
      </c>
      <c r="B302" s="322">
        <v>34.078600000000002</v>
      </c>
      <c r="C302" s="322">
        <v>-118.041</v>
      </c>
      <c r="D302" s="321">
        <v>2340780</v>
      </c>
      <c r="E302" s="321">
        <v>6019290</v>
      </c>
    </row>
    <row r="303" spans="1:5" x14ac:dyDescent="0.25">
      <c r="A303">
        <v>91732</v>
      </c>
      <c r="B303" s="322">
        <v>34.072299999999998</v>
      </c>
      <c r="C303" s="322">
        <v>-118.015</v>
      </c>
      <c r="D303" s="321">
        <v>2338350</v>
      </c>
      <c r="E303" s="321">
        <v>6027230</v>
      </c>
    </row>
    <row r="304" spans="1:5" x14ac:dyDescent="0.25">
      <c r="A304">
        <v>91733</v>
      </c>
      <c r="B304" s="322">
        <v>34.045400000000001</v>
      </c>
      <c r="C304" s="322">
        <v>-118.053</v>
      </c>
      <c r="D304" s="321">
        <v>2328760</v>
      </c>
      <c r="E304" s="321">
        <v>6015510</v>
      </c>
    </row>
    <row r="305" spans="1:5" x14ac:dyDescent="0.25">
      <c r="A305">
        <v>91737</v>
      </c>
      <c r="B305" s="322">
        <v>34.151699999999998</v>
      </c>
      <c r="C305" s="322">
        <v>-117.583</v>
      </c>
      <c r="D305" s="321">
        <v>2365280</v>
      </c>
      <c r="E305" s="321">
        <v>6158440</v>
      </c>
    </row>
    <row r="306" spans="1:5" x14ac:dyDescent="0.25">
      <c r="A306">
        <v>91739</v>
      </c>
      <c r="B306" s="322">
        <v>34.135300000000001</v>
      </c>
      <c r="C306" s="322">
        <v>-117.526</v>
      </c>
      <c r="D306" s="321">
        <v>2359110</v>
      </c>
      <c r="E306" s="321">
        <v>6175640</v>
      </c>
    </row>
    <row r="307" spans="1:5" x14ac:dyDescent="0.25">
      <c r="A307">
        <v>91740</v>
      </c>
      <c r="B307" s="322">
        <v>34.118499999999997</v>
      </c>
      <c r="C307" s="322">
        <v>-117.854</v>
      </c>
      <c r="D307" s="321">
        <v>2354380</v>
      </c>
      <c r="E307" s="321">
        <v>6076280</v>
      </c>
    </row>
    <row r="308" spans="1:5" x14ac:dyDescent="0.25">
      <c r="A308">
        <v>91741</v>
      </c>
      <c r="B308" s="322">
        <v>34.154299999999999</v>
      </c>
      <c r="C308" s="322">
        <v>-117.84</v>
      </c>
      <c r="D308" s="321">
        <v>2367340</v>
      </c>
      <c r="E308" s="321">
        <v>6080470</v>
      </c>
    </row>
    <row r="309" spans="1:5" x14ac:dyDescent="0.25">
      <c r="A309">
        <v>91744</v>
      </c>
      <c r="B309" s="322">
        <v>34.029000000000003</v>
      </c>
      <c r="C309" s="322">
        <v>-117.937</v>
      </c>
      <c r="D309" s="321">
        <v>2322200</v>
      </c>
      <c r="E309" s="321">
        <v>6050430</v>
      </c>
    </row>
    <row r="310" spans="1:5" x14ac:dyDescent="0.25">
      <c r="A310">
        <v>91745</v>
      </c>
      <c r="B310" s="322">
        <v>33.999899999999997</v>
      </c>
      <c r="C310" s="322">
        <v>-117.97799999999999</v>
      </c>
      <c r="D310" s="321">
        <v>2311810</v>
      </c>
      <c r="E310" s="321">
        <v>6037980</v>
      </c>
    </row>
    <row r="311" spans="1:5" x14ac:dyDescent="0.25">
      <c r="A311">
        <v>91746</v>
      </c>
      <c r="B311" s="322">
        <v>34.0441</v>
      </c>
      <c r="C311" s="322">
        <v>-117.989</v>
      </c>
      <c r="D311" s="321">
        <v>2327940</v>
      </c>
      <c r="E311" s="321">
        <v>6034960</v>
      </c>
    </row>
    <row r="312" spans="1:5" x14ac:dyDescent="0.25">
      <c r="A312">
        <v>91748</v>
      </c>
      <c r="B312" s="322">
        <v>33.976300000000002</v>
      </c>
      <c r="C312" s="322">
        <v>-117.899</v>
      </c>
      <c r="D312" s="321">
        <v>2302840</v>
      </c>
      <c r="E312" s="321">
        <v>6061830</v>
      </c>
    </row>
    <row r="313" spans="1:5" x14ac:dyDescent="0.25">
      <c r="A313">
        <v>91750</v>
      </c>
      <c r="B313" s="322">
        <v>34.143599999999999</v>
      </c>
      <c r="C313" s="322">
        <v>-117.762</v>
      </c>
      <c r="D313" s="321">
        <v>2363070</v>
      </c>
      <c r="E313" s="321">
        <v>6104120</v>
      </c>
    </row>
    <row r="314" spans="1:5" x14ac:dyDescent="0.25">
      <c r="A314">
        <v>91752</v>
      </c>
      <c r="B314" s="322">
        <v>33.995899999999999</v>
      </c>
      <c r="C314" s="322">
        <v>-117.53400000000001</v>
      </c>
      <c r="D314" s="321">
        <v>2308410</v>
      </c>
      <c r="E314" s="321">
        <v>6172440</v>
      </c>
    </row>
    <row r="315" spans="1:5" x14ac:dyDescent="0.25">
      <c r="A315">
        <v>91754</v>
      </c>
      <c r="B315" s="322">
        <v>34.051900000000003</v>
      </c>
      <c r="C315" s="322">
        <v>-118.146</v>
      </c>
      <c r="D315" s="321">
        <v>2331600</v>
      </c>
      <c r="E315" s="321">
        <v>5987380</v>
      </c>
    </row>
    <row r="316" spans="1:5" x14ac:dyDescent="0.25">
      <c r="A316">
        <v>91755</v>
      </c>
      <c r="B316" s="322">
        <v>34.047899999999998</v>
      </c>
      <c r="C316" s="322">
        <v>-118.114</v>
      </c>
      <c r="D316" s="321">
        <v>2329990</v>
      </c>
      <c r="E316" s="321">
        <v>5996930</v>
      </c>
    </row>
    <row r="317" spans="1:5" x14ac:dyDescent="0.25">
      <c r="A317">
        <v>91759</v>
      </c>
      <c r="B317" s="322">
        <v>34.224200000000003</v>
      </c>
      <c r="C317" s="322">
        <v>-117.577</v>
      </c>
      <c r="D317" s="321">
        <v>2391660</v>
      </c>
      <c r="E317" s="321">
        <v>6160450</v>
      </c>
    </row>
    <row r="318" spans="1:5" x14ac:dyDescent="0.25">
      <c r="A318">
        <v>91761</v>
      </c>
      <c r="B318" s="322">
        <v>34.034500000000001</v>
      </c>
      <c r="C318" s="322">
        <v>-117.593</v>
      </c>
      <c r="D318" s="321">
        <v>2322690</v>
      </c>
      <c r="E318" s="321">
        <v>6154860</v>
      </c>
    </row>
    <row r="319" spans="1:5" x14ac:dyDescent="0.25">
      <c r="A319">
        <v>91762</v>
      </c>
      <c r="B319" s="322">
        <v>34.034399999999998</v>
      </c>
      <c r="C319" s="322">
        <v>-117.646</v>
      </c>
      <c r="D319" s="321">
        <v>2322860</v>
      </c>
      <c r="E319" s="321">
        <v>6138700</v>
      </c>
    </row>
    <row r="320" spans="1:5" x14ac:dyDescent="0.25">
      <c r="A320">
        <v>91763</v>
      </c>
      <c r="B320" s="322">
        <v>34.071899999999999</v>
      </c>
      <c r="C320" s="322">
        <v>-117.69799999999999</v>
      </c>
      <c r="D320" s="321">
        <v>2336710</v>
      </c>
      <c r="E320" s="321">
        <v>6123050</v>
      </c>
    </row>
    <row r="321" spans="1:5" x14ac:dyDescent="0.25">
      <c r="A321">
        <v>91764</v>
      </c>
      <c r="B321" s="322">
        <v>34.075099999999999</v>
      </c>
      <c r="C321" s="322">
        <v>-117.602</v>
      </c>
      <c r="D321" s="321">
        <v>2337510</v>
      </c>
      <c r="E321" s="321">
        <v>6152100</v>
      </c>
    </row>
    <row r="322" spans="1:5" x14ac:dyDescent="0.25">
      <c r="A322">
        <v>91765</v>
      </c>
      <c r="B322" s="322">
        <v>33.987400000000001</v>
      </c>
      <c r="C322" s="322">
        <v>-117.815</v>
      </c>
      <c r="D322" s="321">
        <v>2306460</v>
      </c>
      <c r="E322" s="321">
        <v>6087160</v>
      </c>
    </row>
    <row r="323" spans="1:5" x14ac:dyDescent="0.25">
      <c r="A323">
        <v>91766</v>
      </c>
      <c r="B323" s="322">
        <v>34.041899999999998</v>
      </c>
      <c r="C323" s="322">
        <v>-117.75700000000001</v>
      </c>
      <c r="D323" s="321">
        <v>2326040</v>
      </c>
      <c r="E323" s="321">
        <v>6105050</v>
      </c>
    </row>
    <row r="324" spans="1:5" x14ac:dyDescent="0.25">
      <c r="A324">
        <v>91767</v>
      </c>
      <c r="B324" s="322">
        <v>34.081400000000002</v>
      </c>
      <c r="C324" s="322">
        <v>-117.738</v>
      </c>
      <c r="D324" s="321">
        <v>2340350</v>
      </c>
      <c r="E324" s="321">
        <v>6110950</v>
      </c>
    </row>
    <row r="325" spans="1:5" x14ac:dyDescent="0.25">
      <c r="A325">
        <v>91768</v>
      </c>
      <c r="B325" s="322">
        <v>34.063200000000002</v>
      </c>
      <c r="C325" s="322">
        <v>-117.789</v>
      </c>
      <c r="D325" s="321">
        <v>2333950</v>
      </c>
      <c r="E325" s="321">
        <v>6095510</v>
      </c>
    </row>
    <row r="326" spans="1:5" x14ac:dyDescent="0.25">
      <c r="A326">
        <v>91770</v>
      </c>
      <c r="B326" s="322">
        <v>34.064500000000002</v>
      </c>
      <c r="C326" s="322">
        <v>-118.083</v>
      </c>
      <c r="D326" s="321">
        <v>2335870</v>
      </c>
      <c r="E326" s="321">
        <v>6006420</v>
      </c>
    </row>
    <row r="327" spans="1:5" x14ac:dyDescent="0.25">
      <c r="A327">
        <v>91773</v>
      </c>
      <c r="B327" s="322">
        <v>34.106900000000003</v>
      </c>
      <c r="C327" s="322">
        <v>-117.809</v>
      </c>
      <c r="D327" s="321">
        <v>2349940</v>
      </c>
      <c r="E327" s="321">
        <v>6089720</v>
      </c>
    </row>
    <row r="328" spans="1:5" x14ac:dyDescent="0.25">
      <c r="A328">
        <v>91775</v>
      </c>
      <c r="B328" s="322">
        <v>34.114600000000003</v>
      </c>
      <c r="C328" s="322">
        <v>-118.089</v>
      </c>
      <c r="D328" s="321">
        <v>2354130</v>
      </c>
      <c r="E328" s="321">
        <v>6004950</v>
      </c>
    </row>
    <row r="329" spans="1:5" x14ac:dyDescent="0.25">
      <c r="A329">
        <v>91776</v>
      </c>
      <c r="B329" s="322">
        <v>34.089700000000001</v>
      </c>
      <c r="C329" s="322">
        <v>-118.096</v>
      </c>
      <c r="D329" s="321">
        <v>2345110</v>
      </c>
      <c r="E329" s="321">
        <v>6002880</v>
      </c>
    </row>
    <row r="330" spans="1:5" x14ac:dyDescent="0.25">
      <c r="A330">
        <v>91780</v>
      </c>
      <c r="B330" s="322">
        <v>34.101700000000001</v>
      </c>
      <c r="C330" s="322">
        <v>-118.056</v>
      </c>
      <c r="D330" s="321">
        <v>2349240</v>
      </c>
      <c r="E330" s="321">
        <v>6015030</v>
      </c>
    </row>
    <row r="331" spans="1:5" x14ac:dyDescent="0.25">
      <c r="A331">
        <v>91784</v>
      </c>
      <c r="B331" s="322">
        <v>34.141100000000002</v>
      </c>
      <c r="C331" s="322">
        <v>-117.65900000000001</v>
      </c>
      <c r="D331" s="321">
        <v>2361720</v>
      </c>
      <c r="E331" s="321">
        <v>6135240</v>
      </c>
    </row>
    <row r="332" spans="1:5" x14ac:dyDescent="0.25">
      <c r="A332">
        <v>91786</v>
      </c>
      <c r="B332" s="322">
        <v>34.105200000000004</v>
      </c>
      <c r="C332" s="322">
        <v>-117.664</v>
      </c>
      <c r="D332" s="321">
        <v>2348690</v>
      </c>
      <c r="E332" s="321">
        <v>6133640</v>
      </c>
    </row>
    <row r="333" spans="1:5" x14ac:dyDescent="0.25">
      <c r="A333">
        <v>91789</v>
      </c>
      <c r="B333" s="322">
        <v>34.020800000000001</v>
      </c>
      <c r="C333" s="322">
        <v>-117.854</v>
      </c>
      <c r="D333" s="321">
        <v>2318810</v>
      </c>
      <c r="E333" s="321">
        <v>6075580</v>
      </c>
    </row>
    <row r="334" spans="1:5" x14ac:dyDescent="0.25">
      <c r="A334">
        <v>91790</v>
      </c>
      <c r="B334" s="322">
        <v>34.067300000000003</v>
      </c>
      <c r="C334" s="322">
        <v>-117.938</v>
      </c>
      <c r="D334" s="321">
        <v>2336130</v>
      </c>
      <c r="E334" s="321">
        <v>6050550</v>
      </c>
    </row>
    <row r="335" spans="1:5" x14ac:dyDescent="0.25">
      <c r="A335">
        <v>91791</v>
      </c>
      <c r="B335" s="322">
        <v>34.0608</v>
      </c>
      <c r="C335" s="322">
        <v>-117.89400000000001</v>
      </c>
      <c r="D335" s="321">
        <v>2333550</v>
      </c>
      <c r="E335" s="321">
        <v>6063680</v>
      </c>
    </row>
    <row r="336" spans="1:5" x14ac:dyDescent="0.25">
      <c r="A336">
        <v>91792</v>
      </c>
      <c r="B336" s="322">
        <v>34.025300000000001</v>
      </c>
      <c r="C336" s="322">
        <v>-117.9</v>
      </c>
      <c r="D336" s="321">
        <v>2320680</v>
      </c>
      <c r="E336" s="321">
        <v>6061720</v>
      </c>
    </row>
    <row r="337" spans="1:5" x14ac:dyDescent="0.25">
      <c r="A337">
        <v>91801</v>
      </c>
      <c r="B337" s="322">
        <v>34.090600000000002</v>
      </c>
      <c r="C337" s="322">
        <v>-118.128</v>
      </c>
      <c r="D337" s="321">
        <v>2345580</v>
      </c>
      <c r="E337" s="321">
        <v>5993000</v>
      </c>
    </row>
    <row r="338" spans="1:5" x14ac:dyDescent="0.25">
      <c r="A338">
        <v>91803</v>
      </c>
      <c r="B338" s="322">
        <v>34.0747</v>
      </c>
      <c r="C338" s="322">
        <v>-118.146</v>
      </c>
      <c r="D338" s="321">
        <v>2339900</v>
      </c>
      <c r="E338" s="321">
        <v>5987430</v>
      </c>
    </row>
    <row r="339" spans="1:5" x14ac:dyDescent="0.25">
      <c r="A339">
        <v>91901</v>
      </c>
      <c r="B339" s="322">
        <v>32.808</v>
      </c>
      <c r="C339" s="322">
        <v>-116.715</v>
      </c>
      <c r="D339" s="321">
        <v>1874070</v>
      </c>
      <c r="E339" s="321">
        <v>6418790</v>
      </c>
    </row>
    <row r="340" spans="1:5" x14ac:dyDescent="0.25">
      <c r="A340">
        <v>91902</v>
      </c>
      <c r="B340" s="322">
        <v>32.673999999999999</v>
      </c>
      <c r="C340" s="322">
        <v>-117.005</v>
      </c>
      <c r="D340" s="321">
        <v>1825850</v>
      </c>
      <c r="E340" s="321">
        <v>6329330</v>
      </c>
    </row>
    <row r="341" spans="1:5" x14ac:dyDescent="0.25">
      <c r="A341">
        <v>91905</v>
      </c>
      <c r="B341" s="322">
        <v>32.726599999999998</v>
      </c>
      <c r="C341" s="322">
        <v>-116.30200000000001</v>
      </c>
      <c r="D341" s="321">
        <v>1844120</v>
      </c>
      <c r="E341" s="321">
        <v>6545720</v>
      </c>
    </row>
    <row r="342" spans="1:5" x14ac:dyDescent="0.25">
      <c r="A342">
        <v>91906</v>
      </c>
      <c r="B342" s="322">
        <v>32.696100000000001</v>
      </c>
      <c r="C342" s="322">
        <v>-116.517</v>
      </c>
      <c r="D342" s="321">
        <v>1833150</v>
      </c>
      <c r="E342" s="321">
        <v>6479630</v>
      </c>
    </row>
    <row r="343" spans="1:5" x14ac:dyDescent="0.25">
      <c r="A343">
        <v>91910</v>
      </c>
      <c r="B343" s="322">
        <v>32.637900000000002</v>
      </c>
      <c r="C343" s="322">
        <v>-117.056</v>
      </c>
      <c r="D343" s="321">
        <v>1812850</v>
      </c>
      <c r="E343" s="321">
        <v>6313650</v>
      </c>
    </row>
    <row r="344" spans="1:5" x14ac:dyDescent="0.25">
      <c r="A344">
        <v>91911</v>
      </c>
      <c r="B344" s="322">
        <v>32.606999999999999</v>
      </c>
      <c r="C344" s="322">
        <v>-117.05</v>
      </c>
      <c r="D344" s="321">
        <v>1801570</v>
      </c>
      <c r="E344" s="321">
        <v>6315270</v>
      </c>
    </row>
    <row r="345" spans="1:5" x14ac:dyDescent="0.25">
      <c r="A345">
        <v>91913</v>
      </c>
      <c r="B345" s="322">
        <v>32.631399999999999</v>
      </c>
      <c r="C345" s="322">
        <v>-116.986</v>
      </c>
      <c r="D345" s="321">
        <v>1810320</v>
      </c>
      <c r="E345" s="321">
        <v>6334990</v>
      </c>
    </row>
    <row r="346" spans="1:5" x14ac:dyDescent="0.25">
      <c r="A346">
        <v>91914</v>
      </c>
      <c r="B346" s="322">
        <v>32.667700000000004</v>
      </c>
      <c r="C346" s="322">
        <v>-116.949</v>
      </c>
      <c r="D346" s="321">
        <v>1823440</v>
      </c>
      <c r="E346" s="321">
        <v>6346410</v>
      </c>
    </row>
    <row r="347" spans="1:5" x14ac:dyDescent="0.25">
      <c r="A347">
        <v>91915</v>
      </c>
      <c r="B347" s="322">
        <v>32.615699999999997</v>
      </c>
      <c r="C347" s="322">
        <v>-116.962</v>
      </c>
      <c r="D347" s="321">
        <v>1804550</v>
      </c>
      <c r="E347" s="321">
        <v>6342300</v>
      </c>
    </row>
    <row r="348" spans="1:5" x14ac:dyDescent="0.25">
      <c r="A348">
        <v>91916</v>
      </c>
      <c r="B348" s="322">
        <v>32.920999999999999</v>
      </c>
      <c r="C348" s="322">
        <v>-116.63500000000001</v>
      </c>
      <c r="D348" s="321">
        <v>1915100</v>
      </c>
      <c r="E348" s="321">
        <v>6443590</v>
      </c>
    </row>
    <row r="349" spans="1:5" x14ac:dyDescent="0.25">
      <c r="A349">
        <v>91917</v>
      </c>
      <c r="B349" s="322">
        <v>32.610399999999998</v>
      </c>
      <c r="C349" s="322">
        <v>-116.789</v>
      </c>
      <c r="D349" s="321">
        <v>1802280</v>
      </c>
      <c r="E349" s="321">
        <v>6395550</v>
      </c>
    </row>
    <row r="350" spans="1:5" x14ac:dyDescent="0.25">
      <c r="A350">
        <v>91932</v>
      </c>
      <c r="B350" s="322">
        <v>32.575699999999998</v>
      </c>
      <c r="C350" s="322">
        <v>-117.119</v>
      </c>
      <c r="D350" s="321">
        <v>1790360</v>
      </c>
      <c r="E350" s="321">
        <v>6293930</v>
      </c>
    </row>
    <row r="351" spans="1:5" x14ac:dyDescent="0.25">
      <c r="A351">
        <v>91934</v>
      </c>
      <c r="B351" s="322">
        <v>32.631799999999998</v>
      </c>
      <c r="C351" s="322">
        <v>-116.209</v>
      </c>
      <c r="D351" s="321">
        <v>1809660</v>
      </c>
      <c r="E351" s="321">
        <v>6574380</v>
      </c>
    </row>
    <row r="352" spans="1:5" x14ac:dyDescent="0.25">
      <c r="A352">
        <v>91935</v>
      </c>
      <c r="B352" s="322">
        <v>32.686100000000003</v>
      </c>
      <c r="C352" s="322">
        <v>-116.81699999999999</v>
      </c>
      <c r="D352" s="321">
        <v>1829880</v>
      </c>
      <c r="E352" s="321">
        <v>6387250</v>
      </c>
    </row>
    <row r="353" spans="1:5" x14ac:dyDescent="0.25">
      <c r="A353">
        <v>91941</v>
      </c>
      <c r="B353" s="322">
        <v>32.759900000000002</v>
      </c>
      <c r="C353" s="322">
        <v>-116.994</v>
      </c>
      <c r="D353" s="321">
        <v>1857090</v>
      </c>
      <c r="E353" s="321">
        <v>6332960</v>
      </c>
    </row>
    <row r="354" spans="1:5" x14ac:dyDescent="0.25">
      <c r="A354">
        <v>91942</v>
      </c>
      <c r="B354" s="322">
        <v>32.777700000000003</v>
      </c>
      <c r="C354" s="322">
        <v>-117.02200000000001</v>
      </c>
      <c r="D354" s="321">
        <v>1863610</v>
      </c>
      <c r="E354" s="321">
        <v>6324360</v>
      </c>
    </row>
    <row r="355" spans="1:5" x14ac:dyDescent="0.25">
      <c r="A355">
        <v>91945</v>
      </c>
      <c r="B355" s="322">
        <v>32.733199999999997</v>
      </c>
      <c r="C355" s="322">
        <v>-117.03400000000001</v>
      </c>
      <c r="D355" s="321">
        <v>1847470</v>
      </c>
      <c r="E355" s="321">
        <v>6320620</v>
      </c>
    </row>
    <row r="356" spans="1:5" x14ac:dyDescent="0.25">
      <c r="A356">
        <v>91950</v>
      </c>
      <c r="B356" s="322">
        <v>32.668300000000002</v>
      </c>
      <c r="C356" s="322">
        <v>-117.092</v>
      </c>
      <c r="D356" s="321">
        <v>1823970</v>
      </c>
      <c r="E356" s="321">
        <v>6302610</v>
      </c>
    </row>
    <row r="357" spans="1:5" x14ac:dyDescent="0.25">
      <c r="A357">
        <v>91962</v>
      </c>
      <c r="B357" s="322">
        <v>32.811199999999999</v>
      </c>
      <c r="C357" s="322">
        <v>-116.45399999999999</v>
      </c>
      <c r="D357" s="321">
        <v>1874980</v>
      </c>
      <c r="E357" s="321">
        <v>6499110</v>
      </c>
    </row>
    <row r="358" spans="1:5" x14ac:dyDescent="0.25">
      <c r="A358">
        <v>91963</v>
      </c>
      <c r="B358" s="322">
        <v>32.638500000000001</v>
      </c>
      <c r="C358" s="322">
        <v>-116.61499999999999</v>
      </c>
      <c r="D358" s="321">
        <v>1812290</v>
      </c>
      <c r="E358" s="321">
        <v>6449320</v>
      </c>
    </row>
    <row r="359" spans="1:5" x14ac:dyDescent="0.25">
      <c r="A359">
        <v>91977</v>
      </c>
      <c r="B359" s="322">
        <v>32.723500000000001</v>
      </c>
      <c r="C359" s="322">
        <v>-116.996</v>
      </c>
      <c r="D359" s="321">
        <v>1843860</v>
      </c>
      <c r="E359" s="321">
        <v>6332240</v>
      </c>
    </row>
    <row r="360" spans="1:5" x14ac:dyDescent="0.25">
      <c r="A360">
        <v>91978</v>
      </c>
      <c r="B360" s="322">
        <v>32.713000000000001</v>
      </c>
      <c r="C360" s="322">
        <v>-116.94199999999999</v>
      </c>
      <c r="D360" s="321">
        <v>1839900</v>
      </c>
      <c r="E360" s="321">
        <v>6348880</v>
      </c>
    </row>
    <row r="361" spans="1:5" x14ac:dyDescent="0.25">
      <c r="A361">
        <v>91980</v>
      </c>
      <c r="B361" s="322">
        <v>32.587000000000003</v>
      </c>
      <c r="C361" s="322">
        <v>-116.66200000000001</v>
      </c>
      <c r="D361" s="321">
        <v>1793600</v>
      </c>
      <c r="E361" s="321">
        <v>6434770</v>
      </c>
    </row>
    <row r="362" spans="1:5" x14ac:dyDescent="0.25">
      <c r="A362">
        <v>92003</v>
      </c>
      <c r="B362" s="322">
        <v>33.284700000000001</v>
      </c>
      <c r="C362" s="322">
        <v>-117.2</v>
      </c>
      <c r="D362" s="321">
        <v>2048550</v>
      </c>
      <c r="E362" s="321">
        <v>6271400</v>
      </c>
    </row>
    <row r="363" spans="1:5" x14ac:dyDescent="0.25">
      <c r="A363">
        <v>92004</v>
      </c>
      <c r="B363" s="322">
        <v>33.207700000000003</v>
      </c>
      <c r="C363" s="322">
        <v>-116.283</v>
      </c>
      <c r="D363" s="321">
        <v>2019130</v>
      </c>
      <c r="E363" s="321">
        <v>6551760</v>
      </c>
    </row>
    <row r="364" spans="1:5" x14ac:dyDescent="0.25">
      <c r="A364">
        <v>92007</v>
      </c>
      <c r="B364" s="322">
        <v>33.019300000000001</v>
      </c>
      <c r="C364" s="322">
        <v>-117.27</v>
      </c>
      <c r="D364" s="321">
        <v>1952160</v>
      </c>
      <c r="E364" s="321">
        <v>6249000</v>
      </c>
    </row>
    <row r="365" spans="1:5" x14ac:dyDescent="0.25">
      <c r="A365">
        <v>92008</v>
      </c>
      <c r="B365" s="322">
        <v>33.146599999999999</v>
      </c>
      <c r="C365" s="322">
        <v>-117.318</v>
      </c>
      <c r="D365" s="321">
        <v>1998660</v>
      </c>
      <c r="E365" s="321">
        <v>6234650</v>
      </c>
    </row>
    <row r="366" spans="1:5" x14ac:dyDescent="0.25">
      <c r="A366">
        <v>92009</v>
      </c>
      <c r="B366" s="322">
        <v>33.095500000000001</v>
      </c>
      <c r="C366" s="322">
        <v>-117.245</v>
      </c>
      <c r="D366" s="321">
        <v>1979810</v>
      </c>
      <c r="E366" s="321">
        <v>6256830</v>
      </c>
    </row>
    <row r="367" spans="1:5" x14ac:dyDescent="0.25">
      <c r="A367">
        <v>92010</v>
      </c>
      <c r="B367" s="322">
        <v>33.156599999999997</v>
      </c>
      <c r="C367" s="322">
        <v>-117.28400000000001</v>
      </c>
      <c r="D367" s="321">
        <v>2002190</v>
      </c>
      <c r="E367" s="321">
        <v>6245090</v>
      </c>
    </row>
    <row r="368" spans="1:5" x14ac:dyDescent="0.25">
      <c r="A368">
        <v>92011</v>
      </c>
      <c r="B368" s="322">
        <v>33.107199999999999</v>
      </c>
      <c r="C368" s="322">
        <v>-117.295</v>
      </c>
      <c r="D368" s="321">
        <v>1984220</v>
      </c>
      <c r="E368" s="321">
        <v>6241710</v>
      </c>
    </row>
    <row r="369" spans="1:5" x14ac:dyDescent="0.25">
      <c r="A369">
        <v>92014</v>
      </c>
      <c r="B369" s="322">
        <v>32.968600000000002</v>
      </c>
      <c r="C369" s="322">
        <v>-117.246</v>
      </c>
      <c r="D369" s="321">
        <v>1933650</v>
      </c>
      <c r="E369" s="321">
        <v>6256330</v>
      </c>
    </row>
    <row r="370" spans="1:5" x14ac:dyDescent="0.25">
      <c r="A370">
        <v>92019</v>
      </c>
      <c r="B370" s="322">
        <v>32.780500000000004</v>
      </c>
      <c r="C370" s="322">
        <v>-116.879</v>
      </c>
      <c r="D370" s="321">
        <v>1864340</v>
      </c>
      <c r="E370" s="321">
        <v>6368190</v>
      </c>
    </row>
    <row r="371" spans="1:5" x14ac:dyDescent="0.25">
      <c r="A371">
        <v>92020</v>
      </c>
      <c r="B371" s="322">
        <v>32.796500000000002</v>
      </c>
      <c r="C371" s="322">
        <v>-116.97</v>
      </c>
      <c r="D371" s="321">
        <v>1870340</v>
      </c>
      <c r="E371" s="321">
        <v>6340260</v>
      </c>
    </row>
    <row r="372" spans="1:5" x14ac:dyDescent="0.25">
      <c r="A372">
        <v>92021</v>
      </c>
      <c r="B372" s="322">
        <v>32.839199999999998</v>
      </c>
      <c r="C372" s="322">
        <v>-116.869</v>
      </c>
      <c r="D372" s="321">
        <v>1885700</v>
      </c>
      <c r="E372" s="321">
        <v>6371420</v>
      </c>
    </row>
    <row r="373" spans="1:5" x14ac:dyDescent="0.25">
      <c r="A373">
        <v>92024</v>
      </c>
      <c r="B373" s="322">
        <v>33.058500000000002</v>
      </c>
      <c r="C373" s="322">
        <v>-117.256</v>
      </c>
      <c r="D373" s="321">
        <v>1966410</v>
      </c>
      <c r="E373" s="321">
        <v>6253590</v>
      </c>
    </row>
    <row r="374" spans="1:5" x14ac:dyDescent="0.25">
      <c r="A374">
        <v>92025</v>
      </c>
      <c r="B374" s="322">
        <v>33.084499999999998</v>
      </c>
      <c r="C374" s="322">
        <v>-117.02800000000001</v>
      </c>
      <c r="D374" s="321">
        <v>1975260</v>
      </c>
      <c r="E374" s="321">
        <v>6323310</v>
      </c>
    </row>
    <row r="375" spans="1:5" x14ac:dyDescent="0.25">
      <c r="A375">
        <v>92026</v>
      </c>
      <c r="B375" s="322">
        <v>33.213700000000003</v>
      </c>
      <c r="C375" s="322">
        <v>-117.114</v>
      </c>
      <c r="D375" s="321">
        <v>2022480</v>
      </c>
      <c r="E375" s="321">
        <v>6297420</v>
      </c>
    </row>
    <row r="376" spans="1:5" x14ac:dyDescent="0.25">
      <c r="A376">
        <v>92027</v>
      </c>
      <c r="B376" s="322">
        <v>33.136299999999999</v>
      </c>
      <c r="C376" s="322">
        <v>-116.983</v>
      </c>
      <c r="D376" s="321">
        <v>1994010</v>
      </c>
      <c r="E376" s="321">
        <v>6337210</v>
      </c>
    </row>
    <row r="377" spans="1:5" x14ac:dyDescent="0.25">
      <c r="A377">
        <v>92028</v>
      </c>
      <c r="B377" s="322">
        <v>33.405099999999997</v>
      </c>
      <c r="C377" s="322">
        <v>-117.252</v>
      </c>
      <c r="D377" s="321">
        <v>2092510</v>
      </c>
      <c r="E377" s="321">
        <v>6255990</v>
      </c>
    </row>
    <row r="378" spans="1:5" x14ac:dyDescent="0.25">
      <c r="A378">
        <v>92029</v>
      </c>
      <c r="B378" s="322">
        <v>33.081099999999999</v>
      </c>
      <c r="C378" s="322">
        <v>-117.131</v>
      </c>
      <c r="D378" s="321">
        <v>1974260</v>
      </c>
      <c r="E378" s="321">
        <v>6291680</v>
      </c>
    </row>
    <row r="379" spans="1:5" x14ac:dyDescent="0.25">
      <c r="A379">
        <v>92036</v>
      </c>
      <c r="B379" s="322">
        <v>32.944400000000002</v>
      </c>
      <c r="C379" s="322">
        <v>-116.378</v>
      </c>
      <c r="D379" s="321">
        <v>1923390</v>
      </c>
      <c r="E379" s="321">
        <v>6522450</v>
      </c>
    </row>
    <row r="380" spans="1:5" x14ac:dyDescent="0.25">
      <c r="A380">
        <v>92037</v>
      </c>
      <c r="B380" s="322">
        <v>32.851999999999997</v>
      </c>
      <c r="C380" s="322">
        <v>-117.252</v>
      </c>
      <c r="D380" s="321">
        <v>1891270</v>
      </c>
      <c r="E380" s="321">
        <v>6254020</v>
      </c>
    </row>
    <row r="381" spans="1:5" x14ac:dyDescent="0.25">
      <c r="A381">
        <v>92040</v>
      </c>
      <c r="B381" s="322">
        <v>32.9131</v>
      </c>
      <c r="C381" s="322">
        <v>-116.883</v>
      </c>
      <c r="D381" s="321">
        <v>1912600</v>
      </c>
      <c r="E381" s="321">
        <v>6367510</v>
      </c>
    </row>
    <row r="382" spans="1:5" x14ac:dyDescent="0.25">
      <c r="A382">
        <v>92054</v>
      </c>
      <c r="B382" s="322">
        <v>33.193899999999999</v>
      </c>
      <c r="C382" s="322">
        <v>-117.35599999999999</v>
      </c>
      <c r="D382" s="321">
        <v>2015960</v>
      </c>
      <c r="E382" s="321">
        <v>6223390</v>
      </c>
    </row>
    <row r="383" spans="1:5" x14ac:dyDescent="0.25">
      <c r="A383">
        <v>92055</v>
      </c>
      <c r="B383" s="322">
        <v>33.376199999999997</v>
      </c>
      <c r="C383" s="322">
        <v>-117.414</v>
      </c>
      <c r="D383" s="321">
        <v>2082470</v>
      </c>
      <c r="E383" s="321">
        <v>6206470</v>
      </c>
    </row>
    <row r="384" spans="1:5" x14ac:dyDescent="0.25">
      <c r="A384">
        <v>92056</v>
      </c>
      <c r="B384" s="322">
        <v>33.201599999999999</v>
      </c>
      <c r="C384" s="322">
        <v>-117.289</v>
      </c>
      <c r="D384" s="321">
        <v>2018560</v>
      </c>
      <c r="E384" s="321">
        <v>6243750</v>
      </c>
    </row>
    <row r="385" spans="1:5" x14ac:dyDescent="0.25">
      <c r="A385">
        <v>92057</v>
      </c>
      <c r="B385" s="322">
        <v>33.252400000000002</v>
      </c>
      <c r="C385" s="322">
        <v>-117.29</v>
      </c>
      <c r="D385" s="321">
        <v>2037040</v>
      </c>
      <c r="E385" s="321">
        <v>6243630</v>
      </c>
    </row>
    <row r="386" spans="1:5" x14ac:dyDescent="0.25">
      <c r="A386">
        <v>92058</v>
      </c>
      <c r="B386" s="322">
        <v>33.267099999999999</v>
      </c>
      <c r="C386" s="322">
        <v>-117.355</v>
      </c>
      <c r="D386" s="321">
        <v>2042580</v>
      </c>
      <c r="E386" s="321">
        <v>6223930</v>
      </c>
    </row>
    <row r="387" spans="1:5" x14ac:dyDescent="0.25">
      <c r="A387">
        <v>92059</v>
      </c>
      <c r="B387" s="322">
        <v>33.384099999999997</v>
      </c>
      <c r="C387" s="322">
        <v>-116.971</v>
      </c>
      <c r="D387" s="321">
        <v>2084150</v>
      </c>
      <c r="E387" s="321">
        <v>6341600</v>
      </c>
    </row>
    <row r="388" spans="1:5" x14ac:dyDescent="0.25">
      <c r="A388">
        <v>92061</v>
      </c>
      <c r="B388" s="322">
        <v>33.305900000000001</v>
      </c>
      <c r="C388" s="322">
        <v>-116.928</v>
      </c>
      <c r="D388" s="321">
        <v>2055610</v>
      </c>
      <c r="E388" s="321">
        <v>6354430</v>
      </c>
    </row>
    <row r="389" spans="1:5" x14ac:dyDescent="0.25">
      <c r="A389">
        <v>92064</v>
      </c>
      <c r="B389" s="322">
        <v>32.984999999999999</v>
      </c>
      <c r="C389" s="322">
        <v>-117.021</v>
      </c>
      <c r="D389" s="321">
        <v>1939040</v>
      </c>
      <c r="E389" s="321">
        <v>6325350</v>
      </c>
    </row>
    <row r="390" spans="1:5" x14ac:dyDescent="0.25">
      <c r="A390">
        <v>92065</v>
      </c>
      <c r="B390" s="322">
        <v>33.042700000000004</v>
      </c>
      <c r="C390" s="322">
        <v>-116.848</v>
      </c>
      <c r="D390" s="321">
        <v>1959680</v>
      </c>
      <c r="E390" s="321">
        <v>6378530</v>
      </c>
    </row>
    <row r="391" spans="1:5" x14ac:dyDescent="0.25">
      <c r="A391">
        <v>92066</v>
      </c>
      <c r="B391" s="322">
        <v>33.265799999999999</v>
      </c>
      <c r="C391" s="322">
        <v>-116.551</v>
      </c>
      <c r="D391" s="321">
        <v>2040470</v>
      </c>
      <c r="E391" s="321">
        <v>6469740</v>
      </c>
    </row>
    <row r="392" spans="1:5" x14ac:dyDescent="0.25">
      <c r="A392">
        <v>92067</v>
      </c>
      <c r="B392" s="322">
        <v>33.017299999999999</v>
      </c>
      <c r="C392" s="322">
        <v>-117.197</v>
      </c>
      <c r="D392" s="321">
        <v>1951220</v>
      </c>
      <c r="E392" s="321">
        <v>6271400</v>
      </c>
    </row>
    <row r="393" spans="1:5" x14ac:dyDescent="0.25">
      <c r="A393">
        <v>92069</v>
      </c>
      <c r="B393" s="322">
        <v>33.175400000000003</v>
      </c>
      <c r="C393" s="322">
        <v>-117.158</v>
      </c>
      <c r="D393" s="321">
        <v>2008640</v>
      </c>
      <c r="E393" s="321">
        <v>6283870</v>
      </c>
    </row>
    <row r="394" spans="1:5" x14ac:dyDescent="0.25">
      <c r="A394">
        <v>92070</v>
      </c>
      <c r="B394" s="322">
        <v>33.189399999999999</v>
      </c>
      <c r="C394" s="322">
        <v>-116.756</v>
      </c>
      <c r="D394" s="321">
        <v>2012900</v>
      </c>
      <c r="E394" s="321">
        <v>6406990</v>
      </c>
    </row>
    <row r="395" spans="1:5" x14ac:dyDescent="0.25">
      <c r="A395">
        <v>92071</v>
      </c>
      <c r="B395" s="322">
        <v>32.865600000000001</v>
      </c>
      <c r="C395" s="322">
        <v>-117.014</v>
      </c>
      <c r="D395" s="321">
        <v>1895600</v>
      </c>
      <c r="E395" s="321">
        <v>6327040</v>
      </c>
    </row>
    <row r="396" spans="1:5" x14ac:dyDescent="0.25">
      <c r="A396">
        <v>92075</v>
      </c>
      <c r="B396" s="322">
        <v>32.994900000000001</v>
      </c>
      <c r="C396" s="322">
        <v>-117.258</v>
      </c>
      <c r="D396" s="321">
        <v>1943280</v>
      </c>
      <c r="E396" s="321">
        <v>6252590</v>
      </c>
    </row>
    <row r="397" spans="1:5" x14ac:dyDescent="0.25">
      <c r="A397">
        <v>92078</v>
      </c>
      <c r="B397" s="322">
        <v>33.118600000000001</v>
      </c>
      <c r="C397" s="322">
        <v>-117.185</v>
      </c>
      <c r="D397" s="321">
        <v>1988050</v>
      </c>
      <c r="E397" s="321">
        <v>6275270</v>
      </c>
    </row>
    <row r="398" spans="1:5" x14ac:dyDescent="0.25">
      <c r="A398">
        <v>92081</v>
      </c>
      <c r="B398" s="322">
        <v>33.164999999999999</v>
      </c>
      <c r="C398" s="322">
        <v>-117.241</v>
      </c>
      <c r="D398" s="321">
        <v>2005090</v>
      </c>
      <c r="E398" s="321">
        <v>6258440</v>
      </c>
    </row>
    <row r="399" spans="1:5" x14ac:dyDescent="0.25">
      <c r="A399">
        <v>92082</v>
      </c>
      <c r="B399" s="322">
        <v>33.253100000000003</v>
      </c>
      <c r="C399" s="322">
        <v>-116.995</v>
      </c>
      <c r="D399" s="321">
        <v>2036530</v>
      </c>
      <c r="E399" s="321">
        <v>6333920</v>
      </c>
    </row>
    <row r="400" spans="1:5" x14ac:dyDescent="0.25">
      <c r="A400">
        <v>92083</v>
      </c>
      <c r="B400" s="322">
        <v>33.198</v>
      </c>
      <c r="C400" s="322">
        <v>-117.248</v>
      </c>
      <c r="D400" s="321">
        <v>2017120</v>
      </c>
      <c r="E400" s="321">
        <v>6256330</v>
      </c>
    </row>
    <row r="401" spans="1:5" x14ac:dyDescent="0.25">
      <c r="A401">
        <v>92084</v>
      </c>
      <c r="B401" s="322">
        <v>33.222299999999997</v>
      </c>
      <c r="C401" s="322">
        <v>-117.205</v>
      </c>
      <c r="D401" s="321">
        <v>2025840</v>
      </c>
      <c r="E401" s="321">
        <v>6269520</v>
      </c>
    </row>
    <row r="402" spans="1:5" x14ac:dyDescent="0.25">
      <c r="A402">
        <v>92086</v>
      </c>
      <c r="B402" s="322">
        <v>33.3048</v>
      </c>
      <c r="C402" s="322">
        <v>-116.679</v>
      </c>
      <c r="D402" s="321">
        <v>2054780</v>
      </c>
      <c r="E402" s="321">
        <v>6430590</v>
      </c>
    </row>
    <row r="403" spans="1:5" x14ac:dyDescent="0.25">
      <c r="A403">
        <v>92091</v>
      </c>
      <c r="B403" s="322">
        <v>33.020400000000002</v>
      </c>
      <c r="C403" s="322">
        <v>-117.205</v>
      </c>
      <c r="D403" s="321">
        <v>1952380</v>
      </c>
      <c r="E403" s="321">
        <v>6268890</v>
      </c>
    </row>
    <row r="404" spans="1:5" x14ac:dyDescent="0.25">
      <c r="A404">
        <v>92093</v>
      </c>
      <c r="B404" s="322">
        <v>32.881300000000003</v>
      </c>
      <c r="C404" s="322">
        <v>-117.23399999999999</v>
      </c>
      <c r="D404" s="321">
        <v>1901870</v>
      </c>
      <c r="E404" s="321">
        <v>6259600</v>
      </c>
    </row>
    <row r="405" spans="1:5" x14ac:dyDescent="0.25">
      <c r="A405">
        <v>92096</v>
      </c>
      <c r="B405" s="322">
        <v>33.128999999999998</v>
      </c>
      <c r="C405" s="322">
        <v>-117.15900000000001</v>
      </c>
      <c r="D405" s="321">
        <v>1991770</v>
      </c>
      <c r="E405" s="321">
        <v>6283250</v>
      </c>
    </row>
    <row r="406" spans="1:5" x14ac:dyDescent="0.25">
      <c r="A406">
        <v>92101</v>
      </c>
      <c r="B406" s="322">
        <v>32.722999999999999</v>
      </c>
      <c r="C406" s="322">
        <v>-117.17</v>
      </c>
      <c r="D406" s="321">
        <v>1844080</v>
      </c>
      <c r="E406" s="321">
        <v>6278770</v>
      </c>
    </row>
    <row r="407" spans="1:5" x14ac:dyDescent="0.25">
      <c r="A407">
        <v>92102</v>
      </c>
      <c r="B407" s="322">
        <v>32.717199999999998</v>
      </c>
      <c r="C407" s="322">
        <v>-117.11799999999999</v>
      </c>
      <c r="D407" s="321">
        <v>1841840</v>
      </c>
      <c r="E407" s="321">
        <v>6294540</v>
      </c>
    </row>
    <row r="408" spans="1:5" x14ac:dyDescent="0.25">
      <c r="A408">
        <v>92103</v>
      </c>
      <c r="B408" s="322">
        <v>32.747300000000003</v>
      </c>
      <c r="C408" s="322">
        <v>-117.167</v>
      </c>
      <c r="D408" s="321">
        <v>1852940</v>
      </c>
      <c r="E408" s="321">
        <v>6279750</v>
      </c>
    </row>
    <row r="409" spans="1:5" x14ac:dyDescent="0.25">
      <c r="A409">
        <v>92104</v>
      </c>
      <c r="B409" s="322">
        <v>32.742800000000003</v>
      </c>
      <c r="C409" s="322">
        <v>-117.127</v>
      </c>
      <c r="D409" s="321">
        <v>1851190</v>
      </c>
      <c r="E409" s="321">
        <v>6292080</v>
      </c>
    </row>
    <row r="410" spans="1:5" x14ac:dyDescent="0.25">
      <c r="A410">
        <v>92105</v>
      </c>
      <c r="B410" s="322">
        <v>32.7376</v>
      </c>
      <c r="C410" s="322">
        <v>-117.093</v>
      </c>
      <c r="D410" s="321">
        <v>1849200</v>
      </c>
      <c r="E410" s="321">
        <v>6302590</v>
      </c>
    </row>
    <row r="411" spans="1:5" x14ac:dyDescent="0.25">
      <c r="A411">
        <v>92106</v>
      </c>
      <c r="B411" s="322">
        <v>32.718600000000002</v>
      </c>
      <c r="C411" s="322">
        <v>-117.23399999999999</v>
      </c>
      <c r="D411" s="321">
        <v>1842660</v>
      </c>
      <c r="E411" s="321">
        <v>6259060</v>
      </c>
    </row>
    <row r="412" spans="1:5" x14ac:dyDescent="0.25">
      <c r="A412">
        <v>92107</v>
      </c>
      <c r="B412" s="322">
        <v>32.741599999999998</v>
      </c>
      <c r="C412" s="322">
        <v>-117.24299999999999</v>
      </c>
      <c r="D412" s="321">
        <v>1851070</v>
      </c>
      <c r="E412" s="321">
        <v>6256200</v>
      </c>
    </row>
    <row r="413" spans="1:5" x14ac:dyDescent="0.25">
      <c r="A413">
        <v>92108</v>
      </c>
      <c r="B413" s="322">
        <v>32.773699999999998</v>
      </c>
      <c r="C413" s="322">
        <v>-117.14400000000001</v>
      </c>
      <c r="D413" s="321">
        <v>1862470</v>
      </c>
      <c r="E413" s="321">
        <v>6286860</v>
      </c>
    </row>
    <row r="414" spans="1:5" x14ac:dyDescent="0.25">
      <c r="A414">
        <v>92109</v>
      </c>
      <c r="B414" s="322">
        <v>32.791699999999999</v>
      </c>
      <c r="C414" s="322">
        <v>-117.23399999999999</v>
      </c>
      <c r="D414" s="321">
        <v>1869260</v>
      </c>
      <c r="E414" s="321">
        <v>6259400</v>
      </c>
    </row>
    <row r="415" spans="1:5" x14ac:dyDescent="0.25">
      <c r="A415">
        <v>92110</v>
      </c>
      <c r="B415" s="322">
        <v>32.7639</v>
      </c>
      <c r="C415" s="322">
        <v>-117.20099999999999</v>
      </c>
      <c r="D415" s="321">
        <v>1859050</v>
      </c>
      <c r="E415" s="321">
        <v>6269400</v>
      </c>
    </row>
    <row r="416" spans="1:5" x14ac:dyDescent="0.25">
      <c r="A416">
        <v>92111</v>
      </c>
      <c r="B416" s="322">
        <v>32.812600000000003</v>
      </c>
      <c r="C416" s="322">
        <v>-117.167</v>
      </c>
      <c r="D416" s="321">
        <v>1876680</v>
      </c>
      <c r="E416" s="321">
        <v>6279830</v>
      </c>
    </row>
    <row r="417" spans="1:5" x14ac:dyDescent="0.25">
      <c r="A417">
        <v>92113</v>
      </c>
      <c r="B417" s="322">
        <v>32.696899999999999</v>
      </c>
      <c r="C417" s="322">
        <v>-117.11799999999999</v>
      </c>
      <c r="D417" s="321">
        <v>1834470</v>
      </c>
      <c r="E417" s="321">
        <v>6294590</v>
      </c>
    </row>
    <row r="418" spans="1:5" x14ac:dyDescent="0.25">
      <c r="A418">
        <v>92114</v>
      </c>
      <c r="B418" s="322">
        <v>32.707799999999999</v>
      </c>
      <c r="C418" s="322">
        <v>-117.05500000000001</v>
      </c>
      <c r="D418" s="321">
        <v>1838250</v>
      </c>
      <c r="E418" s="321">
        <v>6314020</v>
      </c>
    </row>
    <row r="419" spans="1:5" x14ac:dyDescent="0.25">
      <c r="A419">
        <v>92115</v>
      </c>
      <c r="B419" s="322">
        <v>32.761200000000002</v>
      </c>
      <c r="C419" s="322">
        <v>-117.072</v>
      </c>
      <c r="D419" s="321">
        <v>1857720</v>
      </c>
      <c r="E419" s="321">
        <v>6309080</v>
      </c>
    </row>
    <row r="420" spans="1:5" x14ac:dyDescent="0.25">
      <c r="A420">
        <v>92116</v>
      </c>
      <c r="B420" s="322">
        <v>32.764899999999997</v>
      </c>
      <c r="C420" s="322">
        <v>-117.123</v>
      </c>
      <c r="D420" s="321">
        <v>1859210</v>
      </c>
      <c r="E420" s="321">
        <v>6293300</v>
      </c>
    </row>
    <row r="421" spans="1:5" x14ac:dyDescent="0.25">
      <c r="A421">
        <v>92117</v>
      </c>
      <c r="B421" s="322">
        <v>32.824800000000003</v>
      </c>
      <c r="C421" s="322">
        <v>-117.2</v>
      </c>
      <c r="D421" s="321">
        <v>1881200</v>
      </c>
      <c r="E421" s="321">
        <v>6269850</v>
      </c>
    </row>
    <row r="422" spans="1:5" x14ac:dyDescent="0.25">
      <c r="A422">
        <v>92118</v>
      </c>
      <c r="B422" s="322">
        <v>32.674300000000002</v>
      </c>
      <c r="C422" s="322">
        <v>-117.16800000000001</v>
      </c>
      <c r="D422" s="321">
        <v>1826350</v>
      </c>
      <c r="E422" s="321">
        <v>6279120</v>
      </c>
    </row>
    <row r="423" spans="1:5" x14ac:dyDescent="0.25">
      <c r="A423">
        <v>92119</v>
      </c>
      <c r="B423" s="322">
        <v>32.807000000000002</v>
      </c>
      <c r="C423" s="322">
        <v>-117.03100000000001</v>
      </c>
      <c r="D423" s="321">
        <v>1874300</v>
      </c>
      <c r="E423" s="321">
        <v>6321800</v>
      </c>
    </row>
    <row r="424" spans="1:5" x14ac:dyDescent="0.25">
      <c r="A424">
        <v>92120</v>
      </c>
      <c r="B424" s="322">
        <v>32.794499999999999</v>
      </c>
      <c r="C424" s="322">
        <v>-117.07299999999999</v>
      </c>
      <c r="D424" s="321">
        <v>1869860</v>
      </c>
      <c r="E424" s="321">
        <v>6308830</v>
      </c>
    </row>
    <row r="425" spans="1:5" x14ac:dyDescent="0.25">
      <c r="A425">
        <v>92121</v>
      </c>
      <c r="B425" s="322">
        <v>32.898200000000003</v>
      </c>
      <c r="C425" s="322">
        <v>-117.202</v>
      </c>
      <c r="D425" s="321">
        <v>1907910</v>
      </c>
      <c r="E425" s="321">
        <v>6269540</v>
      </c>
    </row>
    <row r="426" spans="1:5" x14ac:dyDescent="0.25">
      <c r="A426">
        <v>92122</v>
      </c>
      <c r="B426" s="322">
        <v>32.857599999999998</v>
      </c>
      <c r="C426" s="322">
        <v>-117.206</v>
      </c>
      <c r="D426" s="321">
        <v>1893170</v>
      </c>
      <c r="E426" s="321">
        <v>6267940</v>
      </c>
    </row>
    <row r="427" spans="1:5" x14ac:dyDescent="0.25">
      <c r="A427">
        <v>92123</v>
      </c>
      <c r="B427" s="322">
        <v>32.807400000000001</v>
      </c>
      <c r="C427" s="322">
        <v>-117.13500000000001</v>
      </c>
      <c r="D427" s="321">
        <v>1874700</v>
      </c>
      <c r="E427" s="321">
        <v>6289760</v>
      </c>
    </row>
    <row r="428" spans="1:5" x14ac:dyDescent="0.25">
      <c r="A428">
        <v>92124</v>
      </c>
      <c r="B428" s="322">
        <v>32.823799999999999</v>
      </c>
      <c r="C428" s="322">
        <v>-117.09399999999999</v>
      </c>
      <c r="D428" s="321">
        <v>1880570</v>
      </c>
      <c r="E428" s="321">
        <v>6302260</v>
      </c>
    </row>
    <row r="429" spans="1:5" x14ac:dyDescent="0.25">
      <c r="A429">
        <v>92126</v>
      </c>
      <c r="B429" s="322">
        <v>32.912700000000001</v>
      </c>
      <c r="C429" s="322">
        <v>-117.143</v>
      </c>
      <c r="D429" s="321">
        <v>1913050</v>
      </c>
      <c r="E429" s="321">
        <v>6287520</v>
      </c>
    </row>
    <row r="430" spans="1:5" x14ac:dyDescent="0.25">
      <c r="A430">
        <v>92127</v>
      </c>
      <c r="B430" s="322">
        <v>33.0199</v>
      </c>
      <c r="C430" s="322">
        <v>-117.124</v>
      </c>
      <c r="D430" s="321">
        <v>1951970</v>
      </c>
      <c r="E430" s="321">
        <v>6293830</v>
      </c>
    </row>
    <row r="431" spans="1:5" x14ac:dyDescent="0.25">
      <c r="A431">
        <v>92128</v>
      </c>
      <c r="B431" s="322">
        <v>32.997199999999999</v>
      </c>
      <c r="C431" s="322">
        <v>-117.07299999999999</v>
      </c>
      <c r="D431" s="321">
        <v>1943580</v>
      </c>
      <c r="E431" s="321">
        <v>6309440</v>
      </c>
    </row>
    <row r="432" spans="1:5" x14ac:dyDescent="0.25">
      <c r="A432">
        <v>92129</v>
      </c>
      <c r="B432" s="322">
        <v>32.964599999999997</v>
      </c>
      <c r="C432" s="322">
        <v>-117.125</v>
      </c>
      <c r="D432" s="321">
        <v>1931860</v>
      </c>
      <c r="E432" s="321">
        <v>6293150</v>
      </c>
    </row>
    <row r="433" spans="1:5" x14ac:dyDescent="0.25">
      <c r="A433">
        <v>92130</v>
      </c>
      <c r="B433" s="322">
        <v>32.948999999999998</v>
      </c>
      <c r="C433" s="322">
        <v>-117.205</v>
      </c>
      <c r="D433" s="321">
        <v>1926420</v>
      </c>
      <c r="E433" s="321">
        <v>6268630</v>
      </c>
    </row>
    <row r="434" spans="1:5" x14ac:dyDescent="0.25">
      <c r="A434">
        <v>92131</v>
      </c>
      <c r="B434" s="322">
        <v>32.9193</v>
      </c>
      <c r="C434" s="322">
        <v>-117.069</v>
      </c>
      <c r="D434" s="321">
        <v>1915270</v>
      </c>
      <c r="E434" s="321">
        <v>6310350</v>
      </c>
    </row>
    <row r="435" spans="1:5" x14ac:dyDescent="0.25">
      <c r="A435">
        <v>92132</v>
      </c>
      <c r="D435" s="321">
        <v>1842732</v>
      </c>
      <c r="E435" s="321">
        <v>6278505</v>
      </c>
    </row>
    <row r="436" spans="1:5" x14ac:dyDescent="0.25">
      <c r="A436">
        <v>92134</v>
      </c>
      <c r="B436" s="322">
        <v>32.725999999999999</v>
      </c>
      <c r="C436" s="322">
        <v>-117.146</v>
      </c>
      <c r="D436" s="321">
        <v>1845130</v>
      </c>
      <c r="E436" s="321">
        <v>6286040</v>
      </c>
    </row>
    <row r="437" spans="1:5" x14ac:dyDescent="0.25">
      <c r="A437">
        <v>92135</v>
      </c>
      <c r="B437" s="322">
        <v>32.6997</v>
      </c>
      <c r="C437" s="322">
        <v>-117.209</v>
      </c>
      <c r="D437" s="321">
        <v>1835720</v>
      </c>
      <c r="E437" s="321">
        <v>6266670</v>
      </c>
    </row>
    <row r="438" spans="1:5" x14ac:dyDescent="0.25">
      <c r="A438">
        <v>92136</v>
      </c>
      <c r="B438" s="322">
        <v>32.680199999999999</v>
      </c>
      <c r="C438" s="322">
        <v>-117.12</v>
      </c>
      <c r="D438" s="321">
        <v>1828370</v>
      </c>
      <c r="E438" s="321">
        <v>6293940</v>
      </c>
    </row>
    <row r="439" spans="1:5" x14ac:dyDescent="0.25">
      <c r="A439">
        <v>92139</v>
      </c>
      <c r="B439" s="322">
        <v>32.679900000000004</v>
      </c>
      <c r="C439" s="322">
        <v>-117.04900000000001</v>
      </c>
      <c r="D439" s="321">
        <v>1828110</v>
      </c>
      <c r="E439" s="321">
        <v>6315850</v>
      </c>
    </row>
    <row r="440" spans="1:5" x14ac:dyDescent="0.25">
      <c r="A440">
        <v>92140</v>
      </c>
      <c r="B440" s="322">
        <v>32.740400000000001</v>
      </c>
      <c r="C440" s="322">
        <v>-117.197</v>
      </c>
      <c r="D440" s="321">
        <v>1850480</v>
      </c>
      <c r="E440" s="321">
        <v>6270510</v>
      </c>
    </row>
    <row r="441" spans="1:5" x14ac:dyDescent="0.25">
      <c r="A441">
        <v>92145</v>
      </c>
      <c r="B441" s="322">
        <v>32.868099999999998</v>
      </c>
      <c r="C441" s="322">
        <v>-117.111</v>
      </c>
      <c r="D441" s="321">
        <v>1896720</v>
      </c>
      <c r="E441" s="321">
        <v>6297440</v>
      </c>
    </row>
    <row r="442" spans="1:5" x14ac:dyDescent="0.25">
      <c r="A442">
        <v>92147</v>
      </c>
      <c r="D442" s="321">
        <v>1844566</v>
      </c>
      <c r="E442" s="321">
        <v>6263742</v>
      </c>
    </row>
    <row r="443" spans="1:5" x14ac:dyDescent="0.25">
      <c r="A443">
        <v>92152</v>
      </c>
      <c r="B443" s="322">
        <v>32.692900000000002</v>
      </c>
      <c r="C443" s="322">
        <v>-117.246</v>
      </c>
      <c r="D443" s="321">
        <v>1833340</v>
      </c>
      <c r="E443" s="321">
        <v>6255150</v>
      </c>
    </row>
    <row r="444" spans="1:5" x14ac:dyDescent="0.25">
      <c r="A444">
        <v>92154</v>
      </c>
      <c r="B444" s="322">
        <v>32.567500000000003</v>
      </c>
      <c r="C444" s="322">
        <v>-117</v>
      </c>
      <c r="D444" s="321">
        <v>1787080</v>
      </c>
      <c r="E444" s="321">
        <v>6330680</v>
      </c>
    </row>
    <row r="445" spans="1:5" x14ac:dyDescent="0.25">
      <c r="A445">
        <v>92155</v>
      </c>
      <c r="B445" s="322">
        <v>32.6753</v>
      </c>
      <c r="C445" s="322">
        <v>-117.161</v>
      </c>
      <c r="D445" s="321">
        <v>1826710</v>
      </c>
      <c r="E445" s="321">
        <v>6281240</v>
      </c>
    </row>
    <row r="446" spans="1:5" x14ac:dyDescent="0.25">
      <c r="A446">
        <v>92161</v>
      </c>
      <c r="D446" s="321">
        <v>1899477</v>
      </c>
      <c r="E446" s="321">
        <v>6258957</v>
      </c>
    </row>
    <row r="447" spans="1:5" x14ac:dyDescent="0.25">
      <c r="A447">
        <v>92173</v>
      </c>
      <c r="B447" s="322">
        <v>32.5548</v>
      </c>
      <c r="C447" s="322">
        <v>-117.05</v>
      </c>
      <c r="D447" s="321">
        <v>1782600</v>
      </c>
      <c r="E447" s="321">
        <v>6315070</v>
      </c>
    </row>
    <row r="448" spans="1:5" x14ac:dyDescent="0.25">
      <c r="A448">
        <v>92179</v>
      </c>
      <c r="D448" s="321">
        <v>1789485</v>
      </c>
      <c r="E448" s="321">
        <v>6349974</v>
      </c>
    </row>
    <row r="449" spans="1:5" x14ac:dyDescent="0.25">
      <c r="A449">
        <v>92182</v>
      </c>
      <c r="B449" s="322">
        <v>32.775799999999997</v>
      </c>
      <c r="C449" s="322">
        <v>-117.07299999999999</v>
      </c>
      <c r="D449" s="321">
        <v>1863050</v>
      </c>
      <c r="E449" s="321">
        <v>6308570</v>
      </c>
    </row>
    <row r="450" spans="1:5" x14ac:dyDescent="0.25">
      <c r="A450">
        <v>92201</v>
      </c>
      <c r="B450" s="322">
        <v>33.706699999999998</v>
      </c>
      <c r="C450" s="322">
        <v>-116.235</v>
      </c>
      <c r="D450" s="321">
        <v>2200770</v>
      </c>
      <c r="E450" s="321">
        <v>6566300</v>
      </c>
    </row>
    <row r="451" spans="1:5" x14ac:dyDescent="0.25">
      <c r="A451">
        <v>92203</v>
      </c>
      <c r="B451" s="322">
        <v>33.751899999999999</v>
      </c>
      <c r="C451" s="322">
        <v>-116.241</v>
      </c>
      <c r="D451" s="321">
        <v>2217200</v>
      </c>
      <c r="E451" s="321">
        <v>6564270</v>
      </c>
    </row>
    <row r="452" spans="1:5" x14ac:dyDescent="0.25">
      <c r="A452">
        <v>92210</v>
      </c>
      <c r="B452" s="322">
        <v>33.703800000000001</v>
      </c>
      <c r="C452" s="322">
        <v>-116.34</v>
      </c>
      <c r="D452" s="321">
        <v>2199710</v>
      </c>
      <c r="E452" s="321">
        <v>6534300</v>
      </c>
    </row>
    <row r="453" spans="1:5" x14ac:dyDescent="0.25">
      <c r="A453">
        <v>92211</v>
      </c>
      <c r="B453" s="322">
        <v>33.767499999999998</v>
      </c>
      <c r="C453" s="322">
        <v>-116.333</v>
      </c>
      <c r="D453" s="321">
        <v>2222900</v>
      </c>
      <c r="E453" s="321">
        <v>6536520</v>
      </c>
    </row>
    <row r="454" spans="1:5" x14ac:dyDescent="0.25">
      <c r="A454">
        <v>92220</v>
      </c>
      <c r="B454" s="322">
        <v>33.941600000000001</v>
      </c>
      <c r="C454" s="322">
        <v>-116.852</v>
      </c>
      <c r="D454" s="321">
        <v>2286780</v>
      </c>
      <c r="E454" s="321">
        <v>6379200</v>
      </c>
    </row>
    <row r="455" spans="1:5" x14ac:dyDescent="0.25">
      <c r="A455">
        <v>92223</v>
      </c>
      <c r="B455" s="322">
        <v>33.926099999999998</v>
      </c>
      <c r="C455" s="322">
        <v>-116.982</v>
      </c>
      <c r="D455" s="321">
        <v>2281370</v>
      </c>
      <c r="E455" s="321">
        <v>6339670</v>
      </c>
    </row>
    <row r="456" spans="1:5" x14ac:dyDescent="0.25">
      <c r="A456">
        <v>92225</v>
      </c>
      <c r="B456" s="322">
        <v>33.696100000000001</v>
      </c>
      <c r="C456" s="322">
        <v>-114.63</v>
      </c>
      <c r="D456" s="321">
        <v>2200660</v>
      </c>
      <c r="E456" s="321">
        <v>7054450</v>
      </c>
    </row>
    <row r="457" spans="1:5" x14ac:dyDescent="0.25">
      <c r="A457">
        <v>92227</v>
      </c>
      <c r="B457" s="322">
        <v>33.007399999999997</v>
      </c>
      <c r="C457" s="322">
        <v>-115.432</v>
      </c>
      <c r="D457" s="321">
        <v>1947340</v>
      </c>
      <c r="E457" s="321">
        <v>6812570</v>
      </c>
    </row>
    <row r="458" spans="1:5" x14ac:dyDescent="0.25">
      <c r="A458">
        <v>92230</v>
      </c>
      <c r="B458" s="322">
        <v>33.910299999999999</v>
      </c>
      <c r="C458" s="322">
        <v>-116.77800000000001</v>
      </c>
      <c r="D458" s="321">
        <v>2275270</v>
      </c>
      <c r="E458" s="321">
        <v>6401360</v>
      </c>
    </row>
    <row r="459" spans="1:5" x14ac:dyDescent="0.25">
      <c r="A459">
        <v>92231</v>
      </c>
      <c r="B459" s="322">
        <v>32.684800000000003</v>
      </c>
      <c r="C459" s="322">
        <v>-115.547</v>
      </c>
      <c r="D459" s="321">
        <v>1829680</v>
      </c>
      <c r="E459" s="321">
        <v>6778130</v>
      </c>
    </row>
    <row r="460" spans="1:5" x14ac:dyDescent="0.25">
      <c r="A460">
        <v>92233</v>
      </c>
      <c r="B460" s="322">
        <v>33.1843</v>
      </c>
      <c r="C460" s="322">
        <v>-115.548</v>
      </c>
      <c r="D460" s="321">
        <v>2011390</v>
      </c>
      <c r="E460" s="321">
        <v>6776370</v>
      </c>
    </row>
    <row r="461" spans="1:5" x14ac:dyDescent="0.25">
      <c r="A461">
        <v>92234</v>
      </c>
      <c r="B461" s="322">
        <v>33.817399999999999</v>
      </c>
      <c r="C461" s="322">
        <v>-116.467</v>
      </c>
      <c r="D461" s="321">
        <v>2241110</v>
      </c>
      <c r="E461" s="321">
        <v>6495710</v>
      </c>
    </row>
    <row r="462" spans="1:5" x14ac:dyDescent="0.25">
      <c r="A462">
        <v>92236</v>
      </c>
      <c r="B462" s="322">
        <v>33.689100000000003</v>
      </c>
      <c r="C462" s="322">
        <v>-116.169</v>
      </c>
      <c r="D462" s="321">
        <v>2194370</v>
      </c>
      <c r="E462" s="321">
        <v>6586270</v>
      </c>
    </row>
    <row r="463" spans="1:5" x14ac:dyDescent="0.25">
      <c r="A463">
        <v>92239</v>
      </c>
      <c r="B463" s="322">
        <v>33.778199999999998</v>
      </c>
      <c r="C463" s="322">
        <v>-115.4</v>
      </c>
      <c r="D463" s="321">
        <v>2228020</v>
      </c>
      <c r="E463" s="321">
        <v>6819930</v>
      </c>
    </row>
    <row r="464" spans="1:5" x14ac:dyDescent="0.25">
      <c r="A464">
        <v>92240</v>
      </c>
      <c r="B464" s="322">
        <v>33.963700000000003</v>
      </c>
      <c r="C464" s="322">
        <v>-116.52</v>
      </c>
      <c r="D464" s="321">
        <v>2294380</v>
      </c>
      <c r="E464" s="321">
        <v>6479690</v>
      </c>
    </row>
    <row r="465" spans="1:5" x14ac:dyDescent="0.25">
      <c r="A465">
        <v>92241</v>
      </c>
      <c r="B465" s="322">
        <v>33.860599999999998</v>
      </c>
      <c r="C465" s="322">
        <v>-116.327</v>
      </c>
      <c r="D465" s="321">
        <v>2256800</v>
      </c>
      <c r="E465" s="321">
        <v>6538270</v>
      </c>
    </row>
    <row r="466" spans="1:5" x14ac:dyDescent="0.25">
      <c r="A466">
        <v>92242</v>
      </c>
      <c r="B466" s="322">
        <v>34.182499999999997</v>
      </c>
      <c r="C466" s="322">
        <v>-114.36499999999999</v>
      </c>
      <c r="D466" s="321">
        <v>2379070</v>
      </c>
      <c r="E466" s="321">
        <v>7131730</v>
      </c>
    </row>
    <row r="467" spans="1:5" x14ac:dyDescent="0.25">
      <c r="A467">
        <v>92243</v>
      </c>
      <c r="B467" s="322">
        <v>32.773699999999998</v>
      </c>
      <c r="C467" s="322">
        <v>-115.602</v>
      </c>
      <c r="D467" s="321">
        <v>1861900</v>
      </c>
      <c r="E467" s="321">
        <v>6761000</v>
      </c>
    </row>
    <row r="468" spans="1:5" x14ac:dyDescent="0.25">
      <c r="A468">
        <v>92249</v>
      </c>
      <c r="B468" s="322">
        <v>32.719799999999999</v>
      </c>
      <c r="C468" s="322">
        <v>-115.459</v>
      </c>
      <c r="D468" s="321">
        <v>1842600</v>
      </c>
      <c r="E468" s="321">
        <v>6804870</v>
      </c>
    </row>
    <row r="469" spans="1:5" x14ac:dyDescent="0.25">
      <c r="A469">
        <v>92250</v>
      </c>
      <c r="B469" s="322">
        <v>32.794199999999996</v>
      </c>
      <c r="C469" s="322">
        <v>-115.35599999999999</v>
      </c>
      <c r="D469" s="321">
        <v>1869920</v>
      </c>
      <c r="E469" s="321">
        <v>6836260</v>
      </c>
    </row>
    <row r="470" spans="1:5" x14ac:dyDescent="0.25">
      <c r="A470">
        <v>92251</v>
      </c>
      <c r="B470" s="322">
        <v>32.871200000000002</v>
      </c>
      <c r="C470" s="322">
        <v>-115.622</v>
      </c>
      <c r="D470" s="321">
        <v>1897340</v>
      </c>
      <c r="E470" s="321">
        <v>6754590</v>
      </c>
    </row>
    <row r="471" spans="1:5" x14ac:dyDescent="0.25">
      <c r="A471">
        <v>92252</v>
      </c>
      <c r="B471" s="322">
        <v>34.156700000000001</v>
      </c>
      <c r="C471" s="322">
        <v>-116.288</v>
      </c>
      <c r="D471" s="321">
        <v>2364510</v>
      </c>
      <c r="E471" s="321">
        <v>6550140</v>
      </c>
    </row>
    <row r="472" spans="1:5" x14ac:dyDescent="0.25">
      <c r="A472">
        <v>92253</v>
      </c>
      <c r="B472" s="322">
        <v>33.654400000000003</v>
      </c>
      <c r="C472" s="322">
        <v>-116.28100000000001</v>
      </c>
      <c r="D472" s="321">
        <v>2181750</v>
      </c>
      <c r="E472" s="321">
        <v>6552350</v>
      </c>
    </row>
    <row r="473" spans="1:5" x14ac:dyDescent="0.25">
      <c r="A473">
        <v>92254</v>
      </c>
      <c r="B473" s="322">
        <v>33.489899999999999</v>
      </c>
      <c r="C473" s="322">
        <v>-115.92700000000001</v>
      </c>
      <c r="D473" s="321">
        <v>2122040</v>
      </c>
      <c r="E473" s="321">
        <v>6660230</v>
      </c>
    </row>
    <row r="474" spans="1:5" x14ac:dyDescent="0.25">
      <c r="A474">
        <v>92256</v>
      </c>
      <c r="B474" s="322">
        <v>34.097200000000001</v>
      </c>
      <c r="C474" s="322">
        <v>-116.596</v>
      </c>
      <c r="D474" s="321">
        <v>2343040</v>
      </c>
      <c r="E474" s="321">
        <v>6457010</v>
      </c>
    </row>
    <row r="475" spans="1:5" x14ac:dyDescent="0.25">
      <c r="A475">
        <v>92257</v>
      </c>
      <c r="B475" s="322">
        <v>33.347000000000001</v>
      </c>
      <c r="C475" s="322">
        <v>-115.71</v>
      </c>
      <c r="D475" s="321">
        <v>2070320</v>
      </c>
      <c r="E475" s="321">
        <v>6726600</v>
      </c>
    </row>
    <row r="476" spans="1:5" x14ac:dyDescent="0.25">
      <c r="A476">
        <v>92258</v>
      </c>
      <c r="B476" s="322">
        <v>33.925199999999997</v>
      </c>
      <c r="C476" s="322">
        <v>-116.565</v>
      </c>
      <c r="D476" s="321">
        <v>2280420</v>
      </c>
      <c r="E476" s="321">
        <v>6466080</v>
      </c>
    </row>
    <row r="477" spans="1:5" x14ac:dyDescent="0.25">
      <c r="A477">
        <v>92259</v>
      </c>
      <c r="B477" s="322">
        <v>32.745399999999997</v>
      </c>
      <c r="C477" s="322">
        <v>-116.00700000000001</v>
      </c>
      <c r="D477" s="321">
        <v>1851070</v>
      </c>
      <c r="E477" s="321">
        <v>6636480</v>
      </c>
    </row>
    <row r="478" spans="1:5" x14ac:dyDescent="0.25">
      <c r="A478">
        <v>92260</v>
      </c>
      <c r="B478" s="322">
        <v>33.691200000000002</v>
      </c>
      <c r="C478" s="322">
        <v>-116.396</v>
      </c>
      <c r="D478" s="321">
        <v>2195160</v>
      </c>
      <c r="E478" s="321">
        <v>6517250</v>
      </c>
    </row>
    <row r="479" spans="1:5" x14ac:dyDescent="0.25">
      <c r="A479">
        <v>92262</v>
      </c>
      <c r="B479" s="322">
        <v>33.862499999999997</v>
      </c>
      <c r="C479" s="322">
        <v>-116.568</v>
      </c>
      <c r="D479" s="321">
        <v>2257610</v>
      </c>
      <c r="E479" s="321">
        <v>6465060</v>
      </c>
    </row>
    <row r="480" spans="1:5" x14ac:dyDescent="0.25">
      <c r="A480">
        <v>92264</v>
      </c>
      <c r="B480" s="322">
        <v>33.740900000000003</v>
      </c>
      <c r="C480" s="322">
        <v>-116.536</v>
      </c>
      <c r="D480" s="321">
        <v>2213320</v>
      </c>
      <c r="E480" s="321">
        <v>6474620</v>
      </c>
    </row>
    <row r="481" spans="1:5" x14ac:dyDescent="0.25">
      <c r="A481">
        <v>92267</v>
      </c>
      <c r="B481" s="322">
        <v>34.293399999999998</v>
      </c>
      <c r="C481" s="322">
        <v>-114.21299999999999</v>
      </c>
      <c r="D481" s="321">
        <v>2420280</v>
      </c>
      <c r="E481" s="321">
        <v>7176950</v>
      </c>
    </row>
    <row r="482" spans="1:5" x14ac:dyDescent="0.25">
      <c r="A482">
        <v>92270</v>
      </c>
      <c r="B482" s="322">
        <v>33.766599999999997</v>
      </c>
      <c r="C482" s="322">
        <v>-116.425</v>
      </c>
      <c r="D482" s="321">
        <v>2222600</v>
      </c>
      <c r="E482" s="321">
        <v>6508450</v>
      </c>
    </row>
    <row r="483" spans="1:5" x14ac:dyDescent="0.25">
      <c r="A483">
        <v>92274</v>
      </c>
      <c r="B483" s="322">
        <v>33.121000000000002</v>
      </c>
      <c r="C483" s="322">
        <v>-115.937</v>
      </c>
      <c r="D483" s="321">
        <v>1987560</v>
      </c>
      <c r="E483" s="321">
        <v>6657730</v>
      </c>
    </row>
    <row r="484" spans="1:5" x14ac:dyDescent="0.25">
      <c r="A484">
        <v>92276</v>
      </c>
      <c r="B484" s="322">
        <v>33.824399999999997</v>
      </c>
      <c r="C484" s="322">
        <v>-116.38</v>
      </c>
      <c r="D484" s="321">
        <v>2243630</v>
      </c>
      <c r="E484" s="321">
        <v>6522260</v>
      </c>
    </row>
    <row r="485" spans="1:5" x14ac:dyDescent="0.25">
      <c r="A485">
        <v>92277</v>
      </c>
      <c r="B485" s="322">
        <v>34.206499999999998</v>
      </c>
      <c r="C485" s="322">
        <v>-115.78100000000001</v>
      </c>
      <c r="D485" s="321">
        <v>2383000</v>
      </c>
      <c r="E485" s="321">
        <v>6703480</v>
      </c>
    </row>
    <row r="486" spans="1:5" x14ac:dyDescent="0.25">
      <c r="A486">
        <v>92278</v>
      </c>
      <c r="B486" s="322">
        <v>34.469299999999997</v>
      </c>
      <c r="C486" s="322">
        <v>-116.142</v>
      </c>
      <c r="D486" s="321">
        <v>2478320</v>
      </c>
      <c r="E486" s="321">
        <v>6594400</v>
      </c>
    </row>
    <row r="487" spans="1:5" x14ac:dyDescent="0.25">
      <c r="A487">
        <v>92280</v>
      </c>
      <c r="B487" s="322">
        <v>34.2014</v>
      </c>
      <c r="C487" s="322">
        <v>-114.791</v>
      </c>
      <c r="D487" s="321">
        <v>2383920</v>
      </c>
      <c r="E487" s="321">
        <v>7002910</v>
      </c>
    </row>
    <row r="488" spans="1:5" x14ac:dyDescent="0.25">
      <c r="A488">
        <v>92281</v>
      </c>
      <c r="B488" s="322">
        <v>33.081400000000002</v>
      </c>
      <c r="C488" s="322">
        <v>-115.675</v>
      </c>
      <c r="D488" s="321">
        <v>1973720</v>
      </c>
      <c r="E488" s="321">
        <v>6737820</v>
      </c>
    </row>
    <row r="489" spans="1:5" x14ac:dyDescent="0.25">
      <c r="A489">
        <v>92282</v>
      </c>
      <c r="B489" s="322">
        <v>33.961500000000001</v>
      </c>
      <c r="C489" s="322">
        <v>-116.66200000000001</v>
      </c>
      <c r="D489" s="321">
        <v>2293740</v>
      </c>
      <c r="E489" s="321">
        <v>6436620</v>
      </c>
    </row>
    <row r="490" spans="1:5" x14ac:dyDescent="0.25">
      <c r="A490">
        <v>92283</v>
      </c>
      <c r="B490" s="322">
        <v>33.078200000000002</v>
      </c>
      <c r="C490" s="322">
        <v>-114.985</v>
      </c>
      <c r="D490" s="321">
        <v>1974340</v>
      </c>
      <c r="E490" s="321">
        <v>6949390</v>
      </c>
    </row>
    <row r="491" spans="1:5" x14ac:dyDescent="0.25">
      <c r="A491">
        <v>92284</v>
      </c>
      <c r="B491" s="322">
        <v>34.172899999999998</v>
      </c>
      <c r="C491" s="322">
        <v>-116.47</v>
      </c>
      <c r="D491" s="321">
        <v>2370490</v>
      </c>
      <c r="E491" s="321">
        <v>6495270</v>
      </c>
    </row>
    <row r="492" spans="1:5" x14ac:dyDescent="0.25">
      <c r="A492">
        <v>92285</v>
      </c>
      <c r="B492" s="322">
        <v>34.435600000000001</v>
      </c>
      <c r="C492" s="322">
        <v>-116.55200000000001</v>
      </c>
      <c r="D492" s="321">
        <v>2466150</v>
      </c>
      <c r="E492" s="321">
        <v>6470680</v>
      </c>
    </row>
    <row r="493" spans="1:5" x14ac:dyDescent="0.25">
      <c r="A493">
        <v>92301</v>
      </c>
      <c r="B493" s="322">
        <v>34.669199999999996</v>
      </c>
      <c r="C493" s="322">
        <v>-117.532</v>
      </c>
      <c r="D493" s="321">
        <v>2553430</v>
      </c>
      <c r="E493" s="321">
        <v>6176180</v>
      </c>
    </row>
    <row r="494" spans="1:5" x14ac:dyDescent="0.25">
      <c r="A494">
        <v>92304</v>
      </c>
      <c r="B494" s="322">
        <v>34.708199999999998</v>
      </c>
      <c r="C494" s="322">
        <v>-115.83499999999999</v>
      </c>
      <c r="D494" s="321">
        <v>2565500</v>
      </c>
      <c r="E494" s="321">
        <v>6686560</v>
      </c>
    </row>
    <row r="495" spans="1:5" x14ac:dyDescent="0.25">
      <c r="A495">
        <v>92305</v>
      </c>
      <c r="B495" s="322">
        <v>34.166800000000002</v>
      </c>
      <c r="C495" s="322">
        <v>-116.873</v>
      </c>
      <c r="D495" s="321">
        <v>2368770</v>
      </c>
      <c r="E495" s="321">
        <v>6373170</v>
      </c>
    </row>
    <row r="496" spans="1:5" x14ac:dyDescent="0.25">
      <c r="A496">
        <v>92307</v>
      </c>
      <c r="B496" s="322">
        <v>34.591200000000001</v>
      </c>
      <c r="C496" s="322">
        <v>-117.13</v>
      </c>
      <c r="D496" s="321">
        <v>2523800</v>
      </c>
      <c r="E496" s="321">
        <v>6296680</v>
      </c>
    </row>
    <row r="497" spans="1:5" x14ac:dyDescent="0.25">
      <c r="A497">
        <v>92308</v>
      </c>
      <c r="B497" s="322">
        <v>34.424799999999998</v>
      </c>
      <c r="C497" s="322">
        <v>-117.15600000000001</v>
      </c>
      <c r="D497" s="321">
        <v>2463310</v>
      </c>
      <c r="E497" s="321">
        <v>6288300</v>
      </c>
    </row>
    <row r="498" spans="1:5" x14ac:dyDescent="0.25">
      <c r="A498">
        <v>92309</v>
      </c>
      <c r="B498" s="322">
        <v>35.3645</v>
      </c>
      <c r="C498" s="322">
        <v>-116.068</v>
      </c>
      <c r="D498" s="321">
        <v>2804090</v>
      </c>
      <c r="E498" s="321">
        <v>6616350</v>
      </c>
    </row>
    <row r="499" spans="1:5" x14ac:dyDescent="0.25">
      <c r="A499">
        <v>92310</v>
      </c>
      <c r="B499" s="322">
        <v>35.364699999999999</v>
      </c>
      <c r="C499" s="322">
        <v>-116.636</v>
      </c>
      <c r="D499" s="321">
        <v>2804500</v>
      </c>
      <c r="E499" s="321">
        <v>6446490</v>
      </c>
    </row>
    <row r="500" spans="1:5" x14ac:dyDescent="0.25">
      <c r="A500">
        <v>92311</v>
      </c>
      <c r="B500" s="322">
        <v>34.876300000000001</v>
      </c>
      <c r="C500" s="322">
        <v>-117.02</v>
      </c>
      <c r="D500" s="321">
        <v>2627310</v>
      </c>
      <c r="E500" s="321">
        <v>6330740</v>
      </c>
    </row>
    <row r="501" spans="1:5" x14ac:dyDescent="0.25">
      <c r="A501">
        <v>92313</v>
      </c>
      <c r="B501" s="322">
        <v>34.031399999999998</v>
      </c>
      <c r="C501" s="322">
        <v>-117.313</v>
      </c>
      <c r="D501" s="321">
        <v>2320560</v>
      </c>
      <c r="E501" s="321">
        <v>6239440</v>
      </c>
    </row>
    <row r="502" spans="1:5" x14ac:dyDescent="0.25">
      <c r="A502">
        <v>92314</v>
      </c>
      <c r="B502" s="322">
        <v>34.2742</v>
      </c>
      <c r="C502" s="322">
        <v>-116.913</v>
      </c>
      <c r="D502" s="321">
        <v>2407940</v>
      </c>
      <c r="E502" s="321">
        <v>6361390</v>
      </c>
    </row>
    <row r="503" spans="1:5" x14ac:dyDescent="0.25">
      <c r="A503">
        <v>92315</v>
      </c>
      <c r="B503" s="322">
        <v>34.2483</v>
      </c>
      <c r="C503" s="322">
        <v>-116.91500000000001</v>
      </c>
      <c r="D503" s="321">
        <v>2398530</v>
      </c>
      <c r="E503" s="321">
        <v>6360640</v>
      </c>
    </row>
    <row r="504" spans="1:5" x14ac:dyDescent="0.25">
      <c r="A504">
        <v>92316</v>
      </c>
      <c r="B504" s="322">
        <v>34.059199999999997</v>
      </c>
      <c r="C504" s="322">
        <v>-117.393</v>
      </c>
      <c r="D504" s="321">
        <v>2330950</v>
      </c>
      <c r="E504" s="321">
        <v>6215360</v>
      </c>
    </row>
    <row r="505" spans="1:5" x14ac:dyDescent="0.25">
      <c r="A505">
        <v>92317</v>
      </c>
      <c r="B505" s="322">
        <v>34.246699999999997</v>
      </c>
      <c r="C505" s="322">
        <v>-117.215</v>
      </c>
      <c r="D505" s="321">
        <v>2398630</v>
      </c>
      <c r="E505" s="321">
        <v>6269870</v>
      </c>
    </row>
    <row r="506" spans="1:5" x14ac:dyDescent="0.25">
      <c r="A506">
        <v>92318</v>
      </c>
      <c r="B506" s="322">
        <v>34.048900000000003</v>
      </c>
      <c r="C506" s="322">
        <v>-117.23399999999999</v>
      </c>
      <c r="D506" s="321">
        <v>2326700</v>
      </c>
      <c r="E506" s="321">
        <v>6263680</v>
      </c>
    </row>
    <row r="507" spans="1:5" x14ac:dyDescent="0.25">
      <c r="A507">
        <v>92320</v>
      </c>
      <c r="B507" s="322">
        <v>33.9861</v>
      </c>
      <c r="C507" s="322">
        <v>-117.05</v>
      </c>
      <c r="D507" s="321">
        <v>2303390</v>
      </c>
      <c r="E507" s="321">
        <v>6319230</v>
      </c>
    </row>
    <row r="508" spans="1:5" x14ac:dyDescent="0.25">
      <c r="A508">
        <v>92321</v>
      </c>
      <c r="B508" s="322">
        <v>34.244999999999997</v>
      </c>
      <c r="C508" s="322">
        <v>-117.172</v>
      </c>
      <c r="D508" s="321">
        <v>2397890</v>
      </c>
      <c r="E508" s="321">
        <v>6283130</v>
      </c>
    </row>
    <row r="509" spans="1:5" x14ac:dyDescent="0.25">
      <c r="A509">
        <v>92322</v>
      </c>
      <c r="B509" s="322">
        <v>34.232999999999997</v>
      </c>
      <c r="C509" s="322">
        <v>-117.328</v>
      </c>
      <c r="D509" s="321">
        <v>2393980</v>
      </c>
      <c r="E509" s="321">
        <v>6235890</v>
      </c>
    </row>
    <row r="510" spans="1:5" x14ac:dyDescent="0.25">
      <c r="A510">
        <v>92324</v>
      </c>
      <c r="B510" s="322">
        <v>34.036099999999998</v>
      </c>
      <c r="C510" s="322">
        <v>-117.295</v>
      </c>
      <c r="D510" s="321">
        <v>2322240</v>
      </c>
      <c r="E510" s="321">
        <v>6245170</v>
      </c>
    </row>
    <row r="511" spans="1:5" x14ac:dyDescent="0.25">
      <c r="A511">
        <v>92325</v>
      </c>
      <c r="B511" s="322">
        <v>34.246499999999997</v>
      </c>
      <c r="C511" s="322">
        <v>-117.29300000000001</v>
      </c>
      <c r="D511" s="321">
        <v>2398800</v>
      </c>
      <c r="E511" s="321">
        <v>6246550</v>
      </c>
    </row>
    <row r="512" spans="1:5" x14ac:dyDescent="0.25">
      <c r="A512">
        <v>92327</v>
      </c>
      <c r="B512" s="322">
        <v>34.85</v>
      </c>
      <c r="C512" s="322">
        <v>-116.84399999999999</v>
      </c>
      <c r="D512" s="321">
        <v>2617420</v>
      </c>
      <c r="E512" s="321">
        <v>6383270</v>
      </c>
    </row>
    <row r="513" spans="1:5" x14ac:dyDescent="0.25">
      <c r="A513">
        <v>92328</v>
      </c>
      <c r="B513" s="322">
        <v>36.4221</v>
      </c>
      <c r="C513" s="322">
        <v>-117.131</v>
      </c>
      <c r="D513" s="321">
        <v>3190410</v>
      </c>
      <c r="E513" s="321">
        <v>6302240</v>
      </c>
    </row>
    <row r="514" spans="1:5" x14ac:dyDescent="0.25">
      <c r="A514">
        <v>92332</v>
      </c>
      <c r="B514" s="322">
        <v>34.6053</v>
      </c>
      <c r="C514" s="322">
        <v>-115.23</v>
      </c>
      <c r="D514" s="321">
        <v>2529180</v>
      </c>
      <c r="E514" s="321">
        <v>6868640</v>
      </c>
    </row>
    <row r="515" spans="1:5" x14ac:dyDescent="0.25">
      <c r="A515">
        <v>92333</v>
      </c>
      <c r="B515" s="322">
        <v>34.272500000000001</v>
      </c>
      <c r="C515" s="322">
        <v>-116.944</v>
      </c>
      <c r="D515" s="321">
        <v>2407370</v>
      </c>
      <c r="E515" s="321">
        <v>6351830</v>
      </c>
    </row>
    <row r="516" spans="1:5" x14ac:dyDescent="0.25">
      <c r="A516">
        <v>92335</v>
      </c>
      <c r="B516" s="322">
        <v>34.087000000000003</v>
      </c>
      <c r="C516" s="322">
        <v>-117.46599999999999</v>
      </c>
      <c r="D516" s="321">
        <v>2341310</v>
      </c>
      <c r="E516" s="321">
        <v>6193370</v>
      </c>
    </row>
    <row r="517" spans="1:5" x14ac:dyDescent="0.25">
      <c r="A517">
        <v>92336</v>
      </c>
      <c r="B517" s="322">
        <v>34.137700000000002</v>
      </c>
      <c r="C517" s="322">
        <v>-117.46299999999999</v>
      </c>
      <c r="D517" s="321">
        <v>2359740</v>
      </c>
      <c r="E517" s="321">
        <v>6194660</v>
      </c>
    </row>
    <row r="518" spans="1:5" x14ac:dyDescent="0.25">
      <c r="A518">
        <v>92337</v>
      </c>
      <c r="B518" s="322">
        <v>34.049199999999999</v>
      </c>
      <c r="C518" s="322">
        <v>-117.471</v>
      </c>
      <c r="D518" s="321">
        <v>2327570</v>
      </c>
      <c r="E518" s="321">
        <v>6191680</v>
      </c>
    </row>
    <row r="519" spans="1:5" x14ac:dyDescent="0.25">
      <c r="A519">
        <v>92338</v>
      </c>
      <c r="B519" s="322">
        <v>34.8962</v>
      </c>
      <c r="C519" s="322">
        <v>-116.351</v>
      </c>
      <c r="D519" s="321">
        <v>2633670</v>
      </c>
      <c r="E519" s="321">
        <v>6531430</v>
      </c>
    </row>
    <row r="520" spans="1:5" x14ac:dyDescent="0.25">
      <c r="A520">
        <v>92339</v>
      </c>
      <c r="B520" s="322">
        <v>34.089700000000001</v>
      </c>
      <c r="C520" s="322">
        <v>-116.84099999999999</v>
      </c>
      <c r="D520" s="321">
        <v>2340670</v>
      </c>
      <c r="E520" s="321">
        <v>6382740</v>
      </c>
    </row>
    <row r="521" spans="1:5" x14ac:dyDescent="0.25">
      <c r="A521">
        <v>92341</v>
      </c>
      <c r="B521" s="322">
        <v>34.237900000000003</v>
      </c>
      <c r="C521" s="322">
        <v>-117.07599999999999</v>
      </c>
      <c r="D521" s="321">
        <v>2395070</v>
      </c>
      <c r="E521" s="321">
        <v>6311860</v>
      </c>
    </row>
    <row r="522" spans="1:5" x14ac:dyDescent="0.25">
      <c r="A522">
        <v>92342</v>
      </c>
      <c r="B522" s="322">
        <v>34.775399999999998</v>
      </c>
      <c r="C522" s="322">
        <v>-117.355</v>
      </c>
      <c r="D522" s="321">
        <v>2591510</v>
      </c>
      <c r="E522" s="321">
        <v>6229710</v>
      </c>
    </row>
    <row r="523" spans="1:5" x14ac:dyDescent="0.25">
      <c r="A523">
        <v>92344</v>
      </c>
      <c r="B523" s="322">
        <v>34.391500000000001</v>
      </c>
      <c r="C523" s="322">
        <v>-117.405</v>
      </c>
      <c r="D523" s="321">
        <v>2451940</v>
      </c>
      <c r="E523" s="321">
        <v>6213200</v>
      </c>
    </row>
    <row r="524" spans="1:5" x14ac:dyDescent="0.25">
      <c r="A524">
        <v>92345</v>
      </c>
      <c r="B524" s="322">
        <v>34.3855</v>
      </c>
      <c r="C524" s="322">
        <v>-117.30800000000001</v>
      </c>
      <c r="D524" s="321">
        <v>2449420</v>
      </c>
      <c r="E524" s="321">
        <v>6242360</v>
      </c>
    </row>
    <row r="525" spans="1:5" x14ac:dyDescent="0.25">
      <c r="A525">
        <v>92346</v>
      </c>
      <c r="B525" s="322">
        <v>34.1188</v>
      </c>
      <c r="C525" s="322">
        <v>-117.178</v>
      </c>
      <c r="D525" s="321">
        <v>2351990</v>
      </c>
      <c r="E525" s="321">
        <v>6280660</v>
      </c>
    </row>
    <row r="526" spans="1:5" x14ac:dyDescent="0.25">
      <c r="A526">
        <v>92347</v>
      </c>
      <c r="B526" s="322">
        <v>35.047600000000003</v>
      </c>
      <c r="C526" s="322">
        <v>-117.304</v>
      </c>
      <c r="D526" s="321">
        <v>2690440</v>
      </c>
      <c r="E526" s="321">
        <v>6246180</v>
      </c>
    </row>
    <row r="527" spans="1:5" x14ac:dyDescent="0.25">
      <c r="A527">
        <v>92350</v>
      </c>
      <c r="B527" s="322">
        <v>34.050899999999999</v>
      </c>
      <c r="C527" s="322">
        <v>-117.264</v>
      </c>
      <c r="D527" s="321">
        <v>2327520</v>
      </c>
      <c r="E527" s="321">
        <v>6254590</v>
      </c>
    </row>
    <row r="528" spans="1:5" x14ac:dyDescent="0.25">
      <c r="A528">
        <v>92352</v>
      </c>
      <c r="B528" s="322">
        <v>34.266599999999997</v>
      </c>
      <c r="C528" s="322">
        <v>-117.196</v>
      </c>
      <c r="D528" s="321">
        <v>2405820</v>
      </c>
      <c r="E528" s="321">
        <v>6275910</v>
      </c>
    </row>
    <row r="529" spans="1:5" x14ac:dyDescent="0.25">
      <c r="A529">
        <v>92354</v>
      </c>
      <c r="B529" s="322">
        <v>34.049599999999998</v>
      </c>
      <c r="C529" s="322">
        <v>-117.251</v>
      </c>
      <c r="D529" s="321">
        <v>2327000</v>
      </c>
      <c r="E529" s="321">
        <v>6258290</v>
      </c>
    </row>
    <row r="530" spans="1:5" x14ac:dyDescent="0.25">
      <c r="A530">
        <v>92356</v>
      </c>
      <c r="B530" s="322">
        <v>34.527200000000001</v>
      </c>
      <c r="C530" s="322">
        <v>-116.876</v>
      </c>
      <c r="D530" s="321">
        <v>2499930</v>
      </c>
      <c r="E530" s="321">
        <v>6372970</v>
      </c>
    </row>
    <row r="531" spans="1:5" x14ac:dyDescent="0.25">
      <c r="A531">
        <v>92358</v>
      </c>
      <c r="B531" s="322">
        <v>34.270200000000003</v>
      </c>
      <c r="C531" s="322">
        <v>-117.536</v>
      </c>
      <c r="D531" s="321">
        <v>2408240</v>
      </c>
      <c r="E531" s="321">
        <v>6173130</v>
      </c>
    </row>
    <row r="532" spans="1:5" x14ac:dyDescent="0.25">
      <c r="A532">
        <v>92359</v>
      </c>
      <c r="B532" s="322">
        <v>34.114899999999999</v>
      </c>
      <c r="C532" s="322">
        <v>-117.08199999999999</v>
      </c>
      <c r="D532" s="321">
        <v>2350310</v>
      </c>
      <c r="E532" s="321">
        <v>6309680</v>
      </c>
    </row>
    <row r="533" spans="1:5" x14ac:dyDescent="0.25">
      <c r="A533">
        <v>92363</v>
      </c>
      <c r="B533" s="322">
        <v>34.603400000000001</v>
      </c>
      <c r="C533" s="322">
        <v>-114.66500000000001</v>
      </c>
      <c r="D533" s="321">
        <v>2530580</v>
      </c>
      <c r="E533" s="321">
        <v>7038790</v>
      </c>
    </row>
    <row r="534" spans="1:5" x14ac:dyDescent="0.25">
      <c r="A534">
        <v>92364</v>
      </c>
      <c r="B534" s="322">
        <v>35.319899999999997</v>
      </c>
      <c r="C534" s="322">
        <v>-115.428</v>
      </c>
      <c r="D534" s="321">
        <v>2788990</v>
      </c>
      <c r="E534" s="321">
        <v>6807140</v>
      </c>
    </row>
    <row r="535" spans="1:5" x14ac:dyDescent="0.25">
      <c r="A535">
        <v>92365</v>
      </c>
      <c r="B535" s="322">
        <v>34.8553</v>
      </c>
      <c r="C535" s="322">
        <v>-116.67700000000001</v>
      </c>
      <c r="D535" s="321">
        <v>2619040</v>
      </c>
      <c r="E535" s="321">
        <v>6433590</v>
      </c>
    </row>
    <row r="536" spans="1:5" x14ac:dyDescent="0.25">
      <c r="A536">
        <v>92368</v>
      </c>
      <c r="B536" s="322">
        <v>34.666499999999999</v>
      </c>
      <c r="C536" s="322">
        <v>-117.294</v>
      </c>
      <c r="D536" s="321">
        <v>2551670</v>
      </c>
      <c r="E536" s="321">
        <v>6247780</v>
      </c>
    </row>
    <row r="537" spans="1:5" x14ac:dyDescent="0.25">
      <c r="A537">
        <v>92371</v>
      </c>
      <c r="B537" s="322">
        <v>34.456000000000003</v>
      </c>
      <c r="C537" s="322">
        <v>-117.541</v>
      </c>
      <c r="D537" s="321">
        <v>2475880</v>
      </c>
      <c r="E537" s="321">
        <v>6172430</v>
      </c>
    </row>
    <row r="538" spans="1:5" x14ac:dyDescent="0.25">
      <c r="A538">
        <v>92372</v>
      </c>
      <c r="B538" s="322">
        <v>34.441200000000002</v>
      </c>
      <c r="C538" s="322">
        <v>-117.63200000000001</v>
      </c>
      <c r="D538" s="321">
        <v>2470860</v>
      </c>
      <c r="E538" s="321">
        <v>6144920</v>
      </c>
    </row>
    <row r="539" spans="1:5" x14ac:dyDescent="0.25">
      <c r="A539">
        <v>92373</v>
      </c>
      <c r="B539" s="322">
        <v>34.0032</v>
      </c>
      <c r="C539" s="322">
        <v>-117.154</v>
      </c>
      <c r="D539" s="321">
        <v>2309840</v>
      </c>
      <c r="E539" s="321">
        <v>6287600</v>
      </c>
    </row>
    <row r="540" spans="1:5" x14ac:dyDescent="0.25">
      <c r="A540">
        <v>92374</v>
      </c>
      <c r="B540" s="322">
        <v>34.068600000000004</v>
      </c>
      <c r="C540" s="322">
        <v>-117.172</v>
      </c>
      <c r="D540" s="321">
        <v>2333690</v>
      </c>
      <c r="E540" s="321">
        <v>6282440</v>
      </c>
    </row>
    <row r="541" spans="1:5" x14ac:dyDescent="0.25">
      <c r="A541">
        <v>92376</v>
      </c>
      <c r="B541" s="322">
        <v>34.110799999999998</v>
      </c>
      <c r="C541" s="322">
        <v>-117.38</v>
      </c>
      <c r="D541" s="321">
        <v>2349690</v>
      </c>
      <c r="E541" s="321">
        <v>6219510</v>
      </c>
    </row>
    <row r="542" spans="1:5" x14ac:dyDescent="0.25">
      <c r="A542">
        <v>92377</v>
      </c>
      <c r="B542" s="322">
        <v>34.155000000000001</v>
      </c>
      <c r="C542" s="322">
        <v>-117.405</v>
      </c>
      <c r="D542" s="321">
        <v>2365860</v>
      </c>
      <c r="E542" s="321">
        <v>6212090</v>
      </c>
    </row>
    <row r="543" spans="1:5" x14ac:dyDescent="0.25">
      <c r="A543">
        <v>92378</v>
      </c>
      <c r="B543" s="322">
        <v>34.231200000000001</v>
      </c>
      <c r="C543" s="322">
        <v>-117.226</v>
      </c>
      <c r="D543" s="321">
        <v>2393040</v>
      </c>
      <c r="E543" s="321">
        <v>6266540</v>
      </c>
    </row>
    <row r="544" spans="1:5" x14ac:dyDescent="0.25">
      <c r="A544">
        <v>92382</v>
      </c>
      <c r="B544" s="322">
        <v>34.198099999999997</v>
      </c>
      <c r="C544" s="322">
        <v>-117.128</v>
      </c>
      <c r="D544" s="321">
        <v>2380720</v>
      </c>
      <c r="E544" s="321">
        <v>6296180</v>
      </c>
    </row>
    <row r="545" spans="1:5" x14ac:dyDescent="0.25">
      <c r="A545">
        <v>92384</v>
      </c>
      <c r="B545" s="322">
        <v>36.149299999999997</v>
      </c>
      <c r="C545" s="322">
        <v>-116.482</v>
      </c>
      <c r="D545" s="321">
        <v>3090220</v>
      </c>
      <c r="E545" s="321">
        <v>6493310</v>
      </c>
    </row>
    <row r="546" spans="1:5" x14ac:dyDescent="0.25">
      <c r="A546">
        <v>92385</v>
      </c>
      <c r="B546" s="322">
        <v>34.209099999999999</v>
      </c>
      <c r="C546" s="322">
        <v>-117.124</v>
      </c>
      <c r="D546" s="321">
        <v>2384710</v>
      </c>
      <c r="E546" s="321">
        <v>6297420</v>
      </c>
    </row>
    <row r="547" spans="1:5" x14ac:dyDescent="0.25">
      <c r="A547">
        <v>92386</v>
      </c>
      <c r="B547" s="322">
        <v>34.243400000000001</v>
      </c>
      <c r="C547" s="322">
        <v>-116.83</v>
      </c>
      <c r="D547" s="321">
        <v>2396570</v>
      </c>
      <c r="E547" s="321">
        <v>6386310</v>
      </c>
    </row>
    <row r="548" spans="1:5" x14ac:dyDescent="0.25">
      <c r="A548">
        <v>92389</v>
      </c>
      <c r="B548" s="322">
        <v>35.874099999999999</v>
      </c>
      <c r="C548" s="322">
        <v>-116.006</v>
      </c>
      <c r="D548" s="321">
        <v>2990000</v>
      </c>
      <c r="E548" s="321">
        <v>6634000</v>
      </c>
    </row>
    <row r="549" spans="1:5" x14ac:dyDescent="0.25">
      <c r="A549">
        <v>92391</v>
      </c>
      <c r="B549" s="322">
        <v>34.238300000000002</v>
      </c>
      <c r="C549" s="322">
        <v>-117.235</v>
      </c>
      <c r="D549" s="321">
        <v>2395630</v>
      </c>
      <c r="E549" s="321">
        <v>6263820</v>
      </c>
    </row>
    <row r="550" spans="1:5" x14ac:dyDescent="0.25">
      <c r="A550">
        <v>92392</v>
      </c>
      <c r="B550" s="322">
        <v>34.479799999999997</v>
      </c>
      <c r="C550" s="322">
        <v>-117.408</v>
      </c>
      <c r="D550" s="321">
        <v>2484070</v>
      </c>
      <c r="E550" s="321">
        <v>6212710</v>
      </c>
    </row>
    <row r="551" spans="1:5" x14ac:dyDescent="0.25">
      <c r="A551">
        <v>92394</v>
      </c>
      <c r="B551" s="322">
        <v>34.564399999999999</v>
      </c>
      <c r="C551" s="322">
        <v>-117.336</v>
      </c>
      <c r="D551" s="321">
        <v>2514630</v>
      </c>
      <c r="E551" s="321">
        <v>6234530</v>
      </c>
    </row>
    <row r="552" spans="1:5" x14ac:dyDescent="0.25">
      <c r="A552">
        <v>92395</v>
      </c>
      <c r="B552" s="322">
        <v>34.502899999999997</v>
      </c>
      <c r="C552" s="322">
        <v>-117.294</v>
      </c>
      <c r="D552" s="321">
        <v>2492130</v>
      </c>
      <c r="E552" s="321">
        <v>6246960</v>
      </c>
    </row>
    <row r="553" spans="1:5" x14ac:dyDescent="0.25">
      <c r="A553">
        <v>92397</v>
      </c>
      <c r="B553" s="322">
        <v>34.348999999999997</v>
      </c>
      <c r="C553" s="322">
        <v>-117.589</v>
      </c>
      <c r="D553" s="321">
        <v>2437130</v>
      </c>
      <c r="E553" s="321">
        <v>6157530</v>
      </c>
    </row>
    <row r="554" spans="1:5" x14ac:dyDescent="0.25">
      <c r="A554">
        <v>92398</v>
      </c>
      <c r="B554" s="322">
        <v>34.9099</v>
      </c>
      <c r="C554" s="322">
        <v>-116.84399999999999</v>
      </c>
      <c r="D554" s="321">
        <v>2639220</v>
      </c>
      <c r="E554" s="321">
        <v>6383430</v>
      </c>
    </row>
    <row r="555" spans="1:5" x14ac:dyDescent="0.25">
      <c r="A555">
        <v>92399</v>
      </c>
      <c r="B555" s="322">
        <v>34.038400000000003</v>
      </c>
      <c r="C555" s="322">
        <v>-117.008</v>
      </c>
      <c r="D555" s="321">
        <v>2322300</v>
      </c>
      <c r="E555" s="321">
        <v>6332150</v>
      </c>
    </row>
    <row r="556" spans="1:5" x14ac:dyDescent="0.25">
      <c r="A556">
        <v>92401</v>
      </c>
      <c r="B556" s="322">
        <v>34.105499999999999</v>
      </c>
      <c r="C556" s="322">
        <v>-117.292</v>
      </c>
      <c r="D556" s="321">
        <v>2347470</v>
      </c>
      <c r="E556" s="321">
        <v>6246350</v>
      </c>
    </row>
    <row r="557" spans="1:5" x14ac:dyDescent="0.25">
      <c r="A557">
        <v>92404</v>
      </c>
      <c r="B557" s="322">
        <v>34.177199999999999</v>
      </c>
      <c r="C557" s="322">
        <v>-117.274</v>
      </c>
      <c r="D557" s="321">
        <v>2373500</v>
      </c>
      <c r="E557" s="321">
        <v>6251860</v>
      </c>
    </row>
    <row r="558" spans="1:5" x14ac:dyDescent="0.25">
      <c r="A558">
        <v>92405</v>
      </c>
      <c r="B558" s="322">
        <v>34.145699999999998</v>
      </c>
      <c r="C558" s="322">
        <v>-117.303</v>
      </c>
      <c r="D558" s="321">
        <v>2362150</v>
      </c>
      <c r="E558" s="321">
        <v>6243180</v>
      </c>
    </row>
    <row r="559" spans="1:5" x14ac:dyDescent="0.25">
      <c r="A559">
        <v>92407</v>
      </c>
      <c r="B559" s="322">
        <v>34.257199999999997</v>
      </c>
      <c r="C559" s="322">
        <v>-117.30800000000001</v>
      </c>
      <c r="D559" s="321">
        <v>2402740</v>
      </c>
      <c r="E559" s="321">
        <v>6241830</v>
      </c>
    </row>
    <row r="560" spans="1:5" x14ac:dyDescent="0.25">
      <c r="A560">
        <v>92408</v>
      </c>
      <c r="B560" s="322">
        <v>34.084499999999998</v>
      </c>
      <c r="C560" s="322">
        <v>-117.264</v>
      </c>
      <c r="D560" s="321">
        <v>2339740</v>
      </c>
      <c r="E560" s="321">
        <v>6254710</v>
      </c>
    </row>
    <row r="561" spans="1:5" x14ac:dyDescent="0.25">
      <c r="A561">
        <v>92410</v>
      </c>
      <c r="B561" s="322">
        <v>34.106400000000001</v>
      </c>
      <c r="C561" s="322">
        <v>-117.297</v>
      </c>
      <c r="D561" s="321">
        <v>2347810</v>
      </c>
      <c r="E561" s="321">
        <v>6244760</v>
      </c>
    </row>
    <row r="562" spans="1:5" x14ac:dyDescent="0.25">
      <c r="A562">
        <v>92411</v>
      </c>
      <c r="B562" s="322">
        <v>34.122300000000003</v>
      </c>
      <c r="C562" s="322">
        <v>-117.324</v>
      </c>
      <c r="D562" s="321">
        <v>2353700</v>
      </c>
      <c r="E562" s="321">
        <v>6236620</v>
      </c>
    </row>
    <row r="563" spans="1:5" x14ac:dyDescent="0.25">
      <c r="A563">
        <v>92415</v>
      </c>
      <c r="B563" s="322">
        <v>34.105499999999999</v>
      </c>
      <c r="C563" s="322">
        <v>-117.288</v>
      </c>
      <c r="D563" s="321">
        <v>2347450</v>
      </c>
      <c r="E563" s="321">
        <v>6247500</v>
      </c>
    </row>
    <row r="564" spans="1:5" x14ac:dyDescent="0.25">
      <c r="A564">
        <v>92501</v>
      </c>
      <c r="B564" s="322">
        <v>33.9955</v>
      </c>
      <c r="C564" s="322">
        <v>-117.373</v>
      </c>
      <c r="D564" s="321">
        <v>2307690</v>
      </c>
      <c r="E564" s="321">
        <v>6221150</v>
      </c>
    </row>
    <row r="565" spans="1:5" x14ac:dyDescent="0.25">
      <c r="A565">
        <v>92503</v>
      </c>
      <c r="B565" s="322">
        <v>33.889699999999998</v>
      </c>
      <c r="C565" s="322">
        <v>-117.447</v>
      </c>
      <c r="D565" s="321">
        <v>2269450</v>
      </c>
      <c r="E565" s="321">
        <v>6198480</v>
      </c>
    </row>
    <row r="566" spans="1:5" x14ac:dyDescent="0.25">
      <c r="A566">
        <v>92504</v>
      </c>
      <c r="B566" s="322">
        <v>33.906799999999997</v>
      </c>
      <c r="C566" s="322">
        <v>-117.399</v>
      </c>
      <c r="D566" s="321">
        <v>2275510</v>
      </c>
      <c r="E566" s="321">
        <v>6213060</v>
      </c>
    </row>
    <row r="567" spans="1:5" x14ac:dyDescent="0.25">
      <c r="A567">
        <v>92505</v>
      </c>
      <c r="B567" s="322">
        <v>33.933900000000001</v>
      </c>
      <c r="C567" s="322">
        <v>-117.495</v>
      </c>
      <c r="D567" s="321">
        <v>2285700</v>
      </c>
      <c r="E567" s="321">
        <v>6183980</v>
      </c>
    </row>
    <row r="568" spans="1:5" x14ac:dyDescent="0.25">
      <c r="A568">
        <v>92506</v>
      </c>
      <c r="B568" s="322">
        <v>33.933700000000002</v>
      </c>
      <c r="C568" s="322">
        <v>-117.363</v>
      </c>
      <c r="D568" s="321">
        <v>2285160</v>
      </c>
      <c r="E568" s="321">
        <v>6224100</v>
      </c>
    </row>
    <row r="569" spans="1:5" x14ac:dyDescent="0.25">
      <c r="A569">
        <v>92507</v>
      </c>
      <c r="B569" s="322">
        <v>33.974899999999998</v>
      </c>
      <c r="C569" s="322">
        <v>-117.324</v>
      </c>
      <c r="D569" s="321">
        <v>2300060</v>
      </c>
      <c r="E569" s="321">
        <v>6235900</v>
      </c>
    </row>
    <row r="570" spans="1:5" x14ac:dyDescent="0.25">
      <c r="A570">
        <v>92508</v>
      </c>
      <c r="B570" s="322">
        <v>33.892899999999997</v>
      </c>
      <c r="C570" s="322">
        <v>-117.324</v>
      </c>
      <c r="D570" s="321">
        <v>2270220</v>
      </c>
      <c r="E570" s="321">
        <v>6235610</v>
      </c>
    </row>
    <row r="571" spans="1:5" x14ac:dyDescent="0.25">
      <c r="A571">
        <v>92509</v>
      </c>
      <c r="B571" s="322">
        <v>34.003399999999999</v>
      </c>
      <c r="C571" s="322">
        <v>-117.446</v>
      </c>
      <c r="D571" s="321">
        <v>2310840</v>
      </c>
      <c r="E571" s="321">
        <v>6199230</v>
      </c>
    </row>
    <row r="572" spans="1:5" x14ac:dyDescent="0.25">
      <c r="A572">
        <v>92518</v>
      </c>
      <c r="B572" s="322">
        <v>33.885100000000001</v>
      </c>
      <c r="C572" s="322">
        <v>-117.273</v>
      </c>
      <c r="D572" s="321">
        <v>2267200</v>
      </c>
      <c r="E572" s="321">
        <v>6251130</v>
      </c>
    </row>
    <row r="573" spans="1:5" x14ac:dyDescent="0.25">
      <c r="A573">
        <v>92521</v>
      </c>
      <c r="B573" s="322">
        <v>33.968200000000003</v>
      </c>
      <c r="C573" s="322">
        <v>-117.33499999999999</v>
      </c>
      <c r="D573" s="321">
        <v>2297650</v>
      </c>
      <c r="E573" s="321">
        <v>6232780</v>
      </c>
    </row>
    <row r="574" spans="1:5" x14ac:dyDescent="0.25">
      <c r="A574">
        <v>92530</v>
      </c>
      <c r="B574" s="322">
        <v>33.607100000000003</v>
      </c>
      <c r="C574" s="322">
        <v>-117.396</v>
      </c>
      <c r="D574" s="321">
        <v>2166440</v>
      </c>
      <c r="E574" s="321">
        <v>6212730</v>
      </c>
    </row>
    <row r="575" spans="1:5" x14ac:dyDescent="0.25">
      <c r="A575">
        <v>92532</v>
      </c>
      <c r="B575" s="322">
        <v>33.695</v>
      </c>
      <c r="C575" s="322">
        <v>-117.309</v>
      </c>
      <c r="D575" s="321">
        <v>2198150</v>
      </c>
      <c r="E575" s="321">
        <v>6239520</v>
      </c>
    </row>
    <row r="576" spans="1:5" x14ac:dyDescent="0.25">
      <c r="A576">
        <v>92536</v>
      </c>
      <c r="B576" s="322">
        <v>33.482599999999998</v>
      </c>
      <c r="C576" s="322">
        <v>-116.807</v>
      </c>
      <c r="D576" s="321">
        <v>2119700</v>
      </c>
      <c r="E576" s="321">
        <v>6391750</v>
      </c>
    </row>
    <row r="577" spans="1:5" x14ac:dyDescent="0.25">
      <c r="A577">
        <v>92539</v>
      </c>
      <c r="B577" s="322">
        <v>33.554600000000001</v>
      </c>
      <c r="C577" s="322">
        <v>-116.697</v>
      </c>
      <c r="D577" s="321">
        <v>2145690</v>
      </c>
      <c r="E577" s="321">
        <v>6425480</v>
      </c>
    </row>
    <row r="578" spans="1:5" x14ac:dyDescent="0.25">
      <c r="A578">
        <v>92543</v>
      </c>
      <c r="B578" s="322">
        <v>33.702199999999998</v>
      </c>
      <c r="C578" s="322">
        <v>-116.979</v>
      </c>
      <c r="D578" s="321">
        <v>2199890</v>
      </c>
      <c r="E578" s="321">
        <v>6339880</v>
      </c>
    </row>
    <row r="579" spans="1:5" x14ac:dyDescent="0.25">
      <c r="A579">
        <v>92544</v>
      </c>
      <c r="B579" s="322">
        <v>33.642099999999999</v>
      </c>
      <c r="C579" s="322">
        <v>-116.899</v>
      </c>
      <c r="D579" s="321">
        <v>2177850</v>
      </c>
      <c r="E579" s="321">
        <v>6364200</v>
      </c>
    </row>
    <row r="580" spans="1:5" x14ac:dyDescent="0.25">
      <c r="A580">
        <v>92545</v>
      </c>
      <c r="B580" s="322">
        <v>33.731400000000001</v>
      </c>
      <c r="C580" s="322">
        <v>-117.04</v>
      </c>
      <c r="D580" s="321">
        <v>2210660</v>
      </c>
      <c r="E580" s="321">
        <v>6321330</v>
      </c>
    </row>
    <row r="581" spans="1:5" x14ac:dyDescent="0.25">
      <c r="A581">
        <v>92548</v>
      </c>
      <c r="B581" s="322">
        <v>33.760599999999997</v>
      </c>
      <c r="C581" s="322">
        <v>-117.111</v>
      </c>
      <c r="D581" s="321">
        <v>2221460</v>
      </c>
      <c r="E581" s="321">
        <v>6300130</v>
      </c>
    </row>
    <row r="582" spans="1:5" x14ac:dyDescent="0.25">
      <c r="A582">
        <v>92549</v>
      </c>
      <c r="B582" s="322">
        <v>33.783700000000003</v>
      </c>
      <c r="C582" s="322">
        <v>-116.777</v>
      </c>
      <c r="D582" s="321">
        <v>2229190</v>
      </c>
      <c r="E582" s="321">
        <v>6401510</v>
      </c>
    </row>
    <row r="583" spans="1:5" x14ac:dyDescent="0.25">
      <c r="A583">
        <v>92551</v>
      </c>
      <c r="B583" s="322">
        <v>33.8812</v>
      </c>
      <c r="C583" s="322">
        <v>-117.226</v>
      </c>
      <c r="D583" s="321">
        <v>2265640</v>
      </c>
      <c r="E583" s="321">
        <v>6265400</v>
      </c>
    </row>
    <row r="584" spans="1:5" x14ac:dyDescent="0.25">
      <c r="A584">
        <v>92553</v>
      </c>
      <c r="B584" s="322">
        <v>33.923099999999998</v>
      </c>
      <c r="C584" s="322">
        <v>-117.245</v>
      </c>
      <c r="D584" s="321">
        <v>2280950</v>
      </c>
      <c r="E584" s="321">
        <v>6259720</v>
      </c>
    </row>
    <row r="585" spans="1:5" x14ac:dyDescent="0.25">
      <c r="A585">
        <v>92555</v>
      </c>
      <c r="B585" s="322">
        <v>33.904600000000002</v>
      </c>
      <c r="C585" s="322">
        <v>-117.107</v>
      </c>
      <c r="D585" s="321">
        <v>2273870</v>
      </c>
      <c r="E585" s="321">
        <v>6301480</v>
      </c>
    </row>
    <row r="586" spans="1:5" x14ac:dyDescent="0.25">
      <c r="A586">
        <v>92557</v>
      </c>
      <c r="B586" s="322">
        <v>33.971600000000002</v>
      </c>
      <c r="C586" s="322">
        <v>-117.259</v>
      </c>
      <c r="D586" s="321">
        <v>2298670</v>
      </c>
      <c r="E586" s="321">
        <v>6255810</v>
      </c>
    </row>
    <row r="587" spans="1:5" x14ac:dyDescent="0.25">
      <c r="A587">
        <v>92561</v>
      </c>
      <c r="B587" s="322">
        <v>33.587600000000002</v>
      </c>
      <c r="C587" s="322">
        <v>-116.48</v>
      </c>
      <c r="D587" s="321">
        <v>2157510</v>
      </c>
      <c r="E587" s="321">
        <v>6491720</v>
      </c>
    </row>
    <row r="588" spans="1:5" x14ac:dyDescent="0.25">
      <c r="A588">
        <v>92562</v>
      </c>
      <c r="B588" s="322">
        <v>33.547800000000002</v>
      </c>
      <c r="C588" s="322">
        <v>-117.268</v>
      </c>
      <c r="D588" s="321">
        <v>2144470</v>
      </c>
      <c r="E588" s="321">
        <v>6251450</v>
      </c>
    </row>
    <row r="589" spans="1:5" x14ac:dyDescent="0.25">
      <c r="A589">
        <v>92563</v>
      </c>
      <c r="B589" s="322">
        <v>33.581699999999998</v>
      </c>
      <c r="C589" s="322">
        <v>-117.146</v>
      </c>
      <c r="D589" s="321">
        <v>2156450</v>
      </c>
      <c r="E589" s="321">
        <v>6288710</v>
      </c>
    </row>
    <row r="590" spans="1:5" x14ac:dyDescent="0.25">
      <c r="A590">
        <v>92567</v>
      </c>
      <c r="B590" s="322">
        <v>33.810699999999997</v>
      </c>
      <c r="C590" s="322">
        <v>-117.10299999999999</v>
      </c>
      <c r="D590" s="321">
        <v>2239670</v>
      </c>
      <c r="E590" s="321">
        <v>6302540</v>
      </c>
    </row>
    <row r="591" spans="1:5" x14ac:dyDescent="0.25">
      <c r="A591">
        <v>92570</v>
      </c>
      <c r="B591" s="322">
        <v>33.784399999999998</v>
      </c>
      <c r="C591" s="322">
        <v>-117.321</v>
      </c>
      <c r="D591" s="321">
        <v>2230700</v>
      </c>
      <c r="E591" s="321">
        <v>6236220</v>
      </c>
    </row>
    <row r="592" spans="1:5" x14ac:dyDescent="0.25">
      <c r="A592">
        <v>92571</v>
      </c>
      <c r="B592" s="322">
        <v>33.831600000000002</v>
      </c>
      <c r="C592" s="322">
        <v>-117.18899999999999</v>
      </c>
      <c r="D592" s="321">
        <v>2247520</v>
      </c>
      <c r="E592" s="321">
        <v>6276380</v>
      </c>
    </row>
    <row r="593" spans="1:5" x14ac:dyDescent="0.25">
      <c r="A593">
        <v>92582</v>
      </c>
      <c r="B593" s="322">
        <v>33.808199999999999</v>
      </c>
      <c r="C593" s="322">
        <v>-117.017</v>
      </c>
      <c r="D593" s="321">
        <v>2238560</v>
      </c>
      <c r="E593" s="321">
        <v>6328720</v>
      </c>
    </row>
    <row r="594" spans="1:5" x14ac:dyDescent="0.25">
      <c r="A594">
        <v>92583</v>
      </c>
      <c r="B594" s="322">
        <v>33.792200000000001</v>
      </c>
      <c r="C594" s="322">
        <v>-116.92</v>
      </c>
      <c r="D594" s="321">
        <v>2232550</v>
      </c>
      <c r="E594" s="321">
        <v>6358050</v>
      </c>
    </row>
    <row r="595" spans="1:5" x14ac:dyDescent="0.25">
      <c r="A595">
        <v>92584</v>
      </c>
      <c r="B595" s="322">
        <v>33.660400000000003</v>
      </c>
      <c r="C595" s="322">
        <v>-117.175</v>
      </c>
      <c r="D595" s="321">
        <v>2185160</v>
      </c>
      <c r="E595" s="321">
        <v>6280270</v>
      </c>
    </row>
    <row r="596" spans="1:5" x14ac:dyDescent="0.25">
      <c r="A596">
        <v>92585</v>
      </c>
      <c r="B596" s="322">
        <v>33.742400000000004</v>
      </c>
      <c r="C596" s="322">
        <v>-117.17</v>
      </c>
      <c r="D596" s="321">
        <v>2214990</v>
      </c>
      <c r="E596" s="321">
        <v>6281980</v>
      </c>
    </row>
    <row r="597" spans="1:5" x14ac:dyDescent="0.25">
      <c r="A597">
        <v>92586</v>
      </c>
      <c r="B597" s="322">
        <v>33.706499999999998</v>
      </c>
      <c r="C597" s="322">
        <v>-117.2</v>
      </c>
      <c r="D597" s="321">
        <v>2202010</v>
      </c>
      <c r="E597" s="321">
        <v>6272780</v>
      </c>
    </row>
    <row r="598" spans="1:5" x14ac:dyDescent="0.25">
      <c r="A598">
        <v>92587</v>
      </c>
      <c r="B598" s="322">
        <v>33.696300000000001</v>
      </c>
      <c r="C598" s="322">
        <v>-117.249</v>
      </c>
      <c r="D598" s="321">
        <v>2198430</v>
      </c>
      <c r="E598" s="321">
        <v>6257880</v>
      </c>
    </row>
    <row r="599" spans="1:5" x14ac:dyDescent="0.25">
      <c r="A599">
        <v>92590</v>
      </c>
      <c r="B599" s="322">
        <v>33.481299999999997</v>
      </c>
      <c r="C599" s="322">
        <v>-117.218</v>
      </c>
      <c r="D599" s="321">
        <v>2120110</v>
      </c>
      <c r="E599" s="321">
        <v>6266430</v>
      </c>
    </row>
    <row r="600" spans="1:5" x14ac:dyDescent="0.25">
      <c r="A600">
        <v>92591</v>
      </c>
      <c r="B600" s="322">
        <v>33.532400000000003</v>
      </c>
      <c r="C600" s="322">
        <v>-117.111</v>
      </c>
      <c r="D600" s="321">
        <v>2138420</v>
      </c>
      <c r="E600" s="321">
        <v>6299220</v>
      </c>
    </row>
    <row r="601" spans="1:5" x14ac:dyDescent="0.25">
      <c r="A601">
        <v>92592</v>
      </c>
      <c r="B601" s="322">
        <v>33.506399999999999</v>
      </c>
      <c r="C601" s="322">
        <v>-117.014</v>
      </c>
      <c r="D601" s="321">
        <v>2128740</v>
      </c>
      <c r="E601" s="321">
        <v>6328900</v>
      </c>
    </row>
    <row r="602" spans="1:5" x14ac:dyDescent="0.25">
      <c r="A602">
        <v>92595</v>
      </c>
      <c r="B602" s="322">
        <v>33.618299999999998</v>
      </c>
      <c r="C602" s="322">
        <v>-117.26</v>
      </c>
      <c r="D602" s="321">
        <v>2170100</v>
      </c>
      <c r="E602" s="321">
        <v>6254090</v>
      </c>
    </row>
    <row r="603" spans="1:5" x14ac:dyDescent="0.25">
      <c r="A603">
        <v>92596</v>
      </c>
      <c r="B603" s="322">
        <v>33.640599999999999</v>
      </c>
      <c r="C603" s="322">
        <v>-117.072</v>
      </c>
      <c r="D603" s="321">
        <v>2177700</v>
      </c>
      <c r="E603" s="321">
        <v>6311340</v>
      </c>
    </row>
    <row r="604" spans="1:5" x14ac:dyDescent="0.25">
      <c r="A604">
        <v>92602</v>
      </c>
      <c r="B604" s="322">
        <v>33.741799999999998</v>
      </c>
      <c r="C604" s="322">
        <v>-117.739</v>
      </c>
      <c r="D604" s="321">
        <v>2216770</v>
      </c>
      <c r="E604" s="321">
        <v>6109060</v>
      </c>
    </row>
    <row r="605" spans="1:5" x14ac:dyDescent="0.25">
      <c r="A605">
        <v>92603</v>
      </c>
      <c r="B605" s="322">
        <v>33.625999999999998</v>
      </c>
      <c r="C605" s="322">
        <v>-117.791</v>
      </c>
      <c r="D605" s="321">
        <v>2174890</v>
      </c>
      <c r="E605" s="321">
        <v>6092600</v>
      </c>
    </row>
    <row r="606" spans="1:5" x14ac:dyDescent="0.25">
      <c r="A606">
        <v>92604</v>
      </c>
      <c r="B606" s="322">
        <v>33.688099999999999</v>
      </c>
      <c r="C606" s="322">
        <v>-117.789</v>
      </c>
      <c r="D606" s="321">
        <v>2197450</v>
      </c>
      <c r="E606" s="321">
        <v>6093660</v>
      </c>
    </row>
    <row r="607" spans="1:5" x14ac:dyDescent="0.25">
      <c r="A607">
        <v>92606</v>
      </c>
      <c r="B607" s="322">
        <v>33.697600000000001</v>
      </c>
      <c r="C607" s="322">
        <v>-117.813</v>
      </c>
      <c r="D607" s="321">
        <v>2201020</v>
      </c>
      <c r="E607" s="321">
        <v>6086360</v>
      </c>
    </row>
    <row r="608" spans="1:5" x14ac:dyDescent="0.25">
      <c r="A608">
        <v>92610</v>
      </c>
      <c r="B608" s="322">
        <v>33.706400000000002</v>
      </c>
      <c r="C608" s="322">
        <v>-117.66500000000001</v>
      </c>
      <c r="D608" s="321">
        <v>2203580</v>
      </c>
      <c r="E608" s="321">
        <v>6131210</v>
      </c>
    </row>
    <row r="609" spans="1:5" x14ac:dyDescent="0.25">
      <c r="A609">
        <v>92612</v>
      </c>
      <c r="B609" s="322">
        <v>33.660400000000003</v>
      </c>
      <c r="C609" s="322">
        <v>-117.82599999999999</v>
      </c>
      <c r="D609" s="321">
        <v>2187540</v>
      </c>
      <c r="E609" s="321">
        <v>6082080</v>
      </c>
    </row>
    <row r="610" spans="1:5" x14ac:dyDescent="0.25">
      <c r="A610">
        <v>92614</v>
      </c>
      <c r="B610" s="322">
        <v>33.681899999999999</v>
      </c>
      <c r="C610" s="322">
        <v>-117.833</v>
      </c>
      <c r="D610" s="321">
        <v>2195400</v>
      </c>
      <c r="E610" s="321">
        <v>6080190</v>
      </c>
    </row>
    <row r="611" spans="1:5" x14ac:dyDescent="0.25">
      <c r="A611">
        <v>92617</v>
      </c>
      <c r="B611" s="322">
        <v>33.6419</v>
      </c>
      <c r="C611" s="322">
        <v>-117.842</v>
      </c>
      <c r="D611" s="321">
        <v>2180910</v>
      </c>
      <c r="E611" s="321">
        <v>6077010</v>
      </c>
    </row>
    <row r="612" spans="1:5" x14ac:dyDescent="0.25">
      <c r="A612">
        <v>92618</v>
      </c>
      <c r="B612" s="322">
        <v>33.678600000000003</v>
      </c>
      <c r="C612" s="322">
        <v>-117.726</v>
      </c>
      <c r="D612" s="321">
        <v>2193730</v>
      </c>
      <c r="E612" s="321">
        <v>6112500</v>
      </c>
    </row>
    <row r="613" spans="1:5" x14ac:dyDescent="0.25">
      <c r="A613">
        <v>92620</v>
      </c>
      <c r="B613" s="322">
        <v>33.708799999999997</v>
      </c>
      <c r="C613" s="322">
        <v>-117.756</v>
      </c>
      <c r="D613" s="321">
        <v>2204860</v>
      </c>
      <c r="E613" s="321">
        <v>6103570</v>
      </c>
    </row>
    <row r="614" spans="1:5" x14ac:dyDescent="0.25">
      <c r="A614">
        <v>92624</v>
      </c>
      <c r="B614" s="322">
        <v>33.458399999999997</v>
      </c>
      <c r="C614" s="322">
        <v>-117.66500000000001</v>
      </c>
      <c r="D614" s="321">
        <v>2113360</v>
      </c>
      <c r="E614" s="321">
        <v>6130060</v>
      </c>
    </row>
    <row r="615" spans="1:5" x14ac:dyDescent="0.25">
      <c r="A615">
        <v>92625</v>
      </c>
      <c r="B615" s="322">
        <v>33.601599999999998</v>
      </c>
      <c r="C615" s="322">
        <v>-117.866</v>
      </c>
      <c r="D615" s="321">
        <v>2166320</v>
      </c>
      <c r="E615" s="321">
        <v>6069740</v>
      </c>
    </row>
    <row r="616" spans="1:5" x14ac:dyDescent="0.25">
      <c r="A616">
        <v>92626</v>
      </c>
      <c r="B616" s="322">
        <v>33.679099999999998</v>
      </c>
      <c r="C616" s="322">
        <v>-117.90900000000001</v>
      </c>
      <c r="D616" s="321">
        <v>2194750</v>
      </c>
      <c r="E616" s="321">
        <v>6057110</v>
      </c>
    </row>
    <row r="617" spans="1:5" x14ac:dyDescent="0.25">
      <c r="A617">
        <v>92627</v>
      </c>
      <c r="B617" s="322">
        <v>33.648200000000003</v>
      </c>
      <c r="C617" s="322">
        <v>-117.92</v>
      </c>
      <c r="D617" s="321">
        <v>2183550</v>
      </c>
      <c r="E617" s="321">
        <v>6053350</v>
      </c>
    </row>
    <row r="618" spans="1:5" x14ac:dyDescent="0.25">
      <c r="A618">
        <v>92629</v>
      </c>
      <c r="B618" s="322">
        <v>33.477699999999999</v>
      </c>
      <c r="C618" s="322">
        <v>-117.705</v>
      </c>
      <c r="D618" s="321">
        <v>2120550</v>
      </c>
      <c r="E618" s="321">
        <v>6117960</v>
      </c>
    </row>
    <row r="619" spans="1:5" x14ac:dyDescent="0.25">
      <c r="A619">
        <v>92630</v>
      </c>
      <c r="B619" s="322">
        <v>33.6462</v>
      </c>
      <c r="C619" s="322">
        <v>-117.68600000000001</v>
      </c>
      <c r="D619" s="321">
        <v>2181770</v>
      </c>
      <c r="E619" s="321">
        <v>6124770</v>
      </c>
    </row>
    <row r="620" spans="1:5" x14ac:dyDescent="0.25">
      <c r="A620">
        <v>92637</v>
      </c>
      <c r="B620" s="322">
        <v>33.608800000000002</v>
      </c>
      <c r="C620" s="322">
        <v>-117.729</v>
      </c>
      <c r="D620" s="321">
        <v>2168350</v>
      </c>
      <c r="E620" s="321">
        <v>6111370</v>
      </c>
    </row>
    <row r="621" spans="1:5" x14ac:dyDescent="0.25">
      <c r="A621">
        <v>92646</v>
      </c>
      <c r="B621" s="322">
        <v>33.664999999999999</v>
      </c>
      <c r="C621" s="322">
        <v>-117.968</v>
      </c>
      <c r="D621" s="321">
        <v>2189910</v>
      </c>
      <c r="E621" s="321">
        <v>6038900</v>
      </c>
    </row>
    <row r="622" spans="1:5" x14ac:dyDescent="0.25">
      <c r="A622">
        <v>92647</v>
      </c>
      <c r="B622" s="322">
        <v>33.723599999999998</v>
      </c>
      <c r="C622" s="322">
        <v>-118.00700000000001</v>
      </c>
      <c r="D622" s="321">
        <v>2211430</v>
      </c>
      <c r="E622" s="321">
        <v>6027560</v>
      </c>
    </row>
    <row r="623" spans="1:5" x14ac:dyDescent="0.25">
      <c r="A623">
        <v>92648</v>
      </c>
      <c r="B623" s="322">
        <v>33.682299999999998</v>
      </c>
      <c r="C623" s="322">
        <v>-118.01300000000001</v>
      </c>
      <c r="D623" s="321">
        <v>2196420</v>
      </c>
      <c r="E623" s="321">
        <v>6025480</v>
      </c>
    </row>
    <row r="624" spans="1:5" x14ac:dyDescent="0.25">
      <c r="A624">
        <v>92649</v>
      </c>
      <c r="B624" s="322">
        <v>33.721299999999999</v>
      </c>
      <c r="C624" s="322">
        <v>-118.045</v>
      </c>
      <c r="D624" s="321">
        <v>2210760</v>
      </c>
      <c r="E624" s="321">
        <v>6015900</v>
      </c>
    </row>
    <row r="625" spans="1:5" x14ac:dyDescent="0.25">
      <c r="A625">
        <v>92651</v>
      </c>
      <c r="B625" s="322">
        <v>33.558799999999998</v>
      </c>
      <c r="C625" s="322">
        <v>-117.773</v>
      </c>
      <c r="D625" s="321">
        <v>2150350</v>
      </c>
      <c r="E625" s="321">
        <v>6097760</v>
      </c>
    </row>
    <row r="626" spans="1:5" x14ac:dyDescent="0.25">
      <c r="A626">
        <v>92653</v>
      </c>
      <c r="B626" s="322">
        <v>33.591799999999999</v>
      </c>
      <c r="C626" s="322">
        <v>-117.699</v>
      </c>
      <c r="D626" s="321">
        <v>2162020</v>
      </c>
      <c r="E626" s="321">
        <v>6120550</v>
      </c>
    </row>
    <row r="627" spans="1:5" x14ac:dyDescent="0.25">
      <c r="A627">
        <v>92655</v>
      </c>
      <c r="B627" s="322">
        <v>33.744999999999997</v>
      </c>
      <c r="C627" s="322">
        <v>-117.985</v>
      </c>
      <c r="D627" s="321">
        <v>2219100</v>
      </c>
      <c r="E627" s="321">
        <v>6034260</v>
      </c>
    </row>
    <row r="628" spans="1:5" x14ac:dyDescent="0.25">
      <c r="A628">
        <v>92656</v>
      </c>
      <c r="B628" s="322">
        <v>33.575000000000003</v>
      </c>
      <c r="C628" s="322">
        <v>-117.732</v>
      </c>
      <c r="D628" s="321">
        <v>2156060</v>
      </c>
      <c r="E628" s="321">
        <v>6110250</v>
      </c>
    </row>
    <row r="629" spans="1:5" x14ac:dyDescent="0.25">
      <c r="A629">
        <v>92657</v>
      </c>
      <c r="B629" s="322">
        <v>33.590600000000002</v>
      </c>
      <c r="C629" s="322">
        <v>-117.82899999999999</v>
      </c>
      <c r="D629" s="321">
        <v>2162160</v>
      </c>
      <c r="E629" s="321">
        <v>6080860</v>
      </c>
    </row>
    <row r="630" spans="1:5" x14ac:dyDescent="0.25">
      <c r="A630">
        <v>92660</v>
      </c>
      <c r="B630" s="322">
        <v>33.633099999999999</v>
      </c>
      <c r="C630" s="322">
        <v>-117.875</v>
      </c>
      <c r="D630" s="321">
        <v>2177840</v>
      </c>
      <c r="E630" s="321">
        <v>6067190</v>
      </c>
    </row>
    <row r="631" spans="1:5" x14ac:dyDescent="0.25">
      <c r="A631">
        <v>92661</v>
      </c>
      <c r="B631" s="322">
        <v>33.601599999999998</v>
      </c>
      <c r="C631" s="322">
        <v>-117.902</v>
      </c>
      <c r="D631" s="321">
        <v>2166510</v>
      </c>
      <c r="E631" s="321">
        <v>6058800</v>
      </c>
    </row>
    <row r="632" spans="1:5" x14ac:dyDescent="0.25">
      <c r="A632">
        <v>92662</v>
      </c>
      <c r="B632" s="322">
        <v>33.606499999999997</v>
      </c>
      <c r="C632" s="322">
        <v>-117.893</v>
      </c>
      <c r="D632" s="321">
        <v>2168260</v>
      </c>
      <c r="E632" s="321">
        <v>6061460</v>
      </c>
    </row>
    <row r="633" spans="1:5" x14ac:dyDescent="0.25">
      <c r="A633">
        <v>92663</v>
      </c>
      <c r="B633" s="322">
        <v>33.6248</v>
      </c>
      <c r="C633" s="322">
        <v>-117.932</v>
      </c>
      <c r="D633" s="321">
        <v>2175080</v>
      </c>
      <c r="E633" s="321">
        <v>6049590</v>
      </c>
    </row>
    <row r="634" spans="1:5" x14ac:dyDescent="0.25">
      <c r="A634">
        <v>92672</v>
      </c>
      <c r="B634" s="322">
        <v>33.396000000000001</v>
      </c>
      <c r="C634" s="322">
        <v>-117.554</v>
      </c>
      <c r="D634" s="321">
        <v>2090210</v>
      </c>
      <c r="E634" s="321">
        <v>6163720</v>
      </c>
    </row>
    <row r="635" spans="1:5" x14ac:dyDescent="0.25">
      <c r="A635">
        <v>92673</v>
      </c>
      <c r="B635" s="322">
        <v>33.466299999999997</v>
      </c>
      <c r="C635" s="322">
        <v>-117.61199999999999</v>
      </c>
      <c r="D635" s="321">
        <v>2116020</v>
      </c>
      <c r="E635" s="321">
        <v>6146430</v>
      </c>
    </row>
    <row r="636" spans="1:5" x14ac:dyDescent="0.25">
      <c r="A636">
        <v>92675</v>
      </c>
      <c r="B636" s="322">
        <v>33.565800000000003</v>
      </c>
      <c r="C636" s="322">
        <v>-117.544</v>
      </c>
      <c r="D636" s="321">
        <v>2151930</v>
      </c>
      <c r="E636" s="321">
        <v>6167400</v>
      </c>
    </row>
    <row r="637" spans="1:5" x14ac:dyDescent="0.25">
      <c r="A637">
        <v>92676</v>
      </c>
      <c r="B637" s="322">
        <v>33.745100000000001</v>
      </c>
      <c r="C637" s="322">
        <v>-117.608</v>
      </c>
      <c r="D637" s="321">
        <v>2217440</v>
      </c>
      <c r="E637" s="321">
        <v>6148970</v>
      </c>
    </row>
    <row r="638" spans="1:5" x14ac:dyDescent="0.25">
      <c r="A638">
        <v>92677</v>
      </c>
      <c r="B638" s="322">
        <v>33.527700000000003</v>
      </c>
      <c r="C638" s="322">
        <v>-117.70399999999999</v>
      </c>
      <c r="D638" s="321">
        <v>2138740</v>
      </c>
      <c r="E638" s="321">
        <v>6118470</v>
      </c>
    </row>
    <row r="639" spans="1:5" x14ac:dyDescent="0.25">
      <c r="A639">
        <v>92679</v>
      </c>
      <c r="B639" s="322">
        <v>33.651200000000003</v>
      </c>
      <c r="C639" s="322">
        <v>-117.56399999999999</v>
      </c>
      <c r="D639" s="321">
        <v>2183100</v>
      </c>
      <c r="E639" s="321">
        <v>6161930</v>
      </c>
    </row>
    <row r="640" spans="1:5" x14ac:dyDescent="0.25">
      <c r="A640">
        <v>92683</v>
      </c>
      <c r="B640" s="322">
        <v>33.752499999999998</v>
      </c>
      <c r="C640" s="322">
        <v>-117.994</v>
      </c>
      <c r="D640" s="321">
        <v>2221860</v>
      </c>
      <c r="E640" s="321">
        <v>6031600</v>
      </c>
    </row>
    <row r="641" spans="1:5" x14ac:dyDescent="0.25">
      <c r="A641">
        <v>92688</v>
      </c>
      <c r="B641" s="322">
        <v>33.6297</v>
      </c>
      <c r="C641" s="322">
        <v>-117.611</v>
      </c>
      <c r="D641" s="321">
        <v>2175470</v>
      </c>
      <c r="E641" s="321">
        <v>6147380</v>
      </c>
    </row>
    <row r="642" spans="1:5" x14ac:dyDescent="0.25">
      <c r="A642">
        <v>92691</v>
      </c>
      <c r="B642" s="322">
        <v>33.610599999999998</v>
      </c>
      <c r="C642" s="322">
        <v>-117.666</v>
      </c>
      <c r="D642" s="321">
        <v>2168710</v>
      </c>
      <c r="E642" s="321">
        <v>6130510</v>
      </c>
    </row>
    <row r="643" spans="1:5" x14ac:dyDescent="0.25">
      <c r="A643">
        <v>92692</v>
      </c>
      <c r="B643" s="322">
        <v>33.609499999999997</v>
      </c>
      <c r="C643" s="322">
        <v>-117.643</v>
      </c>
      <c r="D643" s="321">
        <v>2168250</v>
      </c>
      <c r="E643" s="321">
        <v>6137470</v>
      </c>
    </row>
    <row r="644" spans="1:5" x14ac:dyDescent="0.25">
      <c r="A644">
        <v>92694</v>
      </c>
      <c r="B644" s="322">
        <v>33.548299999999998</v>
      </c>
      <c r="C644" s="322">
        <v>-117.639</v>
      </c>
      <c r="D644" s="321">
        <v>2145940</v>
      </c>
      <c r="E644" s="321">
        <v>6138400</v>
      </c>
    </row>
    <row r="645" spans="1:5" x14ac:dyDescent="0.25">
      <c r="A645">
        <v>92697</v>
      </c>
      <c r="B645" s="322">
        <v>33.646999999999998</v>
      </c>
      <c r="C645" s="322">
        <v>-117.84099999999999</v>
      </c>
      <c r="D645" s="321">
        <v>2182750</v>
      </c>
      <c r="E645" s="321">
        <v>6077380</v>
      </c>
    </row>
    <row r="646" spans="1:5" x14ac:dyDescent="0.25">
      <c r="A646">
        <v>92701</v>
      </c>
      <c r="B646" s="322">
        <v>33.7483</v>
      </c>
      <c r="C646" s="322">
        <v>-117.85899999999999</v>
      </c>
      <c r="D646" s="321">
        <v>2219680</v>
      </c>
      <c r="E646" s="321">
        <v>6072700</v>
      </c>
    </row>
    <row r="647" spans="1:5" x14ac:dyDescent="0.25">
      <c r="A647">
        <v>92703</v>
      </c>
      <c r="B647" s="322">
        <v>33.748600000000003</v>
      </c>
      <c r="C647" s="322">
        <v>-117.90600000000001</v>
      </c>
      <c r="D647" s="321">
        <v>2220010</v>
      </c>
      <c r="E647" s="321">
        <v>6058410</v>
      </c>
    </row>
    <row r="648" spans="1:5" x14ac:dyDescent="0.25">
      <c r="A648">
        <v>92704</v>
      </c>
      <c r="B648" s="322">
        <v>33.720799999999997</v>
      </c>
      <c r="C648" s="322">
        <v>-117.908</v>
      </c>
      <c r="D648" s="321">
        <v>2209910</v>
      </c>
      <c r="E648" s="321">
        <v>6057420</v>
      </c>
    </row>
    <row r="649" spans="1:5" x14ac:dyDescent="0.25">
      <c r="A649">
        <v>92705</v>
      </c>
      <c r="B649" s="322">
        <v>33.756900000000002</v>
      </c>
      <c r="C649" s="322">
        <v>-117.81399999999999</v>
      </c>
      <c r="D649" s="321">
        <v>2222620</v>
      </c>
      <c r="E649" s="321">
        <v>6086280</v>
      </c>
    </row>
    <row r="650" spans="1:5" x14ac:dyDescent="0.25">
      <c r="A650">
        <v>92706</v>
      </c>
      <c r="B650" s="322">
        <v>33.765900000000002</v>
      </c>
      <c r="C650" s="322">
        <v>-117.88200000000001</v>
      </c>
      <c r="D650" s="321">
        <v>2226170</v>
      </c>
      <c r="E650" s="321">
        <v>6065840</v>
      </c>
    </row>
    <row r="651" spans="1:5" x14ac:dyDescent="0.25">
      <c r="A651">
        <v>92707</v>
      </c>
      <c r="B651" s="322">
        <v>33.709200000000003</v>
      </c>
      <c r="C651" s="322">
        <v>-117.871</v>
      </c>
      <c r="D651" s="321">
        <v>2205520</v>
      </c>
      <c r="E651" s="321">
        <v>6068830</v>
      </c>
    </row>
    <row r="652" spans="1:5" x14ac:dyDescent="0.25">
      <c r="A652">
        <v>92708</v>
      </c>
      <c r="B652" s="322">
        <v>33.7104</v>
      </c>
      <c r="C652" s="322">
        <v>-117.95099999999999</v>
      </c>
      <c r="D652" s="321">
        <v>2206320</v>
      </c>
      <c r="E652" s="321">
        <v>6044260</v>
      </c>
    </row>
    <row r="653" spans="1:5" x14ac:dyDescent="0.25">
      <c r="A653">
        <v>92780</v>
      </c>
      <c r="B653" s="322">
        <v>33.735799999999998</v>
      </c>
      <c r="C653" s="322">
        <v>-117.819</v>
      </c>
      <c r="D653" s="321">
        <v>2214930</v>
      </c>
      <c r="E653" s="321">
        <v>6084610</v>
      </c>
    </row>
    <row r="654" spans="1:5" x14ac:dyDescent="0.25">
      <c r="A654">
        <v>92782</v>
      </c>
      <c r="B654" s="322">
        <v>33.7271</v>
      </c>
      <c r="C654" s="322">
        <v>-117.8</v>
      </c>
      <c r="D654" s="321">
        <v>2211690</v>
      </c>
      <c r="E654" s="321">
        <v>6090470</v>
      </c>
    </row>
    <row r="655" spans="1:5" x14ac:dyDescent="0.25">
      <c r="A655">
        <v>92801</v>
      </c>
      <c r="B655" s="322">
        <v>33.844900000000003</v>
      </c>
      <c r="C655" s="322">
        <v>-117.952</v>
      </c>
      <c r="D655" s="321">
        <v>2255270</v>
      </c>
      <c r="E655" s="321">
        <v>6044980</v>
      </c>
    </row>
    <row r="656" spans="1:5" x14ac:dyDescent="0.25">
      <c r="A656">
        <v>92802</v>
      </c>
      <c r="B656" s="322">
        <v>33.808100000000003</v>
      </c>
      <c r="C656" s="322">
        <v>-117.92400000000001</v>
      </c>
      <c r="D656" s="321">
        <v>2241740</v>
      </c>
      <c r="E656" s="321">
        <v>6053320</v>
      </c>
    </row>
    <row r="657" spans="1:5" x14ac:dyDescent="0.25">
      <c r="A657">
        <v>92804</v>
      </c>
      <c r="B657" s="322">
        <v>33.8187</v>
      </c>
      <c r="C657" s="322">
        <v>-117.97499999999999</v>
      </c>
      <c r="D657" s="321">
        <v>2245850</v>
      </c>
      <c r="E657" s="321">
        <v>6037850</v>
      </c>
    </row>
    <row r="658" spans="1:5" x14ac:dyDescent="0.25">
      <c r="A658">
        <v>92805</v>
      </c>
      <c r="B658" s="322">
        <v>33.829700000000003</v>
      </c>
      <c r="C658" s="322">
        <v>-117.90600000000001</v>
      </c>
      <c r="D658" s="321">
        <v>2249530</v>
      </c>
      <c r="E658" s="321">
        <v>6058870</v>
      </c>
    </row>
    <row r="659" spans="1:5" x14ac:dyDescent="0.25">
      <c r="A659">
        <v>92806</v>
      </c>
      <c r="B659" s="322">
        <v>33.838200000000001</v>
      </c>
      <c r="C659" s="322">
        <v>-117.87</v>
      </c>
      <c r="D659" s="321">
        <v>2252440</v>
      </c>
      <c r="E659" s="321">
        <v>6069690</v>
      </c>
    </row>
    <row r="660" spans="1:5" x14ac:dyDescent="0.25">
      <c r="A660">
        <v>92807</v>
      </c>
      <c r="B660" s="322">
        <v>33.85</v>
      </c>
      <c r="C660" s="322">
        <v>-117.789</v>
      </c>
      <c r="D660" s="321">
        <v>2256360</v>
      </c>
      <c r="E660" s="321">
        <v>6094320</v>
      </c>
    </row>
    <row r="661" spans="1:5" x14ac:dyDescent="0.25">
      <c r="A661">
        <v>92808</v>
      </c>
      <c r="B661" s="322">
        <v>33.820099999999996</v>
      </c>
      <c r="C661" s="322">
        <v>-117.70099999999999</v>
      </c>
      <c r="D661" s="321">
        <v>2245100</v>
      </c>
      <c r="E661" s="321">
        <v>6121110</v>
      </c>
    </row>
    <row r="662" spans="1:5" x14ac:dyDescent="0.25">
      <c r="A662">
        <v>92821</v>
      </c>
      <c r="B662" s="322">
        <v>33.927500000000002</v>
      </c>
      <c r="C662" s="322">
        <v>-117.88500000000001</v>
      </c>
      <c r="D662" s="321">
        <v>2285010</v>
      </c>
      <c r="E662" s="321">
        <v>6065790</v>
      </c>
    </row>
    <row r="663" spans="1:5" x14ac:dyDescent="0.25">
      <c r="A663">
        <v>92823</v>
      </c>
      <c r="B663" s="322">
        <v>33.929299999999998</v>
      </c>
      <c r="C663" s="322">
        <v>-117.807</v>
      </c>
      <c r="D663" s="321">
        <v>2285290</v>
      </c>
      <c r="E663" s="321">
        <v>6089430</v>
      </c>
    </row>
    <row r="664" spans="1:5" x14ac:dyDescent="0.25">
      <c r="A664">
        <v>92831</v>
      </c>
      <c r="B664" s="322">
        <v>33.879300000000001</v>
      </c>
      <c r="C664" s="322">
        <v>-117.896</v>
      </c>
      <c r="D664" s="321">
        <v>2267540</v>
      </c>
      <c r="E664" s="321">
        <v>6061970</v>
      </c>
    </row>
    <row r="665" spans="1:5" x14ac:dyDescent="0.25">
      <c r="A665">
        <v>92832</v>
      </c>
      <c r="B665" s="322">
        <v>33.868400000000001</v>
      </c>
      <c r="C665" s="322">
        <v>-117.929</v>
      </c>
      <c r="D665" s="321">
        <v>2263720</v>
      </c>
      <c r="E665" s="321">
        <v>6051950</v>
      </c>
    </row>
    <row r="666" spans="1:5" x14ac:dyDescent="0.25">
      <c r="A666">
        <v>92833</v>
      </c>
      <c r="B666" s="322">
        <v>33.880000000000003</v>
      </c>
      <c r="C666" s="322">
        <v>-117.961</v>
      </c>
      <c r="D666" s="321">
        <v>2268090</v>
      </c>
      <c r="E666" s="321">
        <v>6042340</v>
      </c>
    </row>
    <row r="667" spans="1:5" x14ac:dyDescent="0.25">
      <c r="A667">
        <v>92835</v>
      </c>
      <c r="B667" s="322">
        <v>33.902000000000001</v>
      </c>
      <c r="C667" s="322">
        <v>-117.91500000000001</v>
      </c>
      <c r="D667" s="321">
        <v>2275890</v>
      </c>
      <c r="E667" s="321">
        <v>6056340</v>
      </c>
    </row>
    <row r="668" spans="1:5" x14ac:dyDescent="0.25">
      <c r="A668">
        <v>92840</v>
      </c>
      <c r="B668" s="322">
        <v>33.785899999999998</v>
      </c>
      <c r="C668" s="322">
        <v>-117.932</v>
      </c>
      <c r="D668" s="321">
        <v>2233710</v>
      </c>
      <c r="E668" s="321">
        <v>6050650</v>
      </c>
    </row>
    <row r="669" spans="1:5" x14ac:dyDescent="0.25">
      <c r="A669">
        <v>92841</v>
      </c>
      <c r="B669" s="322">
        <v>33.787100000000002</v>
      </c>
      <c r="C669" s="322">
        <v>-117.982</v>
      </c>
      <c r="D669" s="321">
        <v>2234400</v>
      </c>
      <c r="E669" s="321">
        <v>6035510</v>
      </c>
    </row>
    <row r="670" spans="1:5" x14ac:dyDescent="0.25">
      <c r="A670">
        <v>92843</v>
      </c>
      <c r="B670" s="322">
        <v>33.7639</v>
      </c>
      <c r="C670" s="322">
        <v>-117.931</v>
      </c>
      <c r="D670" s="321">
        <v>2225710</v>
      </c>
      <c r="E670" s="321">
        <v>6050710</v>
      </c>
    </row>
    <row r="671" spans="1:5" x14ac:dyDescent="0.25">
      <c r="A671">
        <v>92844</v>
      </c>
      <c r="B671" s="322">
        <v>33.765500000000003</v>
      </c>
      <c r="C671" s="322">
        <v>-117.97</v>
      </c>
      <c r="D671" s="321">
        <v>2226480</v>
      </c>
      <c r="E671" s="321">
        <v>6039080</v>
      </c>
    </row>
    <row r="672" spans="1:5" x14ac:dyDescent="0.25">
      <c r="A672">
        <v>92845</v>
      </c>
      <c r="B672" s="322">
        <v>33.783000000000001</v>
      </c>
      <c r="C672" s="322">
        <v>-118.026</v>
      </c>
      <c r="D672" s="321">
        <v>2233150</v>
      </c>
      <c r="E672" s="321">
        <v>6021890</v>
      </c>
    </row>
    <row r="673" spans="1:5" x14ac:dyDescent="0.25">
      <c r="A673">
        <v>92860</v>
      </c>
      <c r="B673" s="322">
        <v>33.924599999999998</v>
      </c>
      <c r="C673" s="322">
        <v>-117.55200000000001</v>
      </c>
      <c r="D673" s="321">
        <v>2282540</v>
      </c>
      <c r="E673" s="321">
        <v>6166600</v>
      </c>
    </row>
    <row r="674" spans="1:5" x14ac:dyDescent="0.25">
      <c r="A674">
        <v>92861</v>
      </c>
      <c r="B674" s="322">
        <v>33.817300000000003</v>
      </c>
      <c r="C674" s="322">
        <v>-117.81</v>
      </c>
      <c r="D674" s="321">
        <v>2244570</v>
      </c>
      <c r="E674" s="321">
        <v>6087800</v>
      </c>
    </row>
    <row r="675" spans="1:5" x14ac:dyDescent="0.25">
      <c r="A675">
        <v>92865</v>
      </c>
      <c r="B675" s="322">
        <v>33.829000000000001</v>
      </c>
      <c r="C675" s="322">
        <v>-117.848</v>
      </c>
      <c r="D675" s="321">
        <v>2248990</v>
      </c>
      <c r="E675" s="321">
        <v>6076240</v>
      </c>
    </row>
    <row r="676" spans="1:5" x14ac:dyDescent="0.25">
      <c r="A676">
        <v>92866</v>
      </c>
      <c r="B676" s="322">
        <v>33.784599999999998</v>
      </c>
      <c r="C676" s="322">
        <v>-117.845</v>
      </c>
      <c r="D676" s="321">
        <v>2232830</v>
      </c>
      <c r="E676" s="321">
        <v>6077160</v>
      </c>
    </row>
    <row r="677" spans="1:5" x14ac:dyDescent="0.25">
      <c r="A677">
        <v>92867</v>
      </c>
      <c r="B677" s="322">
        <v>33.8155</v>
      </c>
      <c r="C677" s="322">
        <v>-117.824</v>
      </c>
      <c r="D677" s="321">
        <v>2243970</v>
      </c>
      <c r="E677" s="321">
        <v>6083660</v>
      </c>
    </row>
    <row r="678" spans="1:5" x14ac:dyDescent="0.25">
      <c r="A678">
        <v>92868</v>
      </c>
      <c r="B678" s="322">
        <v>33.787700000000001</v>
      </c>
      <c r="C678" s="322">
        <v>-117.876</v>
      </c>
      <c r="D678" s="321">
        <v>2234110</v>
      </c>
      <c r="E678" s="321">
        <v>6067510</v>
      </c>
    </row>
    <row r="679" spans="1:5" x14ac:dyDescent="0.25">
      <c r="A679">
        <v>92869</v>
      </c>
      <c r="B679" s="322">
        <v>33.801299999999998</v>
      </c>
      <c r="C679" s="322">
        <v>-117.774</v>
      </c>
      <c r="D679" s="321">
        <v>2238560</v>
      </c>
      <c r="E679" s="321">
        <v>6098760</v>
      </c>
    </row>
    <row r="680" spans="1:5" x14ac:dyDescent="0.25">
      <c r="A680">
        <v>92870</v>
      </c>
      <c r="B680" s="322">
        <v>33.880899999999997</v>
      </c>
      <c r="C680" s="322">
        <v>-117.855</v>
      </c>
      <c r="D680" s="321">
        <v>2267900</v>
      </c>
      <c r="E680" s="321">
        <v>6074440</v>
      </c>
    </row>
    <row r="681" spans="1:5" x14ac:dyDescent="0.25">
      <c r="A681">
        <v>92879</v>
      </c>
      <c r="B681" s="322">
        <v>33.880000000000003</v>
      </c>
      <c r="C681" s="322">
        <v>-117.538</v>
      </c>
      <c r="D681" s="321">
        <v>2266260</v>
      </c>
      <c r="E681" s="321">
        <v>6170670</v>
      </c>
    </row>
    <row r="682" spans="1:5" x14ac:dyDescent="0.25">
      <c r="A682">
        <v>92880</v>
      </c>
      <c r="B682" s="322">
        <v>33.924100000000003</v>
      </c>
      <c r="C682" s="322">
        <v>-117.60899999999999</v>
      </c>
      <c r="D682" s="321">
        <v>2282570</v>
      </c>
      <c r="E682" s="321">
        <v>6149440</v>
      </c>
    </row>
    <row r="683" spans="1:5" x14ac:dyDescent="0.25">
      <c r="A683">
        <v>92881</v>
      </c>
      <c r="B683" s="322">
        <v>33.840699999999998</v>
      </c>
      <c r="C683" s="322">
        <v>-117.496</v>
      </c>
      <c r="D683" s="321">
        <v>2251800</v>
      </c>
      <c r="E683" s="321">
        <v>6183190</v>
      </c>
    </row>
    <row r="684" spans="1:5" x14ac:dyDescent="0.25">
      <c r="A684">
        <v>92882</v>
      </c>
      <c r="B684" s="322">
        <v>33.8429</v>
      </c>
      <c r="C684" s="322">
        <v>-117.607</v>
      </c>
      <c r="D684" s="321">
        <v>2253030</v>
      </c>
      <c r="E684" s="321">
        <v>6149620</v>
      </c>
    </row>
    <row r="685" spans="1:5" x14ac:dyDescent="0.25">
      <c r="A685">
        <v>92883</v>
      </c>
      <c r="B685" s="322">
        <v>33.764600000000002</v>
      </c>
      <c r="C685" s="322">
        <v>-117.49299999999999</v>
      </c>
      <c r="D685" s="321">
        <v>2224090</v>
      </c>
      <c r="E685" s="321">
        <v>6184010</v>
      </c>
    </row>
    <row r="686" spans="1:5" x14ac:dyDescent="0.25">
      <c r="A686">
        <v>92886</v>
      </c>
      <c r="B686" s="322">
        <v>33.896599999999999</v>
      </c>
      <c r="C686" s="322">
        <v>-117.795</v>
      </c>
      <c r="D686" s="321">
        <v>2273350</v>
      </c>
      <c r="E686" s="321">
        <v>6092840</v>
      </c>
    </row>
    <row r="687" spans="1:5" x14ac:dyDescent="0.25">
      <c r="A687">
        <v>92887</v>
      </c>
      <c r="B687" s="322">
        <v>33.884099999999997</v>
      </c>
      <c r="C687" s="322">
        <v>-117.732</v>
      </c>
      <c r="D687" s="321">
        <v>2268520</v>
      </c>
      <c r="E687" s="321">
        <v>6111890</v>
      </c>
    </row>
    <row r="688" spans="1:5" x14ac:dyDescent="0.25">
      <c r="A688">
        <v>93001</v>
      </c>
      <c r="B688" s="322">
        <v>34.3476</v>
      </c>
      <c r="C688" s="322">
        <v>-119.32599999999999</v>
      </c>
      <c r="D688" s="321">
        <v>2447710</v>
      </c>
      <c r="E688" s="321">
        <v>5633250</v>
      </c>
    </row>
    <row r="689" spans="1:5" x14ac:dyDescent="0.25">
      <c r="A689">
        <v>93003</v>
      </c>
      <c r="B689" s="322">
        <v>34.279400000000003</v>
      </c>
      <c r="C689" s="322">
        <v>-119.21899999999999</v>
      </c>
      <c r="D689" s="321">
        <v>2421950</v>
      </c>
      <c r="E689" s="321">
        <v>5664670</v>
      </c>
    </row>
    <row r="690" spans="1:5" x14ac:dyDescent="0.25">
      <c r="A690">
        <v>93004</v>
      </c>
      <c r="B690" s="322">
        <v>34.280700000000003</v>
      </c>
      <c r="C690" s="322">
        <v>-119.16500000000001</v>
      </c>
      <c r="D690" s="321">
        <v>2421990</v>
      </c>
      <c r="E690" s="321">
        <v>5681010</v>
      </c>
    </row>
    <row r="691" spans="1:5" x14ac:dyDescent="0.25">
      <c r="A691">
        <v>93010</v>
      </c>
      <c r="B691" s="322">
        <v>34.229500000000002</v>
      </c>
      <c r="C691" s="322">
        <v>-119.07599999999999</v>
      </c>
      <c r="D691" s="321">
        <v>2402610</v>
      </c>
      <c r="E691" s="321">
        <v>5707570</v>
      </c>
    </row>
    <row r="692" spans="1:5" x14ac:dyDescent="0.25">
      <c r="A692">
        <v>93012</v>
      </c>
      <c r="B692" s="322">
        <v>34.206099999999999</v>
      </c>
      <c r="C692" s="322">
        <v>-118.992</v>
      </c>
      <c r="D692" s="321">
        <v>2393410</v>
      </c>
      <c r="E692" s="321">
        <v>5732500</v>
      </c>
    </row>
    <row r="693" spans="1:5" x14ac:dyDescent="0.25">
      <c r="A693">
        <v>93013</v>
      </c>
      <c r="B693" s="322">
        <v>34.414700000000003</v>
      </c>
      <c r="C693" s="322">
        <v>-119.515</v>
      </c>
      <c r="D693" s="321">
        <v>2473850</v>
      </c>
      <c r="E693" s="321">
        <v>5576870</v>
      </c>
    </row>
    <row r="694" spans="1:5" x14ac:dyDescent="0.25">
      <c r="A694">
        <v>93015</v>
      </c>
      <c r="B694" s="322">
        <v>34.408999999999999</v>
      </c>
      <c r="C694" s="322">
        <v>-118.874</v>
      </c>
      <c r="D694" s="321">
        <v>2466330</v>
      </c>
      <c r="E694" s="321">
        <v>5770300</v>
      </c>
    </row>
    <row r="695" spans="1:5" x14ac:dyDescent="0.25">
      <c r="A695">
        <v>93021</v>
      </c>
      <c r="B695" s="322">
        <v>34.309399999999997</v>
      </c>
      <c r="C695" s="322">
        <v>-118.86499999999999</v>
      </c>
      <c r="D695" s="321">
        <v>2430000</v>
      </c>
      <c r="E695" s="321">
        <v>5771950</v>
      </c>
    </row>
    <row r="696" spans="1:5" x14ac:dyDescent="0.25">
      <c r="A696">
        <v>93022</v>
      </c>
      <c r="B696" s="322">
        <v>34.4039</v>
      </c>
      <c r="C696" s="322">
        <v>-119.298</v>
      </c>
      <c r="D696" s="321">
        <v>2467940</v>
      </c>
      <c r="E696" s="321">
        <v>5642130</v>
      </c>
    </row>
    <row r="697" spans="1:5" x14ac:dyDescent="0.25">
      <c r="A697">
        <v>93023</v>
      </c>
      <c r="B697" s="322">
        <v>34.518700000000003</v>
      </c>
      <c r="C697" s="322">
        <v>-119.27200000000001</v>
      </c>
      <c r="D697" s="321">
        <v>2509490</v>
      </c>
      <c r="E697" s="321">
        <v>5651340</v>
      </c>
    </row>
    <row r="698" spans="1:5" x14ac:dyDescent="0.25">
      <c r="A698">
        <v>93030</v>
      </c>
      <c r="B698" s="322">
        <v>34.207299999999996</v>
      </c>
      <c r="C698" s="322">
        <v>-119.18</v>
      </c>
      <c r="D698" s="321">
        <v>2395400</v>
      </c>
      <c r="E698" s="321">
        <v>5675810</v>
      </c>
    </row>
    <row r="699" spans="1:5" x14ac:dyDescent="0.25">
      <c r="A699">
        <v>93033</v>
      </c>
      <c r="B699" s="322">
        <v>34.153399999999998</v>
      </c>
      <c r="C699" s="322">
        <v>-119.123</v>
      </c>
      <c r="D699" s="321">
        <v>2375320</v>
      </c>
      <c r="E699" s="321">
        <v>5692510</v>
      </c>
    </row>
    <row r="700" spans="1:5" x14ac:dyDescent="0.25">
      <c r="A700">
        <v>93035</v>
      </c>
      <c r="B700" s="322">
        <v>34.185099999999998</v>
      </c>
      <c r="C700" s="322">
        <v>-119.224</v>
      </c>
      <c r="D700" s="321">
        <v>2387710</v>
      </c>
      <c r="E700" s="321">
        <v>5662180</v>
      </c>
    </row>
    <row r="701" spans="1:5" x14ac:dyDescent="0.25">
      <c r="A701">
        <v>93036</v>
      </c>
      <c r="B701" s="322">
        <v>34.2376</v>
      </c>
      <c r="C701" s="322">
        <v>-119.17400000000001</v>
      </c>
      <c r="D701" s="321">
        <v>2406370</v>
      </c>
      <c r="E701" s="321">
        <v>5678060</v>
      </c>
    </row>
    <row r="702" spans="1:5" x14ac:dyDescent="0.25">
      <c r="A702">
        <v>93040</v>
      </c>
      <c r="B702" s="322">
        <v>34.470199999999998</v>
      </c>
      <c r="C702" s="322">
        <v>-118.76900000000001</v>
      </c>
      <c r="D702" s="321">
        <v>2487790</v>
      </c>
      <c r="E702" s="321">
        <v>5802340</v>
      </c>
    </row>
    <row r="703" spans="1:5" x14ac:dyDescent="0.25">
      <c r="A703">
        <v>93041</v>
      </c>
      <c r="B703" s="322">
        <v>34.150700000000001</v>
      </c>
      <c r="C703" s="322">
        <v>-119.16800000000001</v>
      </c>
      <c r="D703" s="321">
        <v>2374700</v>
      </c>
      <c r="E703" s="321">
        <v>5678860</v>
      </c>
    </row>
    <row r="704" spans="1:5" x14ac:dyDescent="0.25">
      <c r="A704">
        <v>93042</v>
      </c>
      <c r="B704" s="322">
        <v>34.1098</v>
      </c>
      <c r="C704" s="322">
        <v>-119.113</v>
      </c>
      <c r="D704" s="321">
        <v>2359340</v>
      </c>
      <c r="E704" s="321">
        <v>5695200</v>
      </c>
    </row>
    <row r="705" spans="1:5" x14ac:dyDescent="0.25">
      <c r="A705">
        <v>93043</v>
      </c>
      <c r="B705" s="322">
        <v>34.162300000000002</v>
      </c>
      <c r="C705" s="322">
        <v>-119.206</v>
      </c>
      <c r="D705" s="321">
        <v>2379250</v>
      </c>
      <c r="E705" s="321">
        <v>5667340</v>
      </c>
    </row>
    <row r="706" spans="1:5" x14ac:dyDescent="0.25">
      <c r="A706">
        <v>93060</v>
      </c>
      <c r="B706" s="322">
        <v>34.379800000000003</v>
      </c>
      <c r="C706" s="322">
        <v>-119.104</v>
      </c>
      <c r="D706" s="321">
        <v>2457530</v>
      </c>
      <c r="E706" s="321">
        <v>5700430</v>
      </c>
    </row>
    <row r="707" spans="1:5" x14ac:dyDescent="0.25">
      <c r="A707">
        <v>93063</v>
      </c>
      <c r="B707" s="322">
        <v>34.288200000000003</v>
      </c>
      <c r="C707" s="322">
        <v>-118.68899999999999</v>
      </c>
      <c r="D707" s="321">
        <v>2421010</v>
      </c>
      <c r="E707" s="321">
        <v>5824850</v>
      </c>
    </row>
    <row r="708" spans="1:5" x14ac:dyDescent="0.25">
      <c r="A708">
        <v>93065</v>
      </c>
      <c r="B708" s="322">
        <v>34.283799999999999</v>
      </c>
      <c r="C708" s="322">
        <v>-118.77</v>
      </c>
      <c r="D708" s="321">
        <v>2419990</v>
      </c>
      <c r="E708" s="321">
        <v>5800490</v>
      </c>
    </row>
    <row r="709" spans="1:5" x14ac:dyDescent="0.25">
      <c r="A709">
        <v>93066</v>
      </c>
      <c r="B709" s="322">
        <v>34.297600000000003</v>
      </c>
      <c r="C709" s="322">
        <v>-119.032</v>
      </c>
      <c r="D709" s="321">
        <v>2427050</v>
      </c>
      <c r="E709" s="321">
        <v>5721340</v>
      </c>
    </row>
    <row r="710" spans="1:5" x14ac:dyDescent="0.25">
      <c r="A710">
        <v>93067</v>
      </c>
      <c r="B710" s="322">
        <v>34.419800000000002</v>
      </c>
      <c r="C710" s="322">
        <v>-119.596</v>
      </c>
      <c r="D710" s="321">
        <v>2476500</v>
      </c>
      <c r="E710" s="321">
        <v>5552470</v>
      </c>
    </row>
    <row r="711" spans="1:5" x14ac:dyDescent="0.25">
      <c r="A711">
        <v>93101</v>
      </c>
      <c r="B711" s="322">
        <v>34.419499999999999</v>
      </c>
      <c r="C711" s="322">
        <v>-119.708</v>
      </c>
      <c r="D711" s="321">
        <v>2477490</v>
      </c>
      <c r="E711" s="321">
        <v>5518910</v>
      </c>
    </row>
    <row r="712" spans="1:5" x14ac:dyDescent="0.25">
      <c r="A712">
        <v>93103</v>
      </c>
      <c r="B712" s="322">
        <v>34.435099999999998</v>
      </c>
      <c r="C712" s="322">
        <v>-119.684</v>
      </c>
      <c r="D712" s="321">
        <v>2482930</v>
      </c>
      <c r="E712" s="321">
        <v>5526110</v>
      </c>
    </row>
    <row r="713" spans="1:5" x14ac:dyDescent="0.25">
      <c r="A713">
        <v>93105</v>
      </c>
      <c r="B713" s="322">
        <v>34.573300000000003</v>
      </c>
      <c r="C713" s="322">
        <v>-119.767</v>
      </c>
      <c r="D713" s="321">
        <v>2534040</v>
      </c>
      <c r="E713" s="321">
        <v>5502820</v>
      </c>
    </row>
    <row r="714" spans="1:5" x14ac:dyDescent="0.25">
      <c r="A714">
        <v>93106</v>
      </c>
      <c r="B714" s="322">
        <v>34.415399999999998</v>
      </c>
      <c r="C714" s="322">
        <v>-119.849</v>
      </c>
      <c r="D714" s="321">
        <v>2477440</v>
      </c>
      <c r="E714" s="321">
        <v>5476240</v>
      </c>
    </row>
    <row r="715" spans="1:5" x14ac:dyDescent="0.25">
      <c r="A715">
        <v>93108</v>
      </c>
      <c r="B715" s="322">
        <v>34.453899999999997</v>
      </c>
      <c r="C715" s="322">
        <v>-119.544</v>
      </c>
      <c r="D715" s="321">
        <v>2488410</v>
      </c>
      <c r="E715" s="321">
        <v>5568600</v>
      </c>
    </row>
    <row r="716" spans="1:5" x14ac:dyDescent="0.25">
      <c r="A716">
        <v>93109</v>
      </c>
      <c r="B716" s="322">
        <v>34.406300000000002</v>
      </c>
      <c r="C716" s="322">
        <v>-119.726</v>
      </c>
      <c r="D716" s="321">
        <v>2472870</v>
      </c>
      <c r="E716" s="321">
        <v>5513060</v>
      </c>
    </row>
    <row r="717" spans="1:5" x14ac:dyDescent="0.25">
      <c r="A717">
        <v>93110</v>
      </c>
      <c r="B717" s="322">
        <v>34.435099999999998</v>
      </c>
      <c r="C717" s="322">
        <v>-119.76900000000001</v>
      </c>
      <c r="D717" s="321">
        <v>2483760</v>
      </c>
      <c r="E717" s="321">
        <v>5500630</v>
      </c>
    </row>
    <row r="718" spans="1:5" x14ac:dyDescent="0.25">
      <c r="A718">
        <v>93111</v>
      </c>
      <c r="B718" s="322">
        <v>34.451599999999999</v>
      </c>
      <c r="C718" s="322">
        <v>-119.803</v>
      </c>
      <c r="D718" s="321">
        <v>2490130</v>
      </c>
      <c r="E718" s="321">
        <v>5490510</v>
      </c>
    </row>
    <row r="719" spans="1:5" x14ac:dyDescent="0.25">
      <c r="A719">
        <v>93117</v>
      </c>
      <c r="B719" s="322">
        <v>34.494199999999999</v>
      </c>
      <c r="C719" s="322">
        <v>-120.047</v>
      </c>
      <c r="D719" s="321">
        <v>2508230</v>
      </c>
      <c r="E719" s="321">
        <v>5417690</v>
      </c>
    </row>
    <row r="720" spans="1:5" x14ac:dyDescent="0.25">
      <c r="A720">
        <v>93202</v>
      </c>
      <c r="B720" s="322">
        <v>36.309100000000001</v>
      </c>
      <c r="C720" s="322">
        <v>-119.708</v>
      </c>
      <c r="D720" s="321">
        <v>3165360</v>
      </c>
      <c r="E720" s="321">
        <v>5541660</v>
      </c>
    </row>
    <row r="721" spans="1:5" x14ac:dyDescent="0.25">
      <c r="A721">
        <v>93203</v>
      </c>
      <c r="B721" s="322">
        <v>35.116799999999998</v>
      </c>
      <c r="C721" s="322">
        <v>-118.83</v>
      </c>
      <c r="D721" s="321">
        <v>2723560</v>
      </c>
      <c r="E721" s="321">
        <v>5789730</v>
      </c>
    </row>
    <row r="722" spans="1:5" x14ac:dyDescent="0.25">
      <c r="A722">
        <v>93204</v>
      </c>
      <c r="B722" s="322">
        <v>35.904299999999999</v>
      </c>
      <c r="C722" s="322">
        <v>-120.08199999999999</v>
      </c>
      <c r="D722" s="321">
        <v>3021780</v>
      </c>
      <c r="E722" s="321">
        <v>5425980</v>
      </c>
    </row>
    <row r="723" spans="1:5" x14ac:dyDescent="0.25">
      <c r="A723">
        <v>93205</v>
      </c>
      <c r="B723" s="322">
        <v>35.576799999999999</v>
      </c>
      <c r="C723" s="322">
        <v>-118.491</v>
      </c>
      <c r="D723" s="321">
        <v>2888740</v>
      </c>
      <c r="E723" s="321">
        <v>5894720</v>
      </c>
    </row>
    <row r="724" spans="1:5" x14ac:dyDescent="0.25">
      <c r="A724">
        <v>93206</v>
      </c>
      <c r="B724" s="322">
        <v>35.422199999999997</v>
      </c>
      <c r="C724" s="322">
        <v>-119.48099999999999</v>
      </c>
      <c r="D724" s="321">
        <v>2840180</v>
      </c>
      <c r="E724" s="321">
        <v>5598450</v>
      </c>
    </row>
    <row r="725" spans="1:5" x14ac:dyDescent="0.25">
      <c r="A725">
        <v>93207</v>
      </c>
      <c r="B725" s="322">
        <v>35.872100000000003</v>
      </c>
      <c r="C725" s="322">
        <v>-118.893</v>
      </c>
      <c r="D725" s="321">
        <v>2999120</v>
      </c>
      <c r="E725" s="321">
        <v>5777790</v>
      </c>
    </row>
    <row r="726" spans="1:5" x14ac:dyDescent="0.25">
      <c r="A726">
        <v>93210</v>
      </c>
      <c r="B726" s="322">
        <v>36.1982</v>
      </c>
      <c r="C726" s="322">
        <v>-120.40300000000001</v>
      </c>
      <c r="D726" s="321">
        <v>3132420</v>
      </c>
      <c r="E726" s="321">
        <v>5334970</v>
      </c>
    </row>
    <row r="727" spans="1:5" x14ac:dyDescent="0.25">
      <c r="A727">
        <v>93212</v>
      </c>
      <c r="B727" s="322">
        <v>36.052700000000002</v>
      </c>
      <c r="C727" s="322">
        <v>-119.538</v>
      </c>
      <c r="D727" s="321">
        <v>3070330</v>
      </c>
      <c r="E727" s="321">
        <v>5588710</v>
      </c>
    </row>
    <row r="728" spans="1:5" x14ac:dyDescent="0.25">
      <c r="A728">
        <v>93215</v>
      </c>
      <c r="B728" s="322">
        <v>35.771900000000002</v>
      </c>
      <c r="C728" s="322">
        <v>-119.154</v>
      </c>
      <c r="D728" s="321">
        <v>2964680</v>
      </c>
      <c r="E728" s="321">
        <v>5699550</v>
      </c>
    </row>
    <row r="729" spans="1:5" x14ac:dyDescent="0.25">
      <c r="A729">
        <v>93219</v>
      </c>
      <c r="B729" s="322">
        <v>35.876899999999999</v>
      </c>
      <c r="C729" s="322">
        <v>-119.349</v>
      </c>
      <c r="D729" s="321">
        <v>3004580</v>
      </c>
      <c r="E729" s="321">
        <v>5642780</v>
      </c>
    </row>
    <row r="730" spans="1:5" x14ac:dyDescent="0.25">
      <c r="A730">
        <v>93221</v>
      </c>
      <c r="B730" s="322">
        <v>36.3093</v>
      </c>
      <c r="C730" s="322">
        <v>-119.075</v>
      </c>
      <c r="D730" s="321">
        <v>3159800</v>
      </c>
      <c r="E730" s="321">
        <v>5728320</v>
      </c>
    </row>
    <row r="731" spans="1:5" x14ac:dyDescent="0.25">
      <c r="A731">
        <v>93222</v>
      </c>
      <c r="B731" s="322">
        <v>34.845999999999997</v>
      </c>
      <c r="C731" s="322">
        <v>-119.181</v>
      </c>
      <c r="D731" s="321">
        <v>2627810</v>
      </c>
      <c r="E731" s="321">
        <v>5682030</v>
      </c>
    </row>
    <row r="732" spans="1:5" x14ac:dyDescent="0.25">
      <c r="A732">
        <v>93223</v>
      </c>
      <c r="B732" s="322">
        <v>36.293700000000001</v>
      </c>
      <c r="C732" s="322">
        <v>-119.203</v>
      </c>
      <c r="D732" s="321">
        <v>3155170</v>
      </c>
      <c r="E732" s="321">
        <v>5690290</v>
      </c>
    </row>
    <row r="733" spans="1:5" x14ac:dyDescent="0.25">
      <c r="A733">
        <v>93224</v>
      </c>
      <c r="B733" s="322">
        <v>35.224600000000002</v>
      </c>
      <c r="C733" s="322">
        <v>-119.58199999999999</v>
      </c>
      <c r="D733" s="321">
        <v>2769210</v>
      </c>
      <c r="E733" s="321">
        <v>5566190</v>
      </c>
    </row>
    <row r="734" spans="1:5" x14ac:dyDescent="0.25">
      <c r="A734">
        <v>93225</v>
      </c>
      <c r="B734" s="322">
        <v>34.816299999999998</v>
      </c>
      <c r="C734" s="322">
        <v>-119.07899999999999</v>
      </c>
      <c r="D734" s="321">
        <v>2616120</v>
      </c>
      <c r="E734" s="321">
        <v>5712380</v>
      </c>
    </row>
    <row r="735" spans="1:5" x14ac:dyDescent="0.25">
      <c r="A735">
        <v>93226</v>
      </c>
      <c r="B735" s="322">
        <v>35.739699999999999</v>
      </c>
      <c r="C735" s="322">
        <v>-118.67700000000001</v>
      </c>
      <c r="D735" s="321">
        <v>2949320</v>
      </c>
      <c r="E735" s="321">
        <v>5840890</v>
      </c>
    </row>
    <row r="736" spans="1:5" x14ac:dyDescent="0.25">
      <c r="A736">
        <v>93230</v>
      </c>
      <c r="B736" s="322">
        <v>36.292200000000001</v>
      </c>
      <c r="C736" s="322">
        <v>-119.621</v>
      </c>
      <c r="D736" s="321">
        <v>3158320</v>
      </c>
      <c r="E736" s="321">
        <v>5567050</v>
      </c>
    </row>
    <row r="737" spans="1:5" x14ac:dyDescent="0.25">
      <c r="A737">
        <v>93234</v>
      </c>
      <c r="B737" s="322">
        <v>36.286299999999997</v>
      </c>
      <c r="C737" s="322">
        <v>-120.09099999999999</v>
      </c>
      <c r="D737" s="321">
        <v>3160950</v>
      </c>
      <c r="E737" s="321">
        <v>5428430</v>
      </c>
    </row>
    <row r="738" spans="1:5" x14ac:dyDescent="0.25">
      <c r="A738">
        <v>93235</v>
      </c>
      <c r="B738" s="322">
        <v>36.385599999999997</v>
      </c>
      <c r="C738" s="322">
        <v>-119.221</v>
      </c>
      <c r="D738" s="321">
        <v>3188790</v>
      </c>
      <c r="E738" s="321">
        <v>5686150</v>
      </c>
    </row>
    <row r="739" spans="1:5" x14ac:dyDescent="0.25">
      <c r="A739">
        <v>93238</v>
      </c>
      <c r="B739" s="322">
        <v>35.731299999999997</v>
      </c>
      <c r="C739" s="322">
        <v>-118.371</v>
      </c>
      <c r="D739" s="321">
        <v>2944280</v>
      </c>
      <c r="E739" s="321">
        <v>5931790</v>
      </c>
    </row>
    <row r="740" spans="1:5" x14ac:dyDescent="0.25">
      <c r="A740">
        <v>93239</v>
      </c>
      <c r="B740" s="322">
        <v>35.942700000000002</v>
      </c>
      <c r="C740" s="322">
        <v>-119.77200000000001</v>
      </c>
      <c r="D740" s="321">
        <v>3032500</v>
      </c>
      <c r="E740" s="321">
        <v>5518280</v>
      </c>
    </row>
    <row r="741" spans="1:5" x14ac:dyDescent="0.25">
      <c r="A741">
        <v>93240</v>
      </c>
      <c r="B741" s="322">
        <v>35.623600000000003</v>
      </c>
      <c r="C741" s="322">
        <v>-118.423</v>
      </c>
      <c r="D741" s="321">
        <v>2905370</v>
      </c>
      <c r="E741" s="321">
        <v>5915360</v>
      </c>
    </row>
    <row r="742" spans="1:5" x14ac:dyDescent="0.25">
      <c r="A742">
        <v>93241</v>
      </c>
      <c r="B742" s="322">
        <v>35.253599999999999</v>
      </c>
      <c r="C742" s="322">
        <v>-118.914</v>
      </c>
      <c r="D742" s="321">
        <v>2774040</v>
      </c>
      <c r="E742" s="321">
        <v>5765990</v>
      </c>
    </row>
    <row r="743" spans="1:5" x14ac:dyDescent="0.25">
      <c r="A743">
        <v>93242</v>
      </c>
      <c r="B743" s="322">
        <v>36.4482</v>
      </c>
      <c r="C743" s="322">
        <v>-119.715</v>
      </c>
      <c r="D743" s="321">
        <v>3216100</v>
      </c>
      <c r="E743" s="321">
        <v>5541270</v>
      </c>
    </row>
    <row r="744" spans="1:5" x14ac:dyDescent="0.25">
      <c r="A744">
        <v>93243</v>
      </c>
      <c r="B744" s="322">
        <v>34.808900000000001</v>
      </c>
      <c r="C744" s="322">
        <v>-118.825</v>
      </c>
      <c r="D744" s="321">
        <v>2611450</v>
      </c>
      <c r="E744" s="321">
        <v>5788440</v>
      </c>
    </row>
    <row r="745" spans="1:5" x14ac:dyDescent="0.25">
      <c r="A745">
        <v>93244</v>
      </c>
      <c r="B745" s="322">
        <v>36.386600000000001</v>
      </c>
      <c r="C745" s="322">
        <v>-118.964</v>
      </c>
      <c r="D745" s="321">
        <v>3187110</v>
      </c>
      <c r="E745" s="321">
        <v>5761760</v>
      </c>
    </row>
    <row r="746" spans="1:5" x14ac:dyDescent="0.25">
      <c r="A746">
        <v>93245</v>
      </c>
      <c r="B746" s="322">
        <v>36.291899999999998</v>
      </c>
      <c r="C746" s="322">
        <v>-119.849</v>
      </c>
      <c r="D746" s="321">
        <v>3160470</v>
      </c>
      <c r="E746" s="321">
        <v>5499820</v>
      </c>
    </row>
    <row r="747" spans="1:5" x14ac:dyDescent="0.25">
      <c r="A747">
        <v>93247</v>
      </c>
      <c r="B747" s="322">
        <v>36.210500000000003</v>
      </c>
      <c r="C747" s="322">
        <v>-119.07299999999999</v>
      </c>
      <c r="D747" s="321">
        <v>3123790</v>
      </c>
      <c r="E747" s="321">
        <v>5727860</v>
      </c>
    </row>
    <row r="748" spans="1:5" x14ac:dyDescent="0.25">
      <c r="A748">
        <v>93249</v>
      </c>
      <c r="B748" s="322">
        <v>35.642200000000003</v>
      </c>
      <c r="C748" s="322">
        <v>-119.84399999999999</v>
      </c>
      <c r="D748" s="321">
        <v>2923840</v>
      </c>
      <c r="E748" s="321">
        <v>5493220</v>
      </c>
    </row>
    <row r="749" spans="1:5" x14ac:dyDescent="0.25">
      <c r="A749">
        <v>93250</v>
      </c>
      <c r="B749" s="322">
        <v>35.658200000000001</v>
      </c>
      <c r="C749" s="322">
        <v>-119.154</v>
      </c>
      <c r="D749" s="321">
        <v>2923250</v>
      </c>
      <c r="E749" s="321">
        <v>5698280</v>
      </c>
    </row>
    <row r="750" spans="1:5" x14ac:dyDescent="0.25">
      <c r="A750">
        <v>93251</v>
      </c>
      <c r="B750" s="322">
        <v>35.3643</v>
      </c>
      <c r="C750" s="322">
        <v>-119.66200000000001</v>
      </c>
      <c r="D750" s="321">
        <v>2820830</v>
      </c>
      <c r="E750" s="321">
        <v>5543810</v>
      </c>
    </row>
    <row r="751" spans="1:5" x14ac:dyDescent="0.25">
      <c r="A751">
        <v>93252</v>
      </c>
      <c r="B751" s="322">
        <v>34.831600000000002</v>
      </c>
      <c r="C751" s="322">
        <v>-119.367</v>
      </c>
      <c r="D751" s="321">
        <v>2624150</v>
      </c>
      <c r="E751" s="321">
        <v>5626200</v>
      </c>
    </row>
    <row r="752" spans="1:5" x14ac:dyDescent="0.25">
      <c r="A752">
        <v>93254</v>
      </c>
      <c r="B752" s="322">
        <v>34.965299999999999</v>
      </c>
      <c r="C752" s="322">
        <v>-119.848</v>
      </c>
      <c r="D752" s="321">
        <v>2677500</v>
      </c>
      <c r="E752" s="321">
        <v>5483540</v>
      </c>
    </row>
    <row r="753" spans="1:5" x14ac:dyDescent="0.25">
      <c r="A753">
        <v>93255</v>
      </c>
      <c r="B753" s="322">
        <v>35.659300000000002</v>
      </c>
      <c r="C753" s="322">
        <v>-118.11799999999999</v>
      </c>
      <c r="D753" s="321">
        <v>2916580</v>
      </c>
      <c r="E753" s="321">
        <v>6006310</v>
      </c>
    </row>
    <row r="754" spans="1:5" x14ac:dyDescent="0.25">
      <c r="A754">
        <v>93256</v>
      </c>
      <c r="B754" s="322">
        <v>35.974600000000002</v>
      </c>
      <c r="C754" s="322">
        <v>-119.304</v>
      </c>
      <c r="D754" s="321">
        <v>3039760</v>
      </c>
      <c r="E754" s="321">
        <v>5657040</v>
      </c>
    </row>
    <row r="755" spans="1:5" x14ac:dyDescent="0.25">
      <c r="A755">
        <v>93257</v>
      </c>
      <c r="B755" s="322">
        <v>36.004300000000001</v>
      </c>
      <c r="C755" s="322">
        <v>-118.876</v>
      </c>
      <c r="D755" s="321">
        <v>3047180</v>
      </c>
      <c r="E755" s="321">
        <v>5784120</v>
      </c>
    </row>
    <row r="756" spans="1:5" x14ac:dyDescent="0.25">
      <c r="A756">
        <v>93260</v>
      </c>
      <c r="B756" s="322">
        <v>35.815600000000003</v>
      </c>
      <c r="C756" s="322">
        <v>-118.681</v>
      </c>
      <c r="D756" s="321">
        <v>2976990</v>
      </c>
      <c r="E756" s="321">
        <v>5840440</v>
      </c>
    </row>
    <row r="757" spans="1:5" x14ac:dyDescent="0.25">
      <c r="A757">
        <v>93262</v>
      </c>
      <c r="B757" s="322">
        <v>36.606400000000001</v>
      </c>
      <c r="C757" s="322">
        <v>-118.751</v>
      </c>
      <c r="D757" s="321">
        <v>3265640</v>
      </c>
      <c r="E757" s="321">
        <v>5826560</v>
      </c>
    </row>
    <row r="758" spans="1:5" x14ac:dyDescent="0.25">
      <c r="A758">
        <v>93263</v>
      </c>
      <c r="B758" s="322">
        <v>35.491700000000002</v>
      </c>
      <c r="C758" s="322">
        <v>-119.30500000000001</v>
      </c>
      <c r="D758" s="321">
        <v>2863910</v>
      </c>
      <c r="E758" s="321">
        <v>5651650</v>
      </c>
    </row>
    <row r="759" spans="1:5" x14ac:dyDescent="0.25">
      <c r="A759">
        <v>93265</v>
      </c>
      <c r="B759" s="322">
        <v>36.188499999999998</v>
      </c>
      <c r="C759" s="322">
        <v>-118.67400000000001</v>
      </c>
      <c r="D759" s="321">
        <v>3112800</v>
      </c>
      <c r="E759" s="321">
        <v>5845490</v>
      </c>
    </row>
    <row r="760" spans="1:5" x14ac:dyDescent="0.25">
      <c r="A760">
        <v>93266</v>
      </c>
      <c r="B760" s="322">
        <v>36.122900000000001</v>
      </c>
      <c r="C760" s="322">
        <v>-119.82</v>
      </c>
      <c r="D760" s="321">
        <v>3098640</v>
      </c>
      <c r="E760" s="321">
        <v>5506210</v>
      </c>
    </row>
    <row r="761" spans="1:5" x14ac:dyDescent="0.25">
      <c r="A761">
        <v>93267</v>
      </c>
      <c r="B761" s="322">
        <v>36.143000000000001</v>
      </c>
      <c r="C761" s="322">
        <v>-119.08799999999999</v>
      </c>
      <c r="D761" s="321">
        <v>3099330</v>
      </c>
      <c r="E761" s="321">
        <v>5722740</v>
      </c>
    </row>
    <row r="762" spans="1:5" x14ac:dyDescent="0.25">
      <c r="A762">
        <v>93268</v>
      </c>
      <c r="B762" s="322">
        <v>35.171300000000002</v>
      </c>
      <c r="C762" s="322">
        <v>-119.42400000000001</v>
      </c>
      <c r="D762" s="321">
        <v>2748320</v>
      </c>
      <c r="E762" s="321">
        <v>5612630</v>
      </c>
    </row>
    <row r="763" spans="1:5" x14ac:dyDescent="0.25">
      <c r="A763">
        <v>93270</v>
      </c>
      <c r="B763" s="322">
        <v>35.943300000000001</v>
      </c>
      <c r="C763" s="322">
        <v>-119.048</v>
      </c>
      <c r="D763" s="321">
        <v>3026250</v>
      </c>
      <c r="E763" s="321">
        <v>5732730</v>
      </c>
    </row>
    <row r="764" spans="1:5" x14ac:dyDescent="0.25">
      <c r="A764">
        <v>93271</v>
      </c>
      <c r="B764" s="322">
        <v>36.431600000000003</v>
      </c>
      <c r="C764" s="322">
        <v>-118.74</v>
      </c>
      <c r="D764" s="321">
        <v>3201840</v>
      </c>
      <c r="E764" s="321">
        <v>5828150</v>
      </c>
    </row>
    <row r="765" spans="1:5" x14ac:dyDescent="0.25">
      <c r="A765">
        <v>93272</v>
      </c>
      <c r="B765" s="322">
        <v>36.047400000000003</v>
      </c>
      <c r="C765" s="322">
        <v>-119.333</v>
      </c>
      <c r="D765" s="321">
        <v>3066560</v>
      </c>
      <c r="E765" s="321">
        <v>5649320</v>
      </c>
    </row>
    <row r="766" spans="1:5" x14ac:dyDescent="0.25">
      <c r="A766">
        <v>93274</v>
      </c>
      <c r="B766" s="322">
        <v>36.177799999999998</v>
      </c>
      <c r="C766" s="322">
        <v>-119.36799999999999</v>
      </c>
      <c r="D766" s="321">
        <v>3114350</v>
      </c>
      <c r="E766" s="321">
        <v>5640490</v>
      </c>
    </row>
    <row r="767" spans="1:5" x14ac:dyDescent="0.25">
      <c r="A767">
        <v>93276</v>
      </c>
      <c r="B767" s="322">
        <v>35.223300000000002</v>
      </c>
      <c r="C767" s="322">
        <v>-119.295</v>
      </c>
      <c r="D767" s="321">
        <v>2766120</v>
      </c>
      <c r="E767" s="321">
        <v>5651920</v>
      </c>
    </row>
    <row r="768" spans="1:5" x14ac:dyDescent="0.25">
      <c r="A768">
        <v>93277</v>
      </c>
      <c r="B768" s="322">
        <v>36.299599999999998</v>
      </c>
      <c r="C768" s="322">
        <v>-119.381</v>
      </c>
      <c r="D768" s="321">
        <v>3158850</v>
      </c>
      <c r="E768" s="321">
        <v>5637810</v>
      </c>
    </row>
    <row r="769" spans="1:5" x14ac:dyDescent="0.25">
      <c r="A769">
        <v>93280</v>
      </c>
      <c r="B769" s="322">
        <v>35.641100000000002</v>
      </c>
      <c r="C769" s="322">
        <v>-119.43300000000001</v>
      </c>
      <c r="D769" s="321">
        <v>2919440</v>
      </c>
      <c r="E769" s="321">
        <v>5615300</v>
      </c>
    </row>
    <row r="770" spans="1:5" x14ac:dyDescent="0.25">
      <c r="A770">
        <v>93283</v>
      </c>
      <c r="B770" s="322">
        <v>35.5</v>
      </c>
      <c r="C770" s="322">
        <v>-118.217</v>
      </c>
      <c r="D770" s="321">
        <v>2859110</v>
      </c>
      <c r="E770" s="321">
        <v>5975730</v>
      </c>
    </row>
    <row r="771" spans="1:5" x14ac:dyDescent="0.25">
      <c r="A771">
        <v>93285</v>
      </c>
      <c r="B771" s="322">
        <v>35.634500000000003</v>
      </c>
      <c r="C771" s="322">
        <v>-118.59</v>
      </c>
      <c r="D771" s="321">
        <v>2910370</v>
      </c>
      <c r="E771" s="321">
        <v>5865710</v>
      </c>
    </row>
    <row r="772" spans="1:5" x14ac:dyDescent="0.25">
      <c r="A772">
        <v>93286</v>
      </c>
      <c r="B772" s="322">
        <v>36.520800000000001</v>
      </c>
      <c r="C772" s="322">
        <v>-119.04</v>
      </c>
      <c r="D772" s="321">
        <v>3236590</v>
      </c>
      <c r="E772" s="321">
        <v>5740600</v>
      </c>
    </row>
    <row r="773" spans="1:5" x14ac:dyDescent="0.25">
      <c r="A773">
        <v>93287</v>
      </c>
      <c r="B773" s="322">
        <v>35.740600000000001</v>
      </c>
      <c r="C773" s="322">
        <v>-118.842</v>
      </c>
      <c r="D773" s="321">
        <v>2950820</v>
      </c>
      <c r="E773" s="321">
        <v>5791840</v>
      </c>
    </row>
    <row r="774" spans="1:5" x14ac:dyDescent="0.25">
      <c r="A774">
        <v>93291</v>
      </c>
      <c r="B774" s="322">
        <v>36.39</v>
      </c>
      <c r="C774" s="322">
        <v>-119.37</v>
      </c>
      <c r="D774" s="321">
        <v>3191700</v>
      </c>
      <c r="E774" s="321">
        <v>5642300</v>
      </c>
    </row>
    <row r="775" spans="1:5" x14ac:dyDescent="0.25">
      <c r="A775">
        <v>93292</v>
      </c>
      <c r="B775" s="322">
        <v>36.374099999999999</v>
      </c>
      <c r="C775" s="322">
        <v>-119.223</v>
      </c>
      <c r="D775" s="321">
        <v>3184600</v>
      </c>
      <c r="E775" s="321">
        <v>5685350</v>
      </c>
    </row>
    <row r="776" spans="1:5" x14ac:dyDescent="0.25">
      <c r="A776">
        <v>93301</v>
      </c>
      <c r="B776" s="322">
        <v>35.384500000000003</v>
      </c>
      <c r="C776" s="322">
        <v>-119.021</v>
      </c>
      <c r="D776" s="321">
        <v>2822500</v>
      </c>
      <c r="E776" s="321">
        <v>5735370</v>
      </c>
    </row>
    <row r="777" spans="1:5" x14ac:dyDescent="0.25">
      <c r="A777">
        <v>93304</v>
      </c>
      <c r="B777" s="322">
        <v>35.339599999999997</v>
      </c>
      <c r="C777" s="322">
        <v>-119.024</v>
      </c>
      <c r="D777" s="321">
        <v>2806180</v>
      </c>
      <c r="E777" s="321">
        <v>5734000</v>
      </c>
    </row>
    <row r="778" spans="1:5" x14ac:dyDescent="0.25">
      <c r="A778">
        <v>93305</v>
      </c>
      <c r="B778" s="322">
        <v>35.389099999999999</v>
      </c>
      <c r="C778" s="322">
        <v>-118.985</v>
      </c>
      <c r="D778" s="321">
        <v>2823910</v>
      </c>
      <c r="E778" s="321">
        <v>5745930</v>
      </c>
    </row>
    <row r="779" spans="1:5" x14ac:dyDescent="0.25">
      <c r="A779">
        <v>93306</v>
      </c>
      <c r="B779" s="322">
        <v>35.453800000000001</v>
      </c>
      <c r="C779" s="322">
        <v>-118.831</v>
      </c>
      <c r="D779" s="321">
        <v>2846300</v>
      </c>
      <c r="E779" s="321">
        <v>5792420</v>
      </c>
    </row>
    <row r="780" spans="1:5" x14ac:dyDescent="0.25">
      <c r="A780">
        <v>93307</v>
      </c>
      <c r="B780" s="322">
        <v>35.256900000000002</v>
      </c>
      <c r="C780" s="322">
        <v>-118.91200000000001</v>
      </c>
      <c r="D780" s="321">
        <v>2775190</v>
      </c>
      <c r="E780" s="321">
        <v>5766570</v>
      </c>
    </row>
    <row r="781" spans="1:5" x14ac:dyDescent="0.25">
      <c r="A781">
        <v>93308</v>
      </c>
      <c r="B781" s="322">
        <v>35.5548</v>
      </c>
      <c r="C781" s="322">
        <v>-118.92700000000001</v>
      </c>
      <c r="D781" s="321">
        <v>2883800</v>
      </c>
      <c r="E781" s="321">
        <v>5764940</v>
      </c>
    </row>
    <row r="782" spans="1:5" x14ac:dyDescent="0.25">
      <c r="A782">
        <v>93309</v>
      </c>
      <c r="B782" s="322">
        <v>35.343299999999999</v>
      </c>
      <c r="C782" s="322">
        <v>-119.065</v>
      </c>
      <c r="D782" s="321">
        <v>2807870</v>
      </c>
      <c r="E782" s="321">
        <v>5721860</v>
      </c>
    </row>
    <row r="783" spans="1:5" x14ac:dyDescent="0.25">
      <c r="A783">
        <v>93311</v>
      </c>
      <c r="B783" s="322">
        <v>35.189799999999998</v>
      </c>
      <c r="C783" s="322">
        <v>-119.18300000000001</v>
      </c>
      <c r="D783" s="321">
        <v>2752950</v>
      </c>
      <c r="E783" s="321">
        <v>5684920</v>
      </c>
    </row>
    <row r="784" spans="1:5" x14ac:dyDescent="0.25">
      <c r="A784">
        <v>93312</v>
      </c>
      <c r="B784" s="322">
        <v>35.3917</v>
      </c>
      <c r="C784" s="322">
        <v>-119.12</v>
      </c>
      <c r="D784" s="321">
        <v>2825950</v>
      </c>
      <c r="E784" s="321">
        <v>5705940</v>
      </c>
    </row>
    <row r="785" spans="1:5" x14ac:dyDescent="0.25">
      <c r="A785">
        <v>93313</v>
      </c>
      <c r="B785" s="322">
        <v>35.136699999999998</v>
      </c>
      <c r="C785" s="322">
        <v>-119.042</v>
      </c>
      <c r="D785" s="321">
        <v>2732440</v>
      </c>
      <c r="E785" s="321">
        <v>5726620</v>
      </c>
    </row>
    <row r="786" spans="1:5" x14ac:dyDescent="0.25">
      <c r="A786">
        <v>93314</v>
      </c>
      <c r="B786" s="322">
        <v>35.392200000000003</v>
      </c>
      <c r="C786" s="322">
        <v>-119.23</v>
      </c>
      <c r="D786" s="321">
        <v>2827030</v>
      </c>
      <c r="E786" s="321">
        <v>5673010</v>
      </c>
    </row>
    <row r="787" spans="1:5" x14ac:dyDescent="0.25">
      <c r="A787">
        <v>93401</v>
      </c>
      <c r="B787" s="322">
        <v>35.234999999999999</v>
      </c>
      <c r="C787" s="322">
        <v>-120.62</v>
      </c>
      <c r="D787" s="321">
        <v>2784430</v>
      </c>
      <c r="E787" s="321">
        <v>5256260</v>
      </c>
    </row>
    <row r="788" spans="1:5" x14ac:dyDescent="0.25">
      <c r="A788">
        <v>93402</v>
      </c>
      <c r="B788" s="322">
        <v>35.286499999999997</v>
      </c>
      <c r="C788" s="322">
        <v>-120.828</v>
      </c>
      <c r="D788" s="321">
        <v>2805860</v>
      </c>
      <c r="E788" s="321">
        <v>5195140</v>
      </c>
    </row>
    <row r="789" spans="1:5" x14ac:dyDescent="0.25">
      <c r="A789">
        <v>93405</v>
      </c>
      <c r="B789" s="322">
        <v>35.278399999999998</v>
      </c>
      <c r="C789" s="322">
        <v>-120.74299999999999</v>
      </c>
      <c r="D789" s="321">
        <v>2801800</v>
      </c>
      <c r="E789" s="321">
        <v>5220150</v>
      </c>
    </row>
    <row r="790" spans="1:5" x14ac:dyDescent="0.25">
      <c r="A790">
        <v>93407</v>
      </c>
      <c r="B790" s="322">
        <v>35.301000000000002</v>
      </c>
      <c r="C790" s="322">
        <v>-120.661</v>
      </c>
      <c r="D790" s="321">
        <v>2808960</v>
      </c>
      <c r="E790" s="321">
        <v>5245200</v>
      </c>
    </row>
    <row r="791" spans="1:5" x14ac:dyDescent="0.25">
      <c r="A791">
        <v>93420</v>
      </c>
      <c r="B791" s="322">
        <v>35.141599999999997</v>
      </c>
      <c r="C791" s="322">
        <v>-120.414</v>
      </c>
      <c r="D791" s="321">
        <v>2747970</v>
      </c>
      <c r="E791" s="321">
        <v>5316460</v>
      </c>
    </row>
    <row r="792" spans="1:5" x14ac:dyDescent="0.25">
      <c r="A792">
        <v>93422</v>
      </c>
      <c r="B792" s="322">
        <v>35.466799999999999</v>
      </c>
      <c r="C792" s="322">
        <v>-120.68600000000001</v>
      </c>
      <c r="D792" s="321">
        <v>2869650</v>
      </c>
      <c r="E792" s="321">
        <v>5240090</v>
      </c>
    </row>
    <row r="793" spans="1:5" x14ac:dyDescent="0.25">
      <c r="A793">
        <v>93426</v>
      </c>
      <c r="B793" s="322">
        <v>35.865299999999998</v>
      </c>
      <c r="C793" s="322">
        <v>-120.96899999999999</v>
      </c>
      <c r="D793" s="321">
        <v>3018370</v>
      </c>
      <c r="E793" s="321">
        <v>5162490</v>
      </c>
    </row>
    <row r="794" spans="1:5" x14ac:dyDescent="0.25">
      <c r="A794">
        <v>93427</v>
      </c>
      <c r="B794" s="322">
        <v>34.646000000000001</v>
      </c>
      <c r="C794" s="322">
        <v>-120.232</v>
      </c>
      <c r="D794" s="321">
        <v>2565510</v>
      </c>
      <c r="E794" s="321">
        <v>5363850</v>
      </c>
    </row>
    <row r="795" spans="1:5" x14ac:dyDescent="0.25">
      <c r="A795">
        <v>93428</v>
      </c>
      <c r="B795" s="322">
        <v>35.5852</v>
      </c>
      <c r="C795" s="322">
        <v>-121.018</v>
      </c>
      <c r="D795" s="321">
        <v>2917080</v>
      </c>
      <c r="E795" s="321">
        <v>5143300</v>
      </c>
    </row>
    <row r="796" spans="1:5" x14ac:dyDescent="0.25">
      <c r="A796">
        <v>93429</v>
      </c>
      <c r="B796" s="322">
        <v>34.817799999999998</v>
      </c>
      <c r="C796" s="322">
        <v>-120.553</v>
      </c>
      <c r="D796" s="321">
        <v>2631820</v>
      </c>
      <c r="E796" s="321">
        <v>5270140</v>
      </c>
    </row>
    <row r="797" spans="1:5" x14ac:dyDescent="0.25">
      <c r="A797">
        <v>93430</v>
      </c>
      <c r="B797" s="322">
        <v>35.490200000000002</v>
      </c>
      <c r="C797" s="322">
        <v>-120.914</v>
      </c>
      <c r="D797" s="321">
        <v>2881100</v>
      </c>
      <c r="E797" s="321">
        <v>5172770</v>
      </c>
    </row>
    <row r="798" spans="1:5" x14ac:dyDescent="0.25">
      <c r="A798">
        <v>93432</v>
      </c>
      <c r="B798" s="322">
        <v>35.473300000000002</v>
      </c>
      <c r="C798" s="322">
        <v>-120.48</v>
      </c>
      <c r="D798" s="321">
        <v>2869450</v>
      </c>
      <c r="E798" s="321">
        <v>5301530</v>
      </c>
    </row>
    <row r="799" spans="1:5" x14ac:dyDescent="0.25">
      <c r="A799">
        <v>93433</v>
      </c>
      <c r="B799" s="322">
        <v>35.121299999999998</v>
      </c>
      <c r="C799" s="322">
        <v>-120.62</v>
      </c>
      <c r="D799" s="321">
        <v>2743060</v>
      </c>
      <c r="E799" s="321">
        <v>5254650</v>
      </c>
    </row>
    <row r="800" spans="1:5" x14ac:dyDescent="0.25">
      <c r="A800">
        <v>93434</v>
      </c>
      <c r="B800" s="322">
        <v>34.941200000000002</v>
      </c>
      <c r="C800" s="322">
        <v>-120.619</v>
      </c>
      <c r="D800" s="321">
        <v>2677540</v>
      </c>
      <c r="E800" s="321">
        <v>5252230</v>
      </c>
    </row>
    <row r="801" spans="1:5" x14ac:dyDescent="0.25">
      <c r="A801">
        <v>93435</v>
      </c>
      <c r="B801" s="322">
        <v>35.508899999999997</v>
      </c>
      <c r="C801" s="322">
        <v>-121.039</v>
      </c>
      <c r="D801" s="321">
        <v>2889590</v>
      </c>
      <c r="E801" s="321">
        <v>5135710</v>
      </c>
    </row>
    <row r="802" spans="1:5" x14ac:dyDescent="0.25">
      <c r="A802">
        <v>93436</v>
      </c>
      <c r="B802" s="322">
        <v>34.604900000000001</v>
      </c>
      <c r="C802" s="322">
        <v>-120.393</v>
      </c>
      <c r="D802" s="321">
        <v>2552430</v>
      </c>
      <c r="E802" s="321">
        <v>5314920</v>
      </c>
    </row>
    <row r="803" spans="1:5" x14ac:dyDescent="0.25">
      <c r="A803">
        <v>93437</v>
      </c>
      <c r="B803" s="322">
        <v>34.665900000000001</v>
      </c>
      <c r="C803" s="322">
        <v>-120.563</v>
      </c>
      <c r="D803" s="321">
        <v>2576670</v>
      </c>
      <c r="E803" s="321">
        <v>5264900</v>
      </c>
    </row>
    <row r="804" spans="1:5" x14ac:dyDescent="0.25">
      <c r="A804">
        <v>93440</v>
      </c>
      <c r="B804" s="322">
        <v>34.7376</v>
      </c>
      <c r="C804" s="322">
        <v>-120.279</v>
      </c>
      <c r="D804" s="321">
        <v>2599350</v>
      </c>
      <c r="E804" s="321">
        <v>5351230</v>
      </c>
    </row>
    <row r="805" spans="1:5" x14ac:dyDescent="0.25">
      <c r="A805">
        <v>93441</v>
      </c>
      <c r="B805" s="322">
        <v>34.726399999999998</v>
      </c>
      <c r="C805" s="322">
        <v>-120.087</v>
      </c>
      <c r="D805" s="321">
        <v>2593130</v>
      </c>
      <c r="E805" s="321">
        <v>5408550</v>
      </c>
    </row>
    <row r="806" spans="1:5" x14ac:dyDescent="0.25">
      <c r="A806">
        <v>93442</v>
      </c>
      <c r="B806" s="322">
        <v>35.403399999999998</v>
      </c>
      <c r="C806" s="322">
        <v>-120.8</v>
      </c>
      <c r="D806" s="321">
        <v>2848030</v>
      </c>
      <c r="E806" s="321">
        <v>5205290</v>
      </c>
    </row>
    <row r="807" spans="1:5" x14ac:dyDescent="0.25">
      <c r="A807">
        <v>93444</v>
      </c>
      <c r="B807" s="322">
        <v>35.027999999999999</v>
      </c>
      <c r="C807" s="322">
        <v>-120.497</v>
      </c>
      <c r="D807" s="321">
        <v>2707630</v>
      </c>
      <c r="E807" s="321">
        <v>5289990</v>
      </c>
    </row>
    <row r="808" spans="1:5" x14ac:dyDescent="0.25">
      <c r="A808">
        <v>93445</v>
      </c>
      <c r="B808" s="322">
        <v>35.103999999999999</v>
      </c>
      <c r="C808" s="322">
        <v>-120.61499999999999</v>
      </c>
      <c r="D808" s="321">
        <v>2736720</v>
      </c>
      <c r="E808" s="321">
        <v>5255850</v>
      </c>
    </row>
    <row r="809" spans="1:5" x14ac:dyDescent="0.25">
      <c r="A809">
        <v>93446</v>
      </c>
      <c r="B809" s="322">
        <v>35.652700000000003</v>
      </c>
      <c r="C809" s="322">
        <v>-120.735</v>
      </c>
      <c r="D809" s="321">
        <v>2937930</v>
      </c>
      <c r="E809" s="321">
        <v>5228480</v>
      </c>
    </row>
    <row r="810" spans="1:5" x14ac:dyDescent="0.25">
      <c r="A810">
        <v>93449</v>
      </c>
      <c r="B810" s="322">
        <v>35.158200000000001</v>
      </c>
      <c r="C810" s="322">
        <v>-120.651</v>
      </c>
      <c r="D810" s="321">
        <v>2756920</v>
      </c>
      <c r="E810" s="321">
        <v>5245840</v>
      </c>
    </row>
    <row r="811" spans="1:5" x14ac:dyDescent="0.25">
      <c r="A811">
        <v>93450</v>
      </c>
      <c r="B811" s="322">
        <v>36.058399999999999</v>
      </c>
      <c r="C811" s="322">
        <v>-120.795</v>
      </c>
      <c r="D811" s="321">
        <v>3086350</v>
      </c>
      <c r="E811" s="321">
        <v>5217160</v>
      </c>
    </row>
    <row r="812" spans="1:5" x14ac:dyDescent="0.25">
      <c r="A812">
        <v>93451</v>
      </c>
      <c r="B812" s="322">
        <v>35.866500000000002</v>
      </c>
      <c r="C812" s="322">
        <v>-120.51300000000001</v>
      </c>
      <c r="D812" s="321">
        <v>3012950</v>
      </c>
      <c r="E812" s="321">
        <v>5297540</v>
      </c>
    </row>
    <row r="813" spans="1:5" x14ac:dyDescent="0.25">
      <c r="A813">
        <v>93452</v>
      </c>
      <c r="B813" s="322">
        <v>35.713900000000002</v>
      </c>
      <c r="C813" s="322">
        <v>-121.16200000000001</v>
      </c>
      <c r="D813" s="321">
        <v>2965900</v>
      </c>
      <c r="E813" s="321">
        <v>5102760</v>
      </c>
    </row>
    <row r="814" spans="1:5" x14ac:dyDescent="0.25">
      <c r="A814">
        <v>93453</v>
      </c>
      <c r="B814" s="322">
        <v>35.239100000000001</v>
      </c>
      <c r="C814" s="322">
        <v>-120.033</v>
      </c>
      <c r="D814" s="321">
        <v>2779140</v>
      </c>
      <c r="E814" s="321">
        <v>5431800</v>
      </c>
    </row>
    <row r="815" spans="1:5" x14ac:dyDescent="0.25">
      <c r="A815">
        <v>93454</v>
      </c>
      <c r="B815" s="322">
        <v>34.9315</v>
      </c>
      <c r="C815" s="322">
        <v>-120.238</v>
      </c>
      <c r="D815" s="321">
        <v>2669440</v>
      </c>
      <c r="E815" s="321">
        <v>5366230</v>
      </c>
    </row>
    <row r="816" spans="1:5" x14ac:dyDescent="0.25">
      <c r="A816">
        <v>93455</v>
      </c>
      <c r="B816" s="322">
        <v>34.824399999999997</v>
      </c>
      <c r="C816" s="322">
        <v>-120.393</v>
      </c>
      <c r="D816" s="321">
        <v>2632280</v>
      </c>
      <c r="E816" s="321">
        <v>5318340</v>
      </c>
    </row>
    <row r="817" spans="1:5" x14ac:dyDescent="0.25">
      <c r="A817">
        <v>93458</v>
      </c>
      <c r="B817" s="322">
        <v>34.957099999999997</v>
      </c>
      <c r="C817" s="322">
        <v>-120.494</v>
      </c>
      <c r="D817" s="321">
        <v>2681770</v>
      </c>
      <c r="E817" s="321">
        <v>5289890</v>
      </c>
    </row>
    <row r="818" spans="1:5" x14ac:dyDescent="0.25">
      <c r="A818">
        <v>93460</v>
      </c>
      <c r="B818" s="322">
        <v>34.678699999999999</v>
      </c>
      <c r="C818" s="322">
        <v>-119.98099999999999</v>
      </c>
      <c r="D818" s="321">
        <v>2574620</v>
      </c>
      <c r="E818" s="321">
        <v>5439800</v>
      </c>
    </row>
    <row r="819" spans="1:5" x14ac:dyDescent="0.25">
      <c r="A819">
        <v>93461</v>
      </c>
      <c r="B819" s="322">
        <v>35.616</v>
      </c>
      <c r="C819" s="322">
        <v>-120.27800000000001</v>
      </c>
      <c r="D819" s="321">
        <v>2918980</v>
      </c>
      <c r="E819" s="321">
        <v>5363780</v>
      </c>
    </row>
    <row r="820" spans="1:5" x14ac:dyDescent="0.25">
      <c r="A820">
        <v>93463</v>
      </c>
      <c r="B820" s="322">
        <v>34.602699999999999</v>
      </c>
      <c r="C820" s="322">
        <v>-120.129</v>
      </c>
      <c r="D820" s="321">
        <v>2548570</v>
      </c>
      <c r="E820" s="321">
        <v>5394500</v>
      </c>
    </row>
    <row r="821" spans="1:5" x14ac:dyDescent="0.25">
      <c r="A821">
        <v>93465</v>
      </c>
      <c r="B821" s="322">
        <v>35.534500000000001</v>
      </c>
      <c r="C821" s="322">
        <v>-120.714</v>
      </c>
      <c r="D821" s="321">
        <v>2894640</v>
      </c>
      <c r="E821" s="321">
        <v>5232950</v>
      </c>
    </row>
    <row r="822" spans="1:5" x14ac:dyDescent="0.25">
      <c r="A822">
        <v>93501</v>
      </c>
      <c r="B822" s="322">
        <v>35.054400000000001</v>
      </c>
      <c r="C822" s="322">
        <v>-118.142</v>
      </c>
      <c r="D822" s="321">
        <v>2696460</v>
      </c>
      <c r="E822" s="321">
        <v>5995060</v>
      </c>
    </row>
    <row r="823" spans="1:5" x14ac:dyDescent="0.25">
      <c r="A823">
        <v>93505</v>
      </c>
      <c r="B823" s="322">
        <v>35.182699999999997</v>
      </c>
      <c r="C823" s="322">
        <v>-117.825</v>
      </c>
      <c r="D823" s="321">
        <v>2741610</v>
      </c>
      <c r="E823" s="321">
        <v>6090850</v>
      </c>
    </row>
    <row r="824" spans="1:5" x14ac:dyDescent="0.25">
      <c r="A824">
        <v>93510</v>
      </c>
      <c r="B824" s="322">
        <v>34.450200000000002</v>
      </c>
      <c r="C824" s="322">
        <v>-118.19799999999999</v>
      </c>
      <c r="D824" s="321">
        <v>2476840</v>
      </c>
      <c r="E824" s="321">
        <v>5974340</v>
      </c>
    </row>
    <row r="825" spans="1:5" x14ac:dyDescent="0.25">
      <c r="A825">
        <v>93512</v>
      </c>
      <c r="B825" s="322">
        <v>37.799999999999997</v>
      </c>
      <c r="C825" s="322">
        <v>-118.634</v>
      </c>
      <c r="D825" s="321">
        <v>3700300</v>
      </c>
      <c r="E825" s="321">
        <v>5870660</v>
      </c>
    </row>
    <row r="826" spans="1:5" x14ac:dyDescent="0.25">
      <c r="A826">
        <v>93513</v>
      </c>
      <c r="B826" s="322">
        <v>37.297899999999998</v>
      </c>
      <c r="C826" s="322">
        <v>-117.914</v>
      </c>
      <c r="D826" s="321">
        <v>3512980</v>
      </c>
      <c r="E826" s="321">
        <v>6076550</v>
      </c>
    </row>
    <row r="827" spans="1:5" x14ac:dyDescent="0.25">
      <c r="A827">
        <v>93514</v>
      </c>
      <c r="B827" s="322">
        <v>37.472499999999997</v>
      </c>
      <c r="C827" s="322">
        <v>-118.375</v>
      </c>
      <c r="D827" s="321">
        <v>3579100</v>
      </c>
      <c r="E827" s="321">
        <v>5943440</v>
      </c>
    </row>
    <row r="828" spans="1:5" x14ac:dyDescent="0.25">
      <c r="A828">
        <v>93516</v>
      </c>
      <c r="B828" s="322">
        <v>34.9983</v>
      </c>
      <c r="C828" s="322">
        <v>-117.596</v>
      </c>
      <c r="D828" s="321">
        <v>2673500</v>
      </c>
      <c r="E828" s="321">
        <v>6158470</v>
      </c>
    </row>
    <row r="829" spans="1:5" x14ac:dyDescent="0.25">
      <c r="A829">
        <v>93517</v>
      </c>
      <c r="B829" s="322">
        <v>38.264000000000003</v>
      </c>
      <c r="C829" s="322">
        <v>-119.096</v>
      </c>
      <c r="D829" s="321">
        <v>3873160</v>
      </c>
      <c r="E829" s="321">
        <v>5741690</v>
      </c>
    </row>
    <row r="830" spans="1:5" x14ac:dyDescent="0.25">
      <c r="A830">
        <v>93518</v>
      </c>
      <c r="B830" s="322">
        <v>35.359900000000003</v>
      </c>
      <c r="C830" s="322">
        <v>-118.449</v>
      </c>
      <c r="D830" s="321">
        <v>2809520</v>
      </c>
      <c r="E830" s="321">
        <v>5905660</v>
      </c>
    </row>
    <row r="831" spans="1:5" x14ac:dyDescent="0.25">
      <c r="A831">
        <v>93519</v>
      </c>
      <c r="B831" s="322">
        <v>35.3581</v>
      </c>
      <c r="C831" s="322">
        <v>-117.887</v>
      </c>
      <c r="D831" s="321">
        <v>2805750</v>
      </c>
      <c r="E831" s="321">
        <v>6073290</v>
      </c>
    </row>
    <row r="832" spans="1:5" x14ac:dyDescent="0.25">
      <c r="A832">
        <v>93523</v>
      </c>
      <c r="B832" s="322">
        <v>34.995699999999999</v>
      </c>
      <c r="C832" s="322">
        <v>-117.874</v>
      </c>
      <c r="D832" s="321">
        <v>2673710</v>
      </c>
      <c r="E832" s="321">
        <v>6074970</v>
      </c>
    </row>
    <row r="833" spans="1:5" x14ac:dyDescent="0.25">
      <c r="A833">
        <v>93524</v>
      </c>
      <c r="B833" s="322">
        <v>34.904400000000003</v>
      </c>
      <c r="C833" s="322">
        <v>-117.657</v>
      </c>
      <c r="D833" s="321">
        <v>2639580</v>
      </c>
      <c r="E833" s="321">
        <v>6139760</v>
      </c>
    </row>
    <row r="834" spans="1:5" x14ac:dyDescent="0.25">
      <c r="A834">
        <v>93526</v>
      </c>
      <c r="B834" s="322">
        <v>36.927399999999999</v>
      </c>
      <c r="C834" s="322">
        <v>-117.9</v>
      </c>
      <c r="D834" s="321">
        <v>3377710</v>
      </c>
      <c r="E834" s="321">
        <v>6078550</v>
      </c>
    </row>
    <row r="835" spans="1:5" x14ac:dyDescent="0.25">
      <c r="A835">
        <v>93527</v>
      </c>
      <c r="B835" s="322">
        <v>35.707099999999997</v>
      </c>
      <c r="C835" s="322">
        <v>-117.929</v>
      </c>
      <c r="D835" s="321">
        <v>2933060</v>
      </c>
      <c r="E835" s="321">
        <v>6062740</v>
      </c>
    </row>
    <row r="836" spans="1:5" x14ac:dyDescent="0.25">
      <c r="A836">
        <v>93528</v>
      </c>
      <c r="B836" s="322">
        <v>35.371200000000002</v>
      </c>
      <c r="C836" s="322">
        <v>-117.66</v>
      </c>
      <c r="D836" s="321">
        <v>2809540</v>
      </c>
      <c r="E836" s="321">
        <v>6140990</v>
      </c>
    </row>
    <row r="837" spans="1:5" x14ac:dyDescent="0.25">
      <c r="A837">
        <v>93529</v>
      </c>
      <c r="B837" s="322">
        <v>37.813200000000002</v>
      </c>
      <c r="C837" s="322">
        <v>-118.997</v>
      </c>
      <c r="D837" s="321">
        <v>3707760</v>
      </c>
      <c r="E837" s="321">
        <v>5765750</v>
      </c>
    </row>
    <row r="838" spans="1:5" x14ac:dyDescent="0.25">
      <c r="A838">
        <v>93531</v>
      </c>
      <c r="B838" s="322">
        <v>35.228999999999999</v>
      </c>
      <c r="C838" s="322">
        <v>-118.604</v>
      </c>
      <c r="D838" s="321">
        <v>2762820</v>
      </c>
      <c r="E838" s="321">
        <v>5858460</v>
      </c>
    </row>
    <row r="839" spans="1:5" x14ac:dyDescent="0.25">
      <c r="A839">
        <v>93532</v>
      </c>
      <c r="B839" s="322">
        <v>34.685499999999998</v>
      </c>
      <c r="C839" s="322">
        <v>-118.566</v>
      </c>
      <c r="D839" s="321">
        <v>2564750</v>
      </c>
      <c r="E839" s="321">
        <v>5865400</v>
      </c>
    </row>
    <row r="840" spans="1:5" x14ac:dyDescent="0.25">
      <c r="A840">
        <v>93534</v>
      </c>
      <c r="B840" s="322">
        <v>34.718699999999998</v>
      </c>
      <c r="C840" s="322">
        <v>-118.149</v>
      </c>
      <c r="D840" s="321">
        <v>2574310</v>
      </c>
      <c r="E840" s="321">
        <v>5990970</v>
      </c>
    </row>
    <row r="841" spans="1:5" x14ac:dyDescent="0.25">
      <c r="A841">
        <v>93535</v>
      </c>
      <c r="B841" s="322">
        <v>34.733800000000002</v>
      </c>
      <c r="C841" s="322">
        <v>-117.89400000000001</v>
      </c>
      <c r="D841" s="321">
        <v>2578520</v>
      </c>
      <c r="E841" s="321">
        <v>6067520</v>
      </c>
    </row>
    <row r="842" spans="1:5" x14ac:dyDescent="0.25">
      <c r="A842">
        <v>93536</v>
      </c>
      <c r="B842" s="322">
        <v>34.756399999999999</v>
      </c>
      <c r="C842" s="322">
        <v>-118.41500000000001</v>
      </c>
      <c r="D842" s="321">
        <v>2589600</v>
      </c>
      <c r="E842" s="321">
        <v>5911170</v>
      </c>
    </row>
    <row r="843" spans="1:5" x14ac:dyDescent="0.25">
      <c r="A843">
        <v>93541</v>
      </c>
      <c r="B843" s="322">
        <v>38.023400000000002</v>
      </c>
      <c r="C843" s="322">
        <v>-118.964</v>
      </c>
      <c r="D843" s="321">
        <v>3784290</v>
      </c>
      <c r="E843" s="321">
        <v>5777180</v>
      </c>
    </row>
    <row r="844" spans="1:5" x14ac:dyDescent="0.25">
      <c r="A844">
        <v>93543</v>
      </c>
      <c r="B844" s="322">
        <v>34.5075</v>
      </c>
      <c r="C844" s="322">
        <v>-117.938</v>
      </c>
      <c r="D844" s="321">
        <v>2496350</v>
      </c>
      <c r="E844" s="321">
        <v>6053180</v>
      </c>
    </row>
    <row r="845" spans="1:5" x14ac:dyDescent="0.25">
      <c r="A845">
        <v>93544</v>
      </c>
      <c r="B845" s="322">
        <v>34.481999999999999</v>
      </c>
      <c r="C845" s="322">
        <v>-117.747</v>
      </c>
      <c r="D845" s="321">
        <v>2486190</v>
      </c>
      <c r="E845" s="321">
        <v>6110460</v>
      </c>
    </row>
    <row r="846" spans="1:5" x14ac:dyDescent="0.25">
      <c r="A846">
        <v>93545</v>
      </c>
      <c r="B846" s="322">
        <v>36.395600000000002</v>
      </c>
      <c r="C846" s="322">
        <v>-117.997</v>
      </c>
      <c r="D846" s="321">
        <v>3184150</v>
      </c>
      <c r="E846" s="321">
        <v>6046830</v>
      </c>
    </row>
    <row r="847" spans="1:5" x14ac:dyDescent="0.25">
      <c r="A847">
        <v>93546</v>
      </c>
      <c r="B847" s="322">
        <v>37.6175</v>
      </c>
      <c r="C847" s="322">
        <v>-118.866</v>
      </c>
      <c r="D847" s="321">
        <v>3635290</v>
      </c>
      <c r="E847" s="321">
        <v>5802060</v>
      </c>
    </row>
    <row r="848" spans="1:5" x14ac:dyDescent="0.25">
      <c r="A848">
        <v>93550</v>
      </c>
      <c r="B848" s="322">
        <v>34.486600000000003</v>
      </c>
      <c r="C848" s="322">
        <v>-118.075</v>
      </c>
      <c r="D848" s="321">
        <v>2489410</v>
      </c>
      <c r="E848" s="321">
        <v>6011650</v>
      </c>
    </row>
    <row r="849" spans="1:5" x14ac:dyDescent="0.25">
      <c r="A849">
        <v>93551</v>
      </c>
      <c r="B849" s="322">
        <v>34.595599999999997</v>
      </c>
      <c r="C849" s="322">
        <v>-118.223</v>
      </c>
      <c r="D849" s="321">
        <v>2529900</v>
      </c>
      <c r="E849" s="321">
        <v>5967800</v>
      </c>
    </row>
    <row r="850" spans="1:5" x14ac:dyDescent="0.25">
      <c r="A850">
        <v>93552</v>
      </c>
      <c r="B850" s="322">
        <v>34.579099999999997</v>
      </c>
      <c r="C850" s="322">
        <v>-118.02200000000001</v>
      </c>
      <c r="D850" s="321">
        <v>2522810</v>
      </c>
      <c r="E850" s="321">
        <v>6028300</v>
      </c>
    </row>
    <row r="851" spans="1:5" x14ac:dyDescent="0.25">
      <c r="A851">
        <v>93553</v>
      </c>
      <c r="B851" s="322">
        <v>34.457000000000001</v>
      </c>
      <c r="C851" s="322">
        <v>-117.89</v>
      </c>
      <c r="D851" s="321">
        <v>2477730</v>
      </c>
      <c r="E851" s="321">
        <v>6067130</v>
      </c>
    </row>
    <row r="852" spans="1:5" x14ac:dyDescent="0.25">
      <c r="A852">
        <v>93554</v>
      </c>
      <c r="B852" s="322">
        <v>35.409799999999997</v>
      </c>
      <c r="C852" s="322">
        <v>-117.72799999999999</v>
      </c>
      <c r="D852" s="321">
        <v>2823870</v>
      </c>
      <c r="E852" s="321">
        <v>6120900</v>
      </c>
    </row>
    <row r="853" spans="1:5" x14ac:dyDescent="0.25">
      <c r="A853">
        <v>93555</v>
      </c>
      <c r="B853" s="322">
        <v>35.695999999999998</v>
      </c>
      <c r="C853" s="322">
        <v>-117.45099999999999</v>
      </c>
      <c r="D853" s="321">
        <v>2926670</v>
      </c>
      <c r="E853" s="321">
        <v>6205060</v>
      </c>
    </row>
    <row r="854" spans="1:5" x14ac:dyDescent="0.25">
      <c r="A854">
        <v>93560</v>
      </c>
      <c r="B854" s="322">
        <v>34.919899999999998</v>
      </c>
      <c r="C854" s="322">
        <v>-118.497</v>
      </c>
      <c r="D854" s="321">
        <v>2649670</v>
      </c>
      <c r="E854" s="321">
        <v>5887770</v>
      </c>
    </row>
    <row r="855" spans="1:5" x14ac:dyDescent="0.25">
      <c r="A855">
        <v>93561</v>
      </c>
      <c r="B855" s="322">
        <v>35.153199999999998</v>
      </c>
      <c r="C855" s="322">
        <v>-118.503</v>
      </c>
      <c r="D855" s="321">
        <v>2734580</v>
      </c>
      <c r="E855" s="321">
        <v>5888040</v>
      </c>
    </row>
    <row r="856" spans="1:5" x14ac:dyDescent="0.25">
      <c r="A856">
        <v>93562</v>
      </c>
      <c r="B856" s="322">
        <v>35.672499999999999</v>
      </c>
      <c r="C856" s="322">
        <v>-117.357</v>
      </c>
      <c r="D856" s="321">
        <v>2918170</v>
      </c>
      <c r="E856" s="321">
        <v>6232480</v>
      </c>
    </row>
    <row r="857" spans="1:5" x14ac:dyDescent="0.25">
      <c r="A857">
        <v>93563</v>
      </c>
      <c r="B857" s="322">
        <v>34.307400000000001</v>
      </c>
      <c r="C857" s="322">
        <v>-117.872</v>
      </c>
      <c r="D857" s="321">
        <v>2423190</v>
      </c>
      <c r="E857" s="321">
        <v>6071700</v>
      </c>
    </row>
    <row r="858" spans="1:5" x14ac:dyDescent="0.25">
      <c r="A858">
        <v>93591</v>
      </c>
      <c r="B858" s="322">
        <v>34.6036</v>
      </c>
      <c r="C858" s="322">
        <v>-117.813</v>
      </c>
      <c r="D858" s="321">
        <v>2530720</v>
      </c>
      <c r="E858" s="321">
        <v>6091240</v>
      </c>
    </row>
    <row r="859" spans="1:5" x14ac:dyDescent="0.25">
      <c r="A859">
        <v>93601</v>
      </c>
      <c r="B859" s="322">
        <v>37.379800000000003</v>
      </c>
      <c r="C859" s="322">
        <v>-119.741</v>
      </c>
      <c r="D859" s="321">
        <v>3556010</v>
      </c>
      <c r="E859" s="321">
        <v>5544880</v>
      </c>
    </row>
    <row r="860" spans="1:5" x14ac:dyDescent="0.25">
      <c r="A860">
        <v>93602</v>
      </c>
      <c r="B860" s="322">
        <v>37.082599999999999</v>
      </c>
      <c r="C860" s="322">
        <v>-119.431</v>
      </c>
      <c r="D860" s="321">
        <v>3444700</v>
      </c>
      <c r="E860" s="321">
        <v>5632020</v>
      </c>
    </row>
    <row r="861" spans="1:5" x14ac:dyDescent="0.25">
      <c r="A861">
        <v>93603</v>
      </c>
      <c r="B861" s="322">
        <v>36.641399999999997</v>
      </c>
      <c r="C861" s="322">
        <v>-118.982</v>
      </c>
      <c r="D861" s="321">
        <v>3280090</v>
      </c>
      <c r="E861" s="321">
        <v>5758740</v>
      </c>
    </row>
    <row r="862" spans="1:5" x14ac:dyDescent="0.25">
      <c r="A862">
        <v>93604</v>
      </c>
      <c r="B862" s="322">
        <v>37.316000000000003</v>
      </c>
      <c r="C862" s="322">
        <v>-119.54900000000001</v>
      </c>
      <c r="D862" s="321">
        <v>3530900</v>
      </c>
      <c r="E862" s="321">
        <v>5600160</v>
      </c>
    </row>
    <row r="863" spans="1:5" x14ac:dyDescent="0.25">
      <c r="A863">
        <v>93608</v>
      </c>
      <c r="B863" s="322">
        <v>36.523499999999999</v>
      </c>
      <c r="C863" s="322">
        <v>-120.312</v>
      </c>
      <c r="D863" s="321">
        <v>3249860</v>
      </c>
      <c r="E863" s="321">
        <v>5366660</v>
      </c>
    </row>
    <row r="864" spans="1:5" x14ac:dyDescent="0.25">
      <c r="A864">
        <v>93609</v>
      </c>
      <c r="B864" s="322">
        <v>36.528700000000001</v>
      </c>
      <c r="C864" s="322">
        <v>-119.86799999999999</v>
      </c>
      <c r="D864" s="321">
        <v>3246950</v>
      </c>
      <c r="E864" s="321">
        <v>5497220</v>
      </c>
    </row>
    <row r="865" spans="1:5" x14ac:dyDescent="0.25">
      <c r="A865">
        <v>93610</v>
      </c>
      <c r="B865" s="322">
        <v>37.096400000000003</v>
      </c>
      <c r="C865" s="322">
        <v>-120.273</v>
      </c>
      <c r="D865" s="321">
        <v>3458260</v>
      </c>
      <c r="E865" s="321">
        <v>5386080</v>
      </c>
    </row>
    <row r="866" spans="1:5" x14ac:dyDescent="0.25">
      <c r="A866">
        <v>93611</v>
      </c>
      <c r="B866" s="322">
        <v>36.827500000000001</v>
      </c>
      <c r="C866" s="322">
        <v>-119.681</v>
      </c>
      <c r="D866" s="321">
        <v>3354000</v>
      </c>
      <c r="E866" s="321">
        <v>5555770</v>
      </c>
    </row>
    <row r="867" spans="1:5" x14ac:dyDescent="0.25">
      <c r="A867">
        <v>93612</v>
      </c>
      <c r="B867" s="322">
        <v>36.814599999999999</v>
      </c>
      <c r="C867" s="322">
        <v>-119.711</v>
      </c>
      <c r="D867" s="321">
        <v>3349600</v>
      </c>
      <c r="E867" s="321">
        <v>5546750</v>
      </c>
    </row>
    <row r="868" spans="1:5" x14ac:dyDescent="0.25">
      <c r="A868">
        <v>93614</v>
      </c>
      <c r="B868" s="322">
        <v>37.207799999999999</v>
      </c>
      <c r="C868" s="322">
        <v>-119.73699999999999</v>
      </c>
      <c r="D868" s="321">
        <v>3493240</v>
      </c>
      <c r="E868" s="321">
        <v>5543910</v>
      </c>
    </row>
    <row r="869" spans="1:5" x14ac:dyDescent="0.25">
      <c r="A869">
        <v>93615</v>
      </c>
      <c r="B869" s="322">
        <v>36.506100000000004</v>
      </c>
      <c r="C869" s="322">
        <v>-119.285</v>
      </c>
      <c r="D869" s="321">
        <v>3233260</v>
      </c>
      <c r="E869" s="321">
        <v>5668560</v>
      </c>
    </row>
    <row r="870" spans="1:5" x14ac:dyDescent="0.25">
      <c r="A870">
        <v>93616</v>
      </c>
      <c r="B870" s="322">
        <v>36.6541</v>
      </c>
      <c r="C870" s="322">
        <v>-119.593</v>
      </c>
      <c r="D870" s="321">
        <v>3289970</v>
      </c>
      <c r="E870" s="321">
        <v>5579660</v>
      </c>
    </row>
    <row r="871" spans="1:5" x14ac:dyDescent="0.25">
      <c r="A871">
        <v>93618</v>
      </c>
      <c r="B871" s="322">
        <v>36.521599999999999</v>
      </c>
      <c r="C871" s="322">
        <v>-119.38800000000001</v>
      </c>
      <c r="D871" s="321">
        <v>3239790</v>
      </c>
      <c r="E871" s="321">
        <v>5638180</v>
      </c>
    </row>
    <row r="872" spans="1:5" x14ac:dyDescent="0.25">
      <c r="A872">
        <v>93619</v>
      </c>
      <c r="B872" s="322">
        <v>36.914400000000001</v>
      </c>
      <c r="C872" s="322">
        <v>-119.577</v>
      </c>
      <c r="D872" s="321">
        <v>3384710</v>
      </c>
      <c r="E872" s="321">
        <v>5587170</v>
      </c>
    </row>
    <row r="873" spans="1:5" x14ac:dyDescent="0.25">
      <c r="A873">
        <v>93620</v>
      </c>
      <c r="B873" s="322">
        <v>37.058100000000003</v>
      </c>
      <c r="C873" s="322">
        <v>-120.631</v>
      </c>
      <c r="D873" s="321">
        <v>3448470</v>
      </c>
      <c r="E873" s="321">
        <v>5281020</v>
      </c>
    </row>
    <row r="874" spans="1:5" x14ac:dyDescent="0.25">
      <c r="A874">
        <v>93621</v>
      </c>
      <c r="B874" s="322">
        <v>36.738999999999997</v>
      </c>
      <c r="C874" s="322">
        <v>-119.048</v>
      </c>
      <c r="D874" s="321">
        <v>3316220</v>
      </c>
      <c r="E874" s="321">
        <v>5740580</v>
      </c>
    </row>
    <row r="875" spans="1:5" x14ac:dyDescent="0.25">
      <c r="A875">
        <v>93622</v>
      </c>
      <c r="B875" s="322">
        <v>36.8506</v>
      </c>
      <c r="C875" s="322">
        <v>-120.571</v>
      </c>
      <c r="D875" s="321">
        <v>3372150</v>
      </c>
      <c r="E875" s="321">
        <v>5295410</v>
      </c>
    </row>
    <row r="876" spans="1:5" x14ac:dyDescent="0.25">
      <c r="A876">
        <v>93623</v>
      </c>
      <c r="B876" s="322">
        <v>37.498199999999997</v>
      </c>
      <c r="C876" s="322">
        <v>-119.651</v>
      </c>
      <c r="D876" s="321">
        <v>3598350</v>
      </c>
      <c r="E876" s="321">
        <v>5572670</v>
      </c>
    </row>
    <row r="877" spans="1:5" x14ac:dyDescent="0.25">
      <c r="A877">
        <v>93625</v>
      </c>
      <c r="B877" s="322">
        <v>36.623399999999997</v>
      </c>
      <c r="C877" s="322">
        <v>-119.667</v>
      </c>
      <c r="D877" s="321">
        <v>3279480</v>
      </c>
      <c r="E877" s="321">
        <v>5557470</v>
      </c>
    </row>
    <row r="878" spans="1:5" x14ac:dyDescent="0.25">
      <c r="A878">
        <v>93626</v>
      </c>
      <c r="B878" s="322">
        <v>37.056399999999996</v>
      </c>
      <c r="C878" s="322">
        <v>-119.66</v>
      </c>
      <c r="D878" s="321">
        <v>3437250</v>
      </c>
      <c r="E878" s="321">
        <v>5564710</v>
      </c>
    </row>
    <row r="879" spans="1:5" x14ac:dyDescent="0.25">
      <c r="A879">
        <v>93627</v>
      </c>
      <c r="B879" s="322">
        <v>36.481699999999996</v>
      </c>
      <c r="C879" s="322">
        <v>-120.17</v>
      </c>
      <c r="D879" s="321">
        <v>3233050</v>
      </c>
      <c r="E879" s="321">
        <v>5407890</v>
      </c>
    </row>
    <row r="880" spans="1:5" x14ac:dyDescent="0.25">
      <c r="A880">
        <v>93628</v>
      </c>
      <c r="B880" s="322">
        <v>36.794800000000002</v>
      </c>
      <c r="C880" s="322">
        <v>-118.919</v>
      </c>
      <c r="D880" s="321">
        <v>3335540</v>
      </c>
      <c r="E880" s="321">
        <v>5778700</v>
      </c>
    </row>
    <row r="881" spans="1:5" x14ac:dyDescent="0.25">
      <c r="A881">
        <v>93630</v>
      </c>
      <c r="B881" s="322">
        <v>36.713900000000002</v>
      </c>
      <c r="C881" s="322">
        <v>-120.11799999999999</v>
      </c>
      <c r="D881" s="321">
        <v>3317110</v>
      </c>
      <c r="E881" s="321">
        <v>5426130</v>
      </c>
    </row>
    <row r="882" spans="1:5" x14ac:dyDescent="0.25">
      <c r="A882">
        <v>93631</v>
      </c>
      <c r="B882" s="322">
        <v>36.479399999999998</v>
      </c>
      <c r="C882" s="322">
        <v>-119.517</v>
      </c>
      <c r="D882" s="321">
        <v>3225570</v>
      </c>
      <c r="E882" s="321">
        <v>5599940</v>
      </c>
    </row>
    <row r="883" spans="1:5" x14ac:dyDescent="0.25">
      <c r="A883">
        <v>93633</v>
      </c>
      <c r="B883" s="322">
        <v>36.845199999999998</v>
      </c>
      <c r="C883" s="322">
        <v>-118.718</v>
      </c>
      <c r="D883" s="321">
        <v>3352520</v>
      </c>
      <c r="E883" s="321">
        <v>5838250</v>
      </c>
    </row>
    <row r="884" spans="1:5" x14ac:dyDescent="0.25">
      <c r="A884">
        <v>93635</v>
      </c>
      <c r="B884" s="322">
        <v>36.981400000000001</v>
      </c>
      <c r="C884" s="322">
        <v>-120.97199999999999</v>
      </c>
      <c r="D884" s="321">
        <v>3424870</v>
      </c>
      <c r="E884" s="321">
        <v>5180060</v>
      </c>
    </row>
    <row r="885" spans="1:5" x14ac:dyDescent="0.25">
      <c r="A885">
        <v>93636</v>
      </c>
      <c r="B885" s="322">
        <v>36.982700000000001</v>
      </c>
      <c r="C885" s="322">
        <v>-119.873</v>
      </c>
      <c r="D885" s="321">
        <v>3412500</v>
      </c>
      <c r="E885" s="321">
        <v>5501470</v>
      </c>
    </row>
    <row r="886" spans="1:5" x14ac:dyDescent="0.25">
      <c r="A886">
        <v>93637</v>
      </c>
      <c r="B886" s="322">
        <v>36.909999999999997</v>
      </c>
      <c r="C886" s="322">
        <v>-120.16200000000001</v>
      </c>
      <c r="D886" s="321">
        <v>3389050</v>
      </c>
      <c r="E886" s="321">
        <v>5416010</v>
      </c>
    </row>
    <row r="887" spans="1:5" x14ac:dyDescent="0.25">
      <c r="A887">
        <v>93638</v>
      </c>
      <c r="B887" s="322">
        <v>37.039000000000001</v>
      </c>
      <c r="C887" s="322">
        <v>-120.03400000000001</v>
      </c>
      <c r="D887" s="321">
        <v>3434680</v>
      </c>
      <c r="E887" s="321">
        <v>5455110</v>
      </c>
    </row>
    <row r="888" spans="1:5" x14ac:dyDescent="0.25">
      <c r="A888">
        <v>93640</v>
      </c>
      <c r="B888" s="322">
        <v>36.620399999999997</v>
      </c>
      <c r="C888" s="322">
        <v>-120.56</v>
      </c>
      <c r="D888" s="321">
        <v>3288120</v>
      </c>
      <c r="E888" s="321">
        <v>5294970</v>
      </c>
    </row>
    <row r="889" spans="1:5" x14ac:dyDescent="0.25">
      <c r="A889">
        <v>93641</v>
      </c>
      <c r="B889" s="322">
        <v>36.697299999999998</v>
      </c>
      <c r="C889" s="322">
        <v>-119.04600000000001</v>
      </c>
      <c r="D889" s="321">
        <v>3300980</v>
      </c>
      <c r="E889" s="321">
        <v>5740600</v>
      </c>
    </row>
    <row r="890" spans="1:5" x14ac:dyDescent="0.25">
      <c r="A890">
        <v>93643</v>
      </c>
      <c r="B890" s="322">
        <v>37.267099999999999</v>
      </c>
      <c r="C890" s="322">
        <v>-119.447</v>
      </c>
      <c r="D890" s="321">
        <v>3512130</v>
      </c>
      <c r="E890" s="321">
        <v>5629210</v>
      </c>
    </row>
    <row r="891" spans="1:5" x14ac:dyDescent="0.25">
      <c r="A891">
        <v>93644</v>
      </c>
      <c r="B891" s="322">
        <v>37.419199999999996</v>
      </c>
      <c r="C891" s="322">
        <v>-119.50700000000001</v>
      </c>
      <c r="D891" s="321">
        <v>3568180</v>
      </c>
      <c r="E891" s="321">
        <v>5613360</v>
      </c>
    </row>
    <row r="892" spans="1:5" x14ac:dyDescent="0.25">
      <c r="A892">
        <v>93645</v>
      </c>
      <c r="B892" s="322">
        <v>37.168199999999999</v>
      </c>
      <c r="C892" s="322">
        <v>-119.65</v>
      </c>
      <c r="D892" s="321">
        <v>3477950</v>
      </c>
      <c r="E892" s="321">
        <v>5569020</v>
      </c>
    </row>
    <row r="893" spans="1:5" x14ac:dyDescent="0.25">
      <c r="A893">
        <v>93646</v>
      </c>
      <c r="B893" s="322">
        <v>36.631399999999999</v>
      </c>
      <c r="C893" s="322">
        <v>-119.276</v>
      </c>
      <c r="D893" s="321">
        <v>3278850</v>
      </c>
      <c r="E893" s="321">
        <v>5672340</v>
      </c>
    </row>
    <row r="894" spans="1:5" x14ac:dyDescent="0.25">
      <c r="A894">
        <v>93647</v>
      </c>
      <c r="B894" s="322">
        <v>36.578000000000003</v>
      </c>
      <c r="C894" s="322">
        <v>-119.202</v>
      </c>
      <c r="D894" s="321">
        <v>3258770</v>
      </c>
      <c r="E894" s="321">
        <v>5693690</v>
      </c>
    </row>
    <row r="895" spans="1:5" x14ac:dyDescent="0.25">
      <c r="A895">
        <v>93648</v>
      </c>
      <c r="B895" s="322">
        <v>36.621200000000002</v>
      </c>
      <c r="C895" s="322">
        <v>-119.51900000000001</v>
      </c>
      <c r="D895" s="321">
        <v>3277300</v>
      </c>
      <c r="E895" s="321">
        <v>5600810</v>
      </c>
    </row>
    <row r="896" spans="1:5" x14ac:dyDescent="0.25">
      <c r="A896">
        <v>93650</v>
      </c>
      <c r="B896" s="322">
        <v>36.840699999999998</v>
      </c>
      <c r="C896" s="322">
        <v>-119.801</v>
      </c>
      <c r="D896" s="321">
        <v>3360000</v>
      </c>
      <c r="E896" s="321">
        <v>5520700</v>
      </c>
    </row>
    <row r="897" spans="1:5" x14ac:dyDescent="0.25">
      <c r="A897">
        <v>93651</v>
      </c>
      <c r="B897" s="322">
        <v>37</v>
      </c>
      <c r="C897" s="322">
        <v>-119.51600000000001</v>
      </c>
      <c r="D897" s="321">
        <v>3415340</v>
      </c>
      <c r="E897" s="321">
        <v>5606230</v>
      </c>
    </row>
    <row r="898" spans="1:5" x14ac:dyDescent="0.25">
      <c r="A898">
        <v>93652</v>
      </c>
      <c r="B898" s="322">
        <v>36.594700000000003</v>
      </c>
      <c r="C898" s="322">
        <v>-119.90300000000001</v>
      </c>
      <c r="D898" s="321">
        <v>3271370</v>
      </c>
      <c r="E898" s="321">
        <v>5487620</v>
      </c>
    </row>
    <row r="899" spans="1:5" x14ac:dyDescent="0.25">
      <c r="A899">
        <v>93653</v>
      </c>
      <c r="B899" s="322">
        <v>37.266500000000001</v>
      </c>
      <c r="C899" s="322">
        <v>-119.96</v>
      </c>
      <c r="D899" s="321">
        <v>3516900</v>
      </c>
      <c r="E899" s="321">
        <v>5479600</v>
      </c>
    </row>
    <row r="900" spans="1:5" x14ac:dyDescent="0.25">
      <c r="A900">
        <v>93654</v>
      </c>
      <c r="B900" s="322">
        <v>36.665799999999997</v>
      </c>
      <c r="C900" s="322">
        <v>-119.39700000000001</v>
      </c>
      <c r="D900" s="321">
        <v>3292450</v>
      </c>
      <c r="E900" s="321">
        <v>5637200</v>
      </c>
    </row>
    <row r="901" spans="1:5" x14ac:dyDescent="0.25">
      <c r="A901">
        <v>93656</v>
      </c>
      <c r="B901" s="322">
        <v>36.450099999999999</v>
      </c>
      <c r="C901" s="322">
        <v>-119.93300000000001</v>
      </c>
      <c r="D901" s="321">
        <v>3218980</v>
      </c>
      <c r="E901" s="321">
        <v>5477200</v>
      </c>
    </row>
    <row r="902" spans="1:5" x14ac:dyDescent="0.25">
      <c r="A902">
        <v>93657</v>
      </c>
      <c r="B902" s="322">
        <v>36.812199999999997</v>
      </c>
      <c r="C902" s="322">
        <v>-119.414</v>
      </c>
      <c r="D902" s="321">
        <v>3345950</v>
      </c>
      <c r="E902" s="321">
        <v>5633850</v>
      </c>
    </row>
    <row r="903" spans="1:5" x14ac:dyDescent="0.25">
      <c r="A903">
        <v>93660</v>
      </c>
      <c r="B903" s="322">
        <v>36.590899999999998</v>
      </c>
      <c r="C903" s="322">
        <v>-120.17700000000001</v>
      </c>
      <c r="D903" s="321">
        <v>3272900</v>
      </c>
      <c r="E903" s="321">
        <v>5407250</v>
      </c>
    </row>
    <row r="904" spans="1:5" x14ac:dyDescent="0.25">
      <c r="A904">
        <v>93662</v>
      </c>
      <c r="B904" s="322">
        <v>36.546500000000002</v>
      </c>
      <c r="C904" s="322">
        <v>-119.64100000000001</v>
      </c>
      <c r="D904" s="321">
        <v>3251200</v>
      </c>
      <c r="E904" s="321">
        <v>5564320</v>
      </c>
    </row>
    <row r="905" spans="1:5" x14ac:dyDescent="0.25">
      <c r="A905">
        <v>93664</v>
      </c>
      <c r="B905" s="322">
        <v>37.112200000000001</v>
      </c>
      <c r="C905" s="322">
        <v>-119.069</v>
      </c>
      <c r="D905" s="321">
        <v>3452440</v>
      </c>
      <c r="E905" s="321">
        <v>5737930</v>
      </c>
    </row>
    <row r="906" spans="1:5" x14ac:dyDescent="0.25">
      <c r="A906">
        <v>93667</v>
      </c>
      <c r="B906" s="322">
        <v>36.989800000000002</v>
      </c>
      <c r="C906" s="322">
        <v>-119.39100000000001</v>
      </c>
      <c r="D906" s="321">
        <v>3410520</v>
      </c>
      <c r="E906" s="321">
        <v>5642420</v>
      </c>
    </row>
    <row r="907" spans="1:5" x14ac:dyDescent="0.25">
      <c r="A907">
        <v>93668</v>
      </c>
      <c r="B907" s="322">
        <v>36.675199999999997</v>
      </c>
      <c r="C907" s="322">
        <v>-120.303</v>
      </c>
      <c r="D907" s="321">
        <v>3305040</v>
      </c>
      <c r="E907" s="321">
        <v>5371450</v>
      </c>
    </row>
    <row r="908" spans="1:5" x14ac:dyDescent="0.25">
      <c r="A908">
        <v>93669</v>
      </c>
      <c r="B908" s="322">
        <v>37.281999999999996</v>
      </c>
      <c r="C908" s="322">
        <v>-119.553</v>
      </c>
      <c r="D908" s="321">
        <v>3518560</v>
      </c>
      <c r="E908" s="321">
        <v>5598610</v>
      </c>
    </row>
    <row r="909" spans="1:5" x14ac:dyDescent="0.25">
      <c r="A909">
        <v>93675</v>
      </c>
      <c r="B909" s="322">
        <v>36.718800000000002</v>
      </c>
      <c r="C909" s="322">
        <v>-119.197</v>
      </c>
      <c r="D909" s="321">
        <v>3310050</v>
      </c>
      <c r="E909" s="321">
        <v>5696450</v>
      </c>
    </row>
    <row r="910" spans="1:5" x14ac:dyDescent="0.25">
      <c r="A910">
        <v>93701</v>
      </c>
      <c r="B910" s="322">
        <v>36.749400000000001</v>
      </c>
      <c r="C910" s="322">
        <v>-119.788</v>
      </c>
      <c r="D910" s="321">
        <v>3326600</v>
      </c>
      <c r="E910" s="321">
        <v>5523550</v>
      </c>
    </row>
    <row r="911" spans="1:5" x14ac:dyDescent="0.25">
      <c r="A911">
        <v>93702</v>
      </c>
      <c r="B911" s="322">
        <v>36.739600000000003</v>
      </c>
      <c r="C911" s="322">
        <v>-119.754</v>
      </c>
      <c r="D911" s="321">
        <v>3322670</v>
      </c>
      <c r="E911" s="321">
        <v>5533240</v>
      </c>
    </row>
    <row r="912" spans="1:5" x14ac:dyDescent="0.25">
      <c r="A912">
        <v>93703</v>
      </c>
      <c r="B912" s="322">
        <v>36.768900000000002</v>
      </c>
      <c r="C912" s="322">
        <v>-119.762</v>
      </c>
      <c r="D912" s="321">
        <v>3333430</v>
      </c>
      <c r="E912" s="321">
        <v>5531320</v>
      </c>
    </row>
    <row r="913" spans="1:5" x14ac:dyDescent="0.25">
      <c r="A913">
        <v>93704</v>
      </c>
      <c r="B913" s="322">
        <v>36.799799999999998</v>
      </c>
      <c r="C913" s="322">
        <v>-119.801</v>
      </c>
      <c r="D913" s="321">
        <v>3345080</v>
      </c>
      <c r="E913" s="321">
        <v>5520250</v>
      </c>
    </row>
    <row r="914" spans="1:5" x14ac:dyDescent="0.25">
      <c r="A914">
        <v>93705</v>
      </c>
      <c r="B914" s="322">
        <v>36.786799999999999</v>
      </c>
      <c r="C914" s="322">
        <v>-119.828</v>
      </c>
      <c r="D914" s="321">
        <v>3340630</v>
      </c>
      <c r="E914" s="321">
        <v>5512080</v>
      </c>
    </row>
    <row r="915" spans="1:5" x14ac:dyDescent="0.25">
      <c r="A915">
        <v>93706</v>
      </c>
      <c r="B915" s="322">
        <v>36.6526</v>
      </c>
      <c r="C915" s="322">
        <v>-119.90300000000001</v>
      </c>
      <c r="D915" s="321">
        <v>3292470</v>
      </c>
      <c r="E915" s="321">
        <v>5488490</v>
      </c>
    </row>
    <row r="916" spans="1:5" x14ac:dyDescent="0.25">
      <c r="A916">
        <v>93710</v>
      </c>
      <c r="B916" s="322">
        <v>36.8232</v>
      </c>
      <c r="C916" s="322">
        <v>-119.76</v>
      </c>
      <c r="D916" s="321">
        <v>3353220</v>
      </c>
      <c r="E916" s="321">
        <v>5532450</v>
      </c>
    </row>
    <row r="917" spans="1:5" x14ac:dyDescent="0.25">
      <c r="A917">
        <v>93711</v>
      </c>
      <c r="B917" s="322">
        <v>36.834899999999998</v>
      </c>
      <c r="C917" s="322">
        <v>-119.831</v>
      </c>
      <c r="D917" s="321">
        <v>3358200</v>
      </c>
      <c r="E917" s="321">
        <v>5512010</v>
      </c>
    </row>
    <row r="918" spans="1:5" x14ac:dyDescent="0.25">
      <c r="A918">
        <v>93720</v>
      </c>
      <c r="B918" s="322">
        <v>36.859400000000001</v>
      </c>
      <c r="C918" s="322">
        <v>-119.761</v>
      </c>
      <c r="D918" s="321">
        <v>3366420</v>
      </c>
      <c r="E918" s="321">
        <v>5532660</v>
      </c>
    </row>
    <row r="919" spans="1:5" x14ac:dyDescent="0.25">
      <c r="A919">
        <v>93721</v>
      </c>
      <c r="B919" s="322">
        <v>36.732900000000001</v>
      </c>
      <c r="C919" s="322">
        <v>-119.78400000000001</v>
      </c>
      <c r="D919" s="321">
        <v>3320520</v>
      </c>
      <c r="E919" s="321">
        <v>5524510</v>
      </c>
    </row>
    <row r="920" spans="1:5" x14ac:dyDescent="0.25">
      <c r="A920">
        <v>93722</v>
      </c>
      <c r="B920" s="322">
        <v>36.802100000000003</v>
      </c>
      <c r="C920" s="322">
        <v>-119.878</v>
      </c>
      <c r="D920" s="321">
        <v>3346700</v>
      </c>
      <c r="E920" s="321">
        <v>5497590</v>
      </c>
    </row>
    <row r="921" spans="1:5" x14ac:dyDescent="0.25">
      <c r="A921">
        <v>93723</v>
      </c>
      <c r="B921" s="322">
        <v>36.784500000000001</v>
      </c>
      <c r="C921" s="322">
        <v>-119.955</v>
      </c>
      <c r="D921" s="321">
        <v>3341080</v>
      </c>
      <c r="E921" s="321">
        <v>5474940</v>
      </c>
    </row>
    <row r="922" spans="1:5" x14ac:dyDescent="0.25">
      <c r="A922">
        <v>93725</v>
      </c>
      <c r="B922" s="322">
        <v>36.625900000000001</v>
      </c>
      <c r="C922" s="322">
        <v>-119.73699999999999</v>
      </c>
      <c r="D922" s="321">
        <v>3281070</v>
      </c>
      <c r="E922" s="321">
        <v>5536860</v>
      </c>
    </row>
    <row r="923" spans="1:5" x14ac:dyDescent="0.25">
      <c r="A923">
        <v>93726</v>
      </c>
      <c r="B923" s="322">
        <v>36.7941</v>
      </c>
      <c r="C923" s="322">
        <v>-119.761</v>
      </c>
      <c r="D923" s="321">
        <v>3342630</v>
      </c>
      <c r="E923" s="321">
        <v>5531860</v>
      </c>
    </row>
    <row r="924" spans="1:5" x14ac:dyDescent="0.25">
      <c r="A924">
        <v>93727</v>
      </c>
      <c r="B924" s="322">
        <v>36.751800000000003</v>
      </c>
      <c r="C924" s="322">
        <v>-119.69799999999999</v>
      </c>
      <c r="D924" s="321">
        <v>3326590</v>
      </c>
      <c r="E924" s="321">
        <v>5549840</v>
      </c>
    </row>
    <row r="925" spans="1:5" x14ac:dyDescent="0.25">
      <c r="A925">
        <v>93728</v>
      </c>
      <c r="B925" s="322">
        <v>36.7575</v>
      </c>
      <c r="C925" s="322">
        <v>-119.81699999999999</v>
      </c>
      <c r="D925" s="321">
        <v>3329860</v>
      </c>
      <c r="E925" s="321">
        <v>5514940</v>
      </c>
    </row>
    <row r="926" spans="1:5" x14ac:dyDescent="0.25">
      <c r="A926">
        <v>93730</v>
      </c>
      <c r="B926" s="322">
        <v>36.903199999999998</v>
      </c>
      <c r="C926" s="322">
        <v>-119.75700000000001</v>
      </c>
      <c r="D926" s="321">
        <v>3382360</v>
      </c>
      <c r="E926" s="321">
        <v>5534480</v>
      </c>
    </row>
    <row r="927" spans="1:5" x14ac:dyDescent="0.25">
      <c r="A927">
        <v>93737</v>
      </c>
      <c r="B927" s="322">
        <v>36.756100000000004</v>
      </c>
      <c r="C927" s="322">
        <v>-119.643</v>
      </c>
      <c r="D927" s="321">
        <v>3327640</v>
      </c>
      <c r="E927" s="321">
        <v>5566000</v>
      </c>
    </row>
    <row r="928" spans="1:5" x14ac:dyDescent="0.25">
      <c r="A928">
        <v>93741</v>
      </c>
      <c r="B928" s="322">
        <v>36.767200000000003</v>
      </c>
      <c r="C928" s="322">
        <v>-119.79600000000001</v>
      </c>
      <c r="D928" s="321">
        <v>3333150</v>
      </c>
      <c r="E928" s="321">
        <v>5521350</v>
      </c>
    </row>
    <row r="929" spans="1:5" x14ac:dyDescent="0.25">
      <c r="A929">
        <v>93901</v>
      </c>
      <c r="B929" s="322">
        <v>36.658700000000003</v>
      </c>
      <c r="C929" s="322">
        <v>-121.65</v>
      </c>
      <c r="D929" s="321">
        <v>3316960</v>
      </c>
      <c r="E929" s="321">
        <v>4975790</v>
      </c>
    </row>
    <row r="930" spans="1:5" x14ac:dyDescent="0.25">
      <c r="A930">
        <v>93905</v>
      </c>
      <c r="B930" s="322">
        <v>36.680599999999998</v>
      </c>
      <c r="C930" s="322">
        <v>-121.61</v>
      </c>
      <c r="D930" s="321">
        <v>3324340</v>
      </c>
      <c r="E930" s="321">
        <v>4987800</v>
      </c>
    </row>
    <row r="931" spans="1:5" x14ac:dyDescent="0.25">
      <c r="A931">
        <v>93906</v>
      </c>
      <c r="B931" s="322">
        <v>36.724699999999999</v>
      </c>
      <c r="C931" s="322">
        <v>-121.628</v>
      </c>
      <c r="D931" s="321">
        <v>3340660</v>
      </c>
      <c r="E931" s="321">
        <v>4983590</v>
      </c>
    </row>
    <row r="932" spans="1:5" x14ac:dyDescent="0.25">
      <c r="A932">
        <v>93907</v>
      </c>
      <c r="B932" s="322">
        <v>36.774799999999999</v>
      </c>
      <c r="C932" s="322">
        <v>-121.66</v>
      </c>
      <c r="D932" s="321">
        <v>3359410</v>
      </c>
      <c r="E932" s="321">
        <v>4975090</v>
      </c>
    </row>
    <row r="933" spans="1:5" x14ac:dyDescent="0.25">
      <c r="A933">
        <v>93908</v>
      </c>
      <c r="B933" s="322">
        <v>36.631100000000004</v>
      </c>
      <c r="C933" s="322">
        <v>-121.60299999999999</v>
      </c>
      <c r="D933" s="321">
        <v>3306200</v>
      </c>
      <c r="E933" s="321">
        <v>4989140</v>
      </c>
    </row>
    <row r="934" spans="1:5" x14ac:dyDescent="0.25">
      <c r="A934">
        <v>93920</v>
      </c>
      <c r="B934" s="322">
        <v>36.085099999999997</v>
      </c>
      <c r="C934" s="322">
        <v>-121.548</v>
      </c>
      <c r="D934" s="321">
        <v>3106540</v>
      </c>
      <c r="E934" s="321">
        <v>4995340</v>
      </c>
    </row>
    <row r="935" spans="1:5" x14ac:dyDescent="0.25">
      <c r="A935">
        <v>93923</v>
      </c>
      <c r="B935" s="322">
        <v>36.418199999999999</v>
      </c>
      <c r="C935" s="322">
        <v>-121.82599999999999</v>
      </c>
      <c r="D935" s="321">
        <v>3232080</v>
      </c>
      <c r="E935" s="321">
        <v>4919540</v>
      </c>
    </row>
    <row r="936" spans="1:5" x14ac:dyDescent="0.25">
      <c r="A936">
        <v>93924</v>
      </c>
      <c r="B936" s="322">
        <v>36.398299999999999</v>
      </c>
      <c r="C936" s="322">
        <v>-121.63200000000001</v>
      </c>
      <c r="D936" s="321">
        <v>3221860</v>
      </c>
      <c r="E936" s="321">
        <v>4976090</v>
      </c>
    </row>
    <row r="937" spans="1:5" x14ac:dyDescent="0.25">
      <c r="A937">
        <v>93925</v>
      </c>
      <c r="B937" s="322">
        <v>36.590899999999998</v>
      </c>
      <c r="C937" s="322">
        <v>-121.407</v>
      </c>
      <c r="D937" s="321">
        <v>3288680</v>
      </c>
      <c r="E937" s="321">
        <v>5045850</v>
      </c>
    </row>
    <row r="938" spans="1:5" x14ac:dyDescent="0.25">
      <c r="A938">
        <v>93926</v>
      </c>
      <c r="B938" s="322">
        <v>36.534100000000002</v>
      </c>
      <c r="C938" s="322">
        <v>-121.407</v>
      </c>
      <c r="D938" s="321">
        <v>3267990</v>
      </c>
      <c r="E938" s="321">
        <v>5044710</v>
      </c>
    </row>
    <row r="939" spans="1:5" x14ac:dyDescent="0.25">
      <c r="A939">
        <v>93927</v>
      </c>
      <c r="B939" s="322">
        <v>36.223700000000001</v>
      </c>
      <c r="C939" s="322">
        <v>-121.37</v>
      </c>
      <c r="D939" s="321">
        <v>3154420</v>
      </c>
      <c r="E939" s="321">
        <v>5050270</v>
      </c>
    </row>
    <row r="940" spans="1:5" x14ac:dyDescent="0.25">
      <c r="A940">
        <v>93930</v>
      </c>
      <c r="B940" s="322">
        <v>36.203000000000003</v>
      </c>
      <c r="C940" s="322">
        <v>-121.06699999999999</v>
      </c>
      <c r="D940" s="321">
        <v>3142610</v>
      </c>
      <c r="E940" s="321">
        <v>5139180</v>
      </c>
    </row>
    <row r="941" spans="1:5" x14ac:dyDescent="0.25">
      <c r="A941">
        <v>93932</v>
      </c>
      <c r="B941" s="322">
        <v>35.988700000000001</v>
      </c>
      <c r="C941" s="322">
        <v>-121.239</v>
      </c>
      <c r="D941" s="321">
        <v>3067010</v>
      </c>
      <c r="E941" s="321">
        <v>5084800</v>
      </c>
    </row>
    <row r="942" spans="1:5" x14ac:dyDescent="0.25">
      <c r="A942">
        <v>93933</v>
      </c>
      <c r="B942" s="322">
        <v>36.675800000000002</v>
      </c>
      <c r="C942" s="322">
        <v>-121.786</v>
      </c>
      <c r="D942" s="321">
        <v>3325290</v>
      </c>
      <c r="E942" s="321">
        <v>4936190</v>
      </c>
    </row>
    <row r="943" spans="1:5" x14ac:dyDescent="0.25">
      <c r="A943">
        <v>93940</v>
      </c>
      <c r="B943" s="322">
        <v>36.5809</v>
      </c>
      <c r="C943" s="322">
        <v>-121.843</v>
      </c>
      <c r="D943" s="321">
        <v>3291630</v>
      </c>
      <c r="E943" s="321">
        <v>4917510</v>
      </c>
    </row>
    <row r="944" spans="1:5" x14ac:dyDescent="0.25">
      <c r="A944">
        <v>93943</v>
      </c>
      <c r="B944" s="322">
        <v>36.5974</v>
      </c>
      <c r="C944" s="322">
        <v>-121.873</v>
      </c>
      <c r="D944" s="321">
        <v>3298130</v>
      </c>
      <c r="E944" s="321">
        <v>4909030</v>
      </c>
    </row>
    <row r="945" spans="1:5" x14ac:dyDescent="0.25">
      <c r="A945">
        <v>93944</v>
      </c>
      <c r="B945" s="322">
        <v>36.6023</v>
      </c>
      <c r="C945" s="322">
        <v>-121.91500000000001</v>
      </c>
      <c r="D945" s="321">
        <v>3300570</v>
      </c>
      <c r="E945" s="321">
        <v>4896910</v>
      </c>
    </row>
    <row r="946" spans="1:5" x14ac:dyDescent="0.25">
      <c r="A946">
        <v>93950</v>
      </c>
      <c r="B946" s="322">
        <v>36.619199999999999</v>
      </c>
      <c r="C946" s="322">
        <v>-121.926</v>
      </c>
      <c r="D946" s="321">
        <v>3306910</v>
      </c>
      <c r="E946" s="321">
        <v>4894100</v>
      </c>
    </row>
    <row r="947" spans="1:5" x14ac:dyDescent="0.25">
      <c r="A947">
        <v>93953</v>
      </c>
      <c r="B947" s="322">
        <v>36.5854</v>
      </c>
      <c r="C947" s="322">
        <v>-121.943</v>
      </c>
      <c r="D947" s="321">
        <v>3294880</v>
      </c>
      <c r="E947" s="321">
        <v>4888250</v>
      </c>
    </row>
    <row r="948" spans="1:5" x14ac:dyDescent="0.25">
      <c r="A948">
        <v>93955</v>
      </c>
      <c r="B948" s="322">
        <v>36.625300000000003</v>
      </c>
      <c r="C948" s="322">
        <v>-121.82</v>
      </c>
      <c r="D948" s="321">
        <v>3307430</v>
      </c>
      <c r="E948" s="321">
        <v>4925200</v>
      </c>
    </row>
    <row r="949" spans="1:5" x14ac:dyDescent="0.25">
      <c r="A949">
        <v>93960</v>
      </c>
      <c r="B949" s="322">
        <v>36.402799999999999</v>
      </c>
      <c r="C949" s="322">
        <v>-121.345</v>
      </c>
      <c r="D949" s="321">
        <v>3219280</v>
      </c>
      <c r="E949" s="321">
        <v>5060680</v>
      </c>
    </row>
    <row r="950" spans="1:5" x14ac:dyDescent="0.25">
      <c r="A950">
        <v>94002</v>
      </c>
      <c r="B950" s="322">
        <v>37.513399999999997</v>
      </c>
      <c r="C950" s="322">
        <v>-122.29900000000001</v>
      </c>
      <c r="D950" s="321">
        <v>3638770</v>
      </c>
      <c r="E950" s="321">
        <v>4803440</v>
      </c>
    </row>
    <row r="951" spans="1:5" x14ac:dyDescent="0.25">
      <c r="A951">
        <v>94005</v>
      </c>
      <c r="B951" s="322">
        <v>37.689</v>
      </c>
      <c r="C951" s="322">
        <v>-122.413</v>
      </c>
      <c r="D951" s="321">
        <v>3704720</v>
      </c>
      <c r="E951" s="321">
        <v>4774150</v>
      </c>
    </row>
    <row r="952" spans="1:5" x14ac:dyDescent="0.25">
      <c r="A952">
        <v>94010</v>
      </c>
      <c r="B952" s="322">
        <v>37.567300000000003</v>
      </c>
      <c r="C952" s="322">
        <v>-122.366</v>
      </c>
      <c r="D952" s="321">
        <v>3659570</v>
      </c>
      <c r="E952" s="321">
        <v>4785050</v>
      </c>
    </row>
    <row r="953" spans="1:5" x14ac:dyDescent="0.25">
      <c r="A953">
        <v>94014</v>
      </c>
      <c r="B953" s="322">
        <v>37.6905</v>
      </c>
      <c r="C953" s="322">
        <v>-122.447</v>
      </c>
      <c r="D953" s="321">
        <v>3705870</v>
      </c>
      <c r="E953" s="321">
        <v>4764310</v>
      </c>
    </row>
    <row r="954" spans="1:5" x14ac:dyDescent="0.25">
      <c r="A954">
        <v>94015</v>
      </c>
      <c r="B954" s="322">
        <v>37.681399999999996</v>
      </c>
      <c r="C954" s="322">
        <v>-122.48099999999999</v>
      </c>
      <c r="D954" s="321">
        <v>3703130</v>
      </c>
      <c r="E954" s="321">
        <v>4754280</v>
      </c>
    </row>
    <row r="955" spans="1:5" x14ac:dyDescent="0.25">
      <c r="A955">
        <v>94019</v>
      </c>
      <c r="B955" s="322">
        <v>37.486800000000002</v>
      </c>
      <c r="C955" s="322">
        <v>-122.41500000000001</v>
      </c>
      <c r="D955" s="321">
        <v>3631060</v>
      </c>
      <c r="E955" s="321">
        <v>4769150</v>
      </c>
    </row>
    <row r="956" spans="1:5" x14ac:dyDescent="0.25">
      <c r="A956">
        <v>94020</v>
      </c>
      <c r="B956" s="322">
        <v>37.292900000000003</v>
      </c>
      <c r="C956" s="322">
        <v>-122.241</v>
      </c>
      <c r="D956" s="321">
        <v>3557470</v>
      </c>
      <c r="E956" s="321">
        <v>4815590</v>
      </c>
    </row>
    <row r="957" spans="1:5" x14ac:dyDescent="0.25">
      <c r="A957">
        <v>94021</v>
      </c>
      <c r="B957" s="322">
        <v>37.247599999999998</v>
      </c>
      <c r="C957" s="322">
        <v>-122.259</v>
      </c>
      <c r="D957" s="321">
        <v>3541240</v>
      </c>
      <c r="E957" s="321">
        <v>4809530</v>
      </c>
    </row>
    <row r="958" spans="1:5" x14ac:dyDescent="0.25">
      <c r="A958">
        <v>94022</v>
      </c>
      <c r="B958" s="322">
        <v>37.3626</v>
      </c>
      <c r="C958" s="322">
        <v>-122.14700000000001</v>
      </c>
      <c r="D958" s="321">
        <v>3581270</v>
      </c>
      <c r="E958" s="321">
        <v>4844600</v>
      </c>
    </row>
    <row r="959" spans="1:5" x14ac:dyDescent="0.25">
      <c r="A959">
        <v>94024</v>
      </c>
      <c r="B959" s="322">
        <v>37.349899999999998</v>
      </c>
      <c r="C959" s="322">
        <v>-122.093</v>
      </c>
      <c r="D959" s="321">
        <v>3575770</v>
      </c>
      <c r="E959" s="321">
        <v>4860000</v>
      </c>
    </row>
    <row r="960" spans="1:5" x14ac:dyDescent="0.25">
      <c r="A960">
        <v>94025</v>
      </c>
      <c r="B960" s="322">
        <v>37.463500000000003</v>
      </c>
      <c r="C960" s="322">
        <v>-122.175</v>
      </c>
      <c r="D960" s="321">
        <v>3618520</v>
      </c>
      <c r="E960" s="321">
        <v>4838350</v>
      </c>
    </row>
    <row r="961" spans="1:5" x14ac:dyDescent="0.25">
      <c r="A961">
        <v>94027</v>
      </c>
      <c r="B961" s="322">
        <v>37.453000000000003</v>
      </c>
      <c r="C961" s="322">
        <v>-122.20399999999999</v>
      </c>
      <c r="D961" s="321">
        <v>3615190</v>
      </c>
      <c r="E961" s="321">
        <v>4829680</v>
      </c>
    </row>
    <row r="962" spans="1:5" x14ac:dyDescent="0.25">
      <c r="A962">
        <v>94028</v>
      </c>
      <c r="B962" s="322">
        <v>37.375300000000003</v>
      </c>
      <c r="C962" s="322">
        <v>-122.217</v>
      </c>
      <c r="D962" s="321">
        <v>3587090</v>
      </c>
      <c r="E962" s="321">
        <v>4824310</v>
      </c>
    </row>
    <row r="963" spans="1:5" x14ac:dyDescent="0.25">
      <c r="A963">
        <v>94030</v>
      </c>
      <c r="B963" s="322">
        <v>37.599800000000002</v>
      </c>
      <c r="C963" s="322">
        <v>-122.40300000000001</v>
      </c>
      <c r="D963" s="321">
        <v>3672040</v>
      </c>
      <c r="E963" s="321">
        <v>4775160</v>
      </c>
    </row>
    <row r="964" spans="1:5" x14ac:dyDescent="0.25">
      <c r="A964">
        <v>94035</v>
      </c>
      <c r="B964" s="322">
        <v>37.417900000000003</v>
      </c>
      <c r="C964" s="322">
        <v>-122.051</v>
      </c>
      <c r="D964" s="321">
        <v>3599890</v>
      </c>
      <c r="E964" s="321">
        <v>4873380</v>
      </c>
    </row>
    <row r="965" spans="1:5" x14ac:dyDescent="0.25">
      <c r="A965">
        <v>94037</v>
      </c>
      <c r="B965" s="322">
        <v>37.541200000000003</v>
      </c>
      <c r="C965" s="322">
        <v>-122.50700000000001</v>
      </c>
      <c r="D965" s="321">
        <v>3652490</v>
      </c>
      <c r="E965" s="321">
        <v>4743600</v>
      </c>
    </row>
    <row r="966" spans="1:5" x14ac:dyDescent="0.25">
      <c r="A966">
        <v>94038</v>
      </c>
      <c r="B966" s="322">
        <v>37.549199999999999</v>
      </c>
      <c r="C966" s="322">
        <v>-122.498</v>
      </c>
      <c r="D966" s="321">
        <v>3655240</v>
      </c>
      <c r="E966" s="321">
        <v>4746450</v>
      </c>
    </row>
    <row r="967" spans="1:5" x14ac:dyDescent="0.25">
      <c r="A967">
        <v>94040</v>
      </c>
      <c r="B967" s="322">
        <v>37.380299999999998</v>
      </c>
      <c r="C967" s="322">
        <v>-122.086</v>
      </c>
      <c r="D967" s="321">
        <v>3586730</v>
      </c>
      <c r="E967" s="321">
        <v>4862720</v>
      </c>
    </row>
    <row r="968" spans="1:5" x14ac:dyDescent="0.25">
      <c r="A968">
        <v>94041</v>
      </c>
      <c r="B968" s="322">
        <v>37.388300000000001</v>
      </c>
      <c r="C968" s="322">
        <v>-122.07599999999999</v>
      </c>
      <c r="D968" s="321">
        <v>3589500</v>
      </c>
      <c r="E968" s="321">
        <v>4865690</v>
      </c>
    </row>
    <row r="969" spans="1:5" x14ac:dyDescent="0.25">
      <c r="A969">
        <v>94043</v>
      </c>
      <c r="B969" s="322">
        <v>37.418100000000003</v>
      </c>
      <c r="C969" s="322">
        <v>-122.07599999999999</v>
      </c>
      <c r="D969" s="321">
        <v>3600370</v>
      </c>
      <c r="E969" s="321">
        <v>4866120</v>
      </c>
    </row>
    <row r="970" spans="1:5" x14ac:dyDescent="0.25">
      <c r="A970">
        <v>94044</v>
      </c>
      <c r="B970" s="322">
        <v>37.605400000000003</v>
      </c>
      <c r="C970" s="322">
        <v>-122.48099999999999</v>
      </c>
      <c r="D970" s="321">
        <v>3675420</v>
      </c>
      <c r="E970" s="321">
        <v>4752500</v>
      </c>
    </row>
    <row r="971" spans="1:5" x14ac:dyDescent="0.25">
      <c r="A971">
        <v>94060</v>
      </c>
      <c r="B971" s="322">
        <v>37.2104</v>
      </c>
      <c r="C971" s="322">
        <v>-122.33799999999999</v>
      </c>
      <c r="D971" s="321">
        <v>3529010</v>
      </c>
      <c r="E971" s="321">
        <v>4785660</v>
      </c>
    </row>
    <row r="972" spans="1:5" x14ac:dyDescent="0.25">
      <c r="A972">
        <v>94061</v>
      </c>
      <c r="B972" s="322">
        <v>37.4617</v>
      </c>
      <c r="C972" s="322">
        <v>-122.236</v>
      </c>
      <c r="D972" s="321">
        <v>3618890</v>
      </c>
      <c r="E972" s="321">
        <v>4820510</v>
      </c>
    </row>
    <row r="973" spans="1:5" x14ac:dyDescent="0.25">
      <c r="A973">
        <v>94062</v>
      </c>
      <c r="B973" s="322">
        <v>37.414900000000003</v>
      </c>
      <c r="C973" s="322">
        <v>-122.301</v>
      </c>
      <c r="D973" s="321">
        <v>3602930</v>
      </c>
      <c r="E973" s="321">
        <v>4800710</v>
      </c>
    </row>
    <row r="974" spans="1:5" x14ac:dyDescent="0.25">
      <c r="A974">
        <v>94063</v>
      </c>
      <c r="B974" s="322">
        <v>37.5062</v>
      </c>
      <c r="C974" s="322">
        <v>-122.212</v>
      </c>
      <c r="D974" s="321">
        <v>3634700</v>
      </c>
      <c r="E974" s="321">
        <v>4828630</v>
      </c>
    </row>
    <row r="975" spans="1:5" x14ac:dyDescent="0.25">
      <c r="A975">
        <v>94065</v>
      </c>
      <c r="B975" s="322">
        <v>37.535699999999999</v>
      </c>
      <c r="C975" s="322">
        <v>-122.245</v>
      </c>
      <c r="D975" s="321">
        <v>3646020</v>
      </c>
      <c r="E975" s="321">
        <v>4819470</v>
      </c>
    </row>
    <row r="976" spans="1:5" x14ac:dyDescent="0.25">
      <c r="A976">
        <v>94066</v>
      </c>
      <c r="B976" s="322">
        <v>37.6235</v>
      </c>
      <c r="C976" s="322">
        <v>-122.434</v>
      </c>
      <c r="D976" s="321">
        <v>3681210</v>
      </c>
      <c r="E976" s="321">
        <v>4766540</v>
      </c>
    </row>
    <row r="977" spans="1:5" x14ac:dyDescent="0.25">
      <c r="A977">
        <v>94070</v>
      </c>
      <c r="B977" s="322">
        <v>37.496200000000002</v>
      </c>
      <c r="C977" s="322">
        <v>-122.27</v>
      </c>
      <c r="D977" s="321">
        <v>3632030</v>
      </c>
      <c r="E977" s="321">
        <v>4811490</v>
      </c>
    </row>
    <row r="978" spans="1:5" x14ac:dyDescent="0.25">
      <c r="A978">
        <v>94074</v>
      </c>
      <c r="B978" s="322">
        <v>37.308999999999997</v>
      </c>
      <c r="C978" s="322">
        <v>-122.367</v>
      </c>
      <c r="D978" s="321">
        <v>3565450</v>
      </c>
      <c r="E978" s="321">
        <v>4779410</v>
      </c>
    </row>
    <row r="979" spans="1:5" x14ac:dyDescent="0.25">
      <c r="A979">
        <v>94080</v>
      </c>
      <c r="B979" s="322">
        <v>37.6556</v>
      </c>
      <c r="C979" s="322">
        <v>-122.422</v>
      </c>
      <c r="D979" s="321">
        <v>3692700</v>
      </c>
      <c r="E979" s="321">
        <v>4770730</v>
      </c>
    </row>
    <row r="980" spans="1:5" x14ac:dyDescent="0.25">
      <c r="A980">
        <v>94085</v>
      </c>
      <c r="B980" s="322">
        <v>37.388199999999998</v>
      </c>
      <c r="C980" s="322">
        <v>-122.01600000000001</v>
      </c>
      <c r="D980" s="321">
        <v>3588500</v>
      </c>
      <c r="E980" s="321">
        <v>4883100</v>
      </c>
    </row>
    <row r="981" spans="1:5" x14ac:dyDescent="0.25">
      <c r="A981">
        <v>94086</v>
      </c>
      <c r="B981" s="322">
        <v>37.371600000000001</v>
      </c>
      <c r="C981" s="322">
        <v>-122.024</v>
      </c>
      <c r="D981" s="321">
        <v>3582560</v>
      </c>
      <c r="E981" s="321">
        <v>4880560</v>
      </c>
    </row>
    <row r="982" spans="1:5" x14ac:dyDescent="0.25">
      <c r="A982">
        <v>94087</v>
      </c>
      <c r="B982" s="322">
        <v>37.351300000000002</v>
      </c>
      <c r="C982" s="322">
        <v>-122.03700000000001</v>
      </c>
      <c r="D982" s="321">
        <v>3575390</v>
      </c>
      <c r="E982" s="321">
        <v>4876250</v>
      </c>
    </row>
    <row r="983" spans="1:5" x14ac:dyDescent="0.25">
      <c r="A983">
        <v>94089</v>
      </c>
      <c r="B983" s="322">
        <v>37.424300000000002</v>
      </c>
      <c r="C983" s="322">
        <v>-122.017</v>
      </c>
      <c r="D983" s="321">
        <v>3601660</v>
      </c>
      <c r="E983" s="321">
        <v>4883640</v>
      </c>
    </row>
    <row r="984" spans="1:5" x14ac:dyDescent="0.25">
      <c r="A984">
        <v>94102</v>
      </c>
      <c r="B984" s="322">
        <v>37.779499999999999</v>
      </c>
      <c r="C984" s="322">
        <v>-122.42</v>
      </c>
      <c r="D984" s="321">
        <v>3737840</v>
      </c>
      <c r="E984" s="321">
        <v>4774170</v>
      </c>
    </row>
    <row r="985" spans="1:5" x14ac:dyDescent="0.25">
      <c r="A985">
        <v>94103</v>
      </c>
      <c r="B985" s="322">
        <v>37.773099999999999</v>
      </c>
      <c r="C985" s="322">
        <v>-122.411</v>
      </c>
      <c r="D985" s="321">
        <v>3735360</v>
      </c>
      <c r="E985" s="321">
        <v>4776440</v>
      </c>
    </row>
    <row r="986" spans="1:5" x14ac:dyDescent="0.25">
      <c r="A986">
        <v>94104</v>
      </c>
      <c r="B986" s="322">
        <v>37.791499999999999</v>
      </c>
      <c r="C986" s="322">
        <v>-122.402</v>
      </c>
      <c r="D986" s="321">
        <v>3741920</v>
      </c>
      <c r="E986" s="321">
        <v>4779520</v>
      </c>
    </row>
    <row r="987" spans="1:5" x14ac:dyDescent="0.25">
      <c r="A987">
        <v>94105</v>
      </c>
      <c r="B987" s="322">
        <v>37.788600000000002</v>
      </c>
      <c r="C987" s="322">
        <v>-122.39400000000001</v>
      </c>
      <c r="D987" s="321">
        <v>3740720</v>
      </c>
      <c r="E987" s="321">
        <v>4781780</v>
      </c>
    </row>
    <row r="988" spans="1:5" x14ac:dyDescent="0.25">
      <c r="A988">
        <v>94107</v>
      </c>
      <c r="B988" s="322">
        <v>37.764800000000001</v>
      </c>
      <c r="C988" s="322">
        <v>-122.395</v>
      </c>
      <c r="D988" s="321">
        <v>3732060</v>
      </c>
      <c r="E988" s="321">
        <v>4781050</v>
      </c>
    </row>
    <row r="989" spans="1:5" x14ac:dyDescent="0.25">
      <c r="A989">
        <v>94108</v>
      </c>
      <c r="B989" s="322">
        <v>37.791699999999999</v>
      </c>
      <c r="C989" s="322">
        <v>-122.40900000000001</v>
      </c>
      <c r="D989" s="321">
        <v>3742090</v>
      </c>
      <c r="E989" s="321">
        <v>4777650</v>
      </c>
    </row>
    <row r="990" spans="1:5" x14ac:dyDescent="0.25">
      <c r="A990">
        <v>94109</v>
      </c>
      <c r="B990" s="322">
        <v>37.792999999999999</v>
      </c>
      <c r="C990" s="322">
        <v>-122.42100000000001</v>
      </c>
      <c r="D990" s="321">
        <v>3742790</v>
      </c>
      <c r="E990" s="321">
        <v>4774000</v>
      </c>
    </row>
    <row r="991" spans="1:5" x14ac:dyDescent="0.25">
      <c r="A991">
        <v>94110</v>
      </c>
      <c r="B991" s="322">
        <v>37.749699999999997</v>
      </c>
      <c r="C991" s="322">
        <v>-122.41500000000001</v>
      </c>
      <c r="D991" s="321">
        <v>3726900</v>
      </c>
      <c r="E991" s="321">
        <v>4774750</v>
      </c>
    </row>
    <row r="992" spans="1:5" x14ac:dyDescent="0.25">
      <c r="A992">
        <v>94111</v>
      </c>
      <c r="B992" s="322">
        <v>37.799300000000002</v>
      </c>
      <c r="C992" s="322">
        <v>-122.4</v>
      </c>
      <c r="D992" s="321">
        <v>3744710</v>
      </c>
      <c r="E992" s="321">
        <v>4780250</v>
      </c>
    </row>
    <row r="993" spans="1:5" x14ac:dyDescent="0.25">
      <c r="A993">
        <v>94112</v>
      </c>
      <c r="B993" s="322">
        <v>37.720399999999998</v>
      </c>
      <c r="C993" s="322">
        <v>-122.443</v>
      </c>
      <c r="D993" s="321">
        <v>3716710</v>
      </c>
      <c r="E993" s="321">
        <v>4766000</v>
      </c>
    </row>
    <row r="994" spans="1:5" x14ac:dyDescent="0.25">
      <c r="A994">
        <v>94114</v>
      </c>
      <c r="B994" s="322">
        <v>37.758099999999999</v>
      </c>
      <c r="C994" s="322">
        <v>-122.43600000000001</v>
      </c>
      <c r="D994" s="321">
        <v>3730300</v>
      </c>
      <c r="E994" s="321">
        <v>4769050</v>
      </c>
    </row>
    <row r="995" spans="1:5" x14ac:dyDescent="0.25">
      <c r="A995">
        <v>94115</v>
      </c>
      <c r="B995" s="322">
        <v>37.785899999999998</v>
      </c>
      <c r="C995" s="322">
        <v>-122.437</v>
      </c>
      <c r="D995" s="321">
        <v>3740460</v>
      </c>
      <c r="E995" s="321">
        <v>4769150</v>
      </c>
    </row>
    <row r="996" spans="1:5" x14ac:dyDescent="0.25">
      <c r="A996">
        <v>94116</v>
      </c>
      <c r="B996" s="322">
        <v>37.744599999999998</v>
      </c>
      <c r="C996" s="322">
        <v>-122.48699999999999</v>
      </c>
      <c r="D996" s="321">
        <v>3726260</v>
      </c>
      <c r="E996" s="321">
        <v>4754050</v>
      </c>
    </row>
    <row r="997" spans="1:5" x14ac:dyDescent="0.25">
      <c r="A997">
        <v>94117</v>
      </c>
      <c r="B997" s="322">
        <v>37.770400000000002</v>
      </c>
      <c r="C997" s="322">
        <v>-122.444</v>
      </c>
      <c r="D997" s="321">
        <v>3734920</v>
      </c>
      <c r="E997" s="321">
        <v>4767030</v>
      </c>
    </row>
    <row r="998" spans="1:5" x14ac:dyDescent="0.25">
      <c r="A998">
        <v>94118</v>
      </c>
      <c r="B998" s="322">
        <v>37.780700000000003</v>
      </c>
      <c r="C998" s="322">
        <v>-122.462</v>
      </c>
      <c r="D998" s="321">
        <v>3738990</v>
      </c>
      <c r="E998" s="321">
        <v>4761920</v>
      </c>
    </row>
    <row r="999" spans="1:5" x14ac:dyDescent="0.25">
      <c r="A999">
        <v>94121</v>
      </c>
      <c r="B999" s="322">
        <v>37.779800000000002</v>
      </c>
      <c r="C999" s="322">
        <v>-122.495</v>
      </c>
      <c r="D999" s="321">
        <v>3739250</v>
      </c>
      <c r="E999" s="321">
        <v>4752440</v>
      </c>
    </row>
    <row r="1000" spans="1:5" x14ac:dyDescent="0.25">
      <c r="A1000">
        <v>94122</v>
      </c>
      <c r="B1000" s="322">
        <v>37.762500000000003</v>
      </c>
      <c r="C1000" s="322">
        <v>-122.486</v>
      </c>
      <c r="D1000" s="321">
        <v>3732760</v>
      </c>
      <c r="E1000" s="321">
        <v>4754660</v>
      </c>
    </row>
    <row r="1001" spans="1:5" x14ac:dyDescent="0.25">
      <c r="A1001">
        <v>94123</v>
      </c>
      <c r="B1001" s="322">
        <v>37.800800000000002</v>
      </c>
      <c r="C1001" s="322">
        <v>-122.43600000000001</v>
      </c>
      <c r="D1001" s="321">
        <v>3745870</v>
      </c>
      <c r="E1001" s="321">
        <v>4769780</v>
      </c>
    </row>
    <row r="1002" spans="1:5" x14ac:dyDescent="0.25">
      <c r="A1002">
        <v>94124</v>
      </c>
      <c r="B1002" s="322">
        <v>37.731900000000003</v>
      </c>
      <c r="C1002" s="322">
        <v>-122.38500000000001</v>
      </c>
      <c r="D1002" s="321">
        <v>3719890</v>
      </c>
      <c r="E1002" s="321">
        <v>4783090</v>
      </c>
    </row>
    <row r="1003" spans="1:5" x14ac:dyDescent="0.25">
      <c r="A1003">
        <v>94127</v>
      </c>
      <c r="B1003" s="322">
        <v>37.735300000000002</v>
      </c>
      <c r="C1003" s="322">
        <v>-122.46</v>
      </c>
      <c r="D1003" s="321">
        <v>3722420</v>
      </c>
      <c r="E1003" s="321">
        <v>4761560</v>
      </c>
    </row>
    <row r="1004" spans="1:5" x14ac:dyDescent="0.25">
      <c r="A1004">
        <v>94128</v>
      </c>
      <c r="B1004" s="322">
        <v>37.621400000000001</v>
      </c>
      <c r="C1004" s="322">
        <v>-122.383</v>
      </c>
      <c r="D1004" s="321">
        <v>3679560</v>
      </c>
      <c r="E1004" s="321">
        <v>4781330</v>
      </c>
    </row>
    <row r="1005" spans="1:5" x14ac:dyDescent="0.25">
      <c r="A1005">
        <v>94129</v>
      </c>
      <c r="B1005" s="322">
        <v>37.797499999999999</v>
      </c>
      <c r="C1005" s="322">
        <v>-122.46599999999999</v>
      </c>
      <c r="D1005" s="321">
        <v>3745180</v>
      </c>
      <c r="E1005" s="321">
        <v>4761060</v>
      </c>
    </row>
    <row r="1006" spans="1:5" x14ac:dyDescent="0.25">
      <c r="A1006">
        <v>94130</v>
      </c>
      <c r="B1006" s="322">
        <v>37.820700000000002</v>
      </c>
      <c r="C1006" s="322">
        <v>-122.37</v>
      </c>
      <c r="D1006" s="321">
        <v>3752010</v>
      </c>
      <c r="E1006" s="321">
        <v>4789530</v>
      </c>
    </row>
    <row r="1007" spans="1:5" x14ac:dyDescent="0.25">
      <c r="A1007">
        <v>94131</v>
      </c>
      <c r="B1007" s="322">
        <v>37.745899999999999</v>
      </c>
      <c r="C1007" s="322">
        <v>-122.444</v>
      </c>
      <c r="D1007" s="321">
        <v>3725980</v>
      </c>
      <c r="E1007" s="321">
        <v>4766520</v>
      </c>
    </row>
    <row r="1008" spans="1:5" x14ac:dyDescent="0.25">
      <c r="A1008">
        <v>94132</v>
      </c>
      <c r="B1008" s="322">
        <v>37.7211</v>
      </c>
      <c r="C1008" s="322">
        <v>-122.50700000000001</v>
      </c>
      <c r="D1008" s="321">
        <v>3718060</v>
      </c>
      <c r="E1008" s="321">
        <v>4747700</v>
      </c>
    </row>
    <row r="1009" spans="1:5" x14ac:dyDescent="0.25">
      <c r="A1009">
        <v>94133</v>
      </c>
      <c r="B1009" s="322">
        <v>37.803600000000003</v>
      </c>
      <c r="C1009" s="322">
        <v>-122.41200000000001</v>
      </c>
      <c r="D1009" s="321">
        <v>3746480</v>
      </c>
      <c r="E1009" s="321">
        <v>4776950</v>
      </c>
    </row>
    <row r="1010" spans="1:5" x14ac:dyDescent="0.25">
      <c r="A1010">
        <v>94134</v>
      </c>
      <c r="B1010" s="322">
        <v>37.719000000000001</v>
      </c>
      <c r="C1010" s="322">
        <v>-122.41200000000001</v>
      </c>
      <c r="D1010" s="321">
        <v>3715650</v>
      </c>
      <c r="E1010" s="321">
        <v>4775200</v>
      </c>
    </row>
    <row r="1011" spans="1:5" x14ac:dyDescent="0.25">
      <c r="A1011">
        <v>94158</v>
      </c>
      <c r="B1011" s="322">
        <v>37.771099999999997</v>
      </c>
      <c r="C1011" s="322">
        <v>-122.39100000000001</v>
      </c>
      <c r="D1011" s="321">
        <v>3734280</v>
      </c>
      <c r="E1011" s="321">
        <v>4782360</v>
      </c>
    </row>
    <row r="1012" spans="1:5" x14ac:dyDescent="0.25">
      <c r="A1012">
        <v>94301</v>
      </c>
      <c r="B1012" s="322">
        <v>37.443899999999999</v>
      </c>
      <c r="C1012" s="322">
        <v>-122.15</v>
      </c>
      <c r="D1012" s="321">
        <v>3610960</v>
      </c>
      <c r="E1012" s="321">
        <v>4845240</v>
      </c>
    </row>
    <row r="1013" spans="1:5" x14ac:dyDescent="0.25">
      <c r="A1013">
        <v>94303</v>
      </c>
      <c r="B1013" s="322">
        <v>37.4542</v>
      </c>
      <c r="C1013" s="322">
        <v>-122.122</v>
      </c>
      <c r="D1013" s="321">
        <v>3614240</v>
      </c>
      <c r="E1013" s="321">
        <v>4853600</v>
      </c>
    </row>
    <row r="1014" spans="1:5" x14ac:dyDescent="0.25">
      <c r="A1014">
        <v>94304</v>
      </c>
      <c r="B1014" s="322">
        <v>37.398800000000001</v>
      </c>
      <c r="C1014" s="322">
        <v>-122.172</v>
      </c>
      <c r="D1014" s="321">
        <v>3594890</v>
      </c>
      <c r="E1014" s="321">
        <v>4837850</v>
      </c>
    </row>
    <row r="1015" spans="1:5" x14ac:dyDescent="0.25">
      <c r="A1015">
        <v>94305</v>
      </c>
      <c r="B1015" s="322">
        <v>37.424399999999999</v>
      </c>
      <c r="C1015" s="322">
        <v>-122.167</v>
      </c>
      <c r="D1015" s="321">
        <v>3604130</v>
      </c>
      <c r="E1015" s="321">
        <v>4839930</v>
      </c>
    </row>
    <row r="1016" spans="1:5" x14ac:dyDescent="0.25">
      <c r="A1016">
        <v>94306</v>
      </c>
      <c r="B1016" s="322">
        <v>37.415700000000001</v>
      </c>
      <c r="C1016" s="322">
        <v>-122.129</v>
      </c>
      <c r="D1016" s="321">
        <v>3600370</v>
      </c>
      <c r="E1016" s="321">
        <v>4850700</v>
      </c>
    </row>
    <row r="1017" spans="1:5" x14ac:dyDescent="0.25">
      <c r="A1017">
        <v>94401</v>
      </c>
      <c r="B1017" s="322">
        <v>37.574300000000001</v>
      </c>
      <c r="C1017" s="322">
        <v>-122.32</v>
      </c>
      <c r="D1017" s="321">
        <v>3661340</v>
      </c>
      <c r="E1017" s="321">
        <v>4798710</v>
      </c>
    </row>
    <row r="1018" spans="1:5" x14ac:dyDescent="0.25">
      <c r="A1018">
        <v>94402</v>
      </c>
      <c r="B1018" s="322">
        <v>37.5411</v>
      </c>
      <c r="C1018" s="322">
        <v>-122.333</v>
      </c>
      <c r="D1018" s="321">
        <v>3649460</v>
      </c>
      <c r="E1018" s="321">
        <v>4794150</v>
      </c>
    </row>
    <row r="1019" spans="1:5" x14ac:dyDescent="0.25">
      <c r="A1019">
        <v>94403</v>
      </c>
      <c r="B1019" s="322">
        <v>37.538200000000003</v>
      </c>
      <c r="C1019" s="322">
        <v>-122.30500000000001</v>
      </c>
      <c r="D1019" s="321">
        <v>3647920</v>
      </c>
      <c r="E1019" s="321">
        <v>4802340</v>
      </c>
    </row>
    <row r="1020" spans="1:5" x14ac:dyDescent="0.25">
      <c r="A1020">
        <v>94404</v>
      </c>
      <c r="B1020" s="322">
        <v>37.555599999999998</v>
      </c>
      <c r="C1020" s="322">
        <v>-122.27</v>
      </c>
      <c r="D1020" s="321">
        <v>3653680</v>
      </c>
      <c r="E1020" s="321">
        <v>4812860</v>
      </c>
    </row>
    <row r="1021" spans="1:5" x14ac:dyDescent="0.25">
      <c r="A1021">
        <v>94501</v>
      </c>
      <c r="B1021" s="322">
        <v>37.774700000000003</v>
      </c>
      <c r="C1021" s="322">
        <v>-122.27500000000001</v>
      </c>
      <c r="D1021" s="321">
        <v>3733630</v>
      </c>
      <c r="E1021" s="321">
        <v>4815870</v>
      </c>
    </row>
    <row r="1022" spans="1:5" x14ac:dyDescent="0.25">
      <c r="A1022">
        <v>94502</v>
      </c>
      <c r="B1022" s="322">
        <v>37.737000000000002</v>
      </c>
      <c r="C1022" s="322">
        <v>-122.241</v>
      </c>
      <c r="D1022" s="321">
        <v>3719320</v>
      </c>
      <c r="E1022" s="321">
        <v>4824930</v>
      </c>
    </row>
    <row r="1023" spans="1:5" x14ac:dyDescent="0.25">
      <c r="A1023">
        <v>94503</v>
      </c>
      <c r="B1023" s="322">
        <v>38.193899999999999</v>
      </c>
      <c r="C1023" s="322">
        <v>-122.229</v>
      </c>
      <c r="D1023" s="321">
        <v>3885780</v>
      </c>
      <c r="E1023" s="321">
        <v>4838060</v>
      </c>
    </row>
    <row r="1024" spans="1:5" x14ac:dyDescent="0.25">
      <c r="A1024">
        <v>94505</v>
      </c>
      <c r="B1024" s="322">
        <v>37.866300000000003</v>
      </c>
      <c r="C1024" s="322">
        <v>-121.589</v>
      </c>
      <c r="D1024" s="321">
        <v>3756210</v>
      </c>
      <c r="E1024" s="321">
        <v>5016160</v>
      </c>
    </row>
    <row r="1025" spans="1:5" x14ac:dyDescent="0.25">
      <c r="A1025">
        <v>94506</v>
      </c>
      <c r="B1025" s="322">
        <v>37.809100000000001</v>
      </c>
      <c r="C1025" s="322">
        <v>-121.90300000000001</v>
      </c>
      <c r="D1025" s="321">
        <v>3740140</v>
      </c>
      <c r="E1025" s="321">
        <v>4924250</v>
      </c>
    </row>
    <row r="1026" spans="1:5" x14ac:dyDescent="0.25">
      <c r="A1026">
        <v>94507</v>
      </c>
      <c r="B1026" s="322">
        <v>37.853000000000002</v>
      </c>
      <c r="C1026" s="322">
        <v>-122.006</v>
      </c>
      <c r="D1026" s="321">
        <v>3757780</v>
      </c>
      <c r="E1026" s="321">
        <v>4895410</v>
      </c>
    </row>
    <row r="1027" spans="1:5" x14ac:dyDescent="0.25">
      <c r="A1027">
        <v>94508</v>
      </c>
      <c r="B1027" s="322">
        <v>38.579900000000002</v>
      </c>
      <c r="C1027" s="322">
        <v>-122.44799999999999</v>
      </c>
      <c r="D1027" s="321">
        <v>4030320</v>
      </c>
      <c r="E1027" s="321">
        <v>4783380</v>
      </c>
    </row>
    <row r="1028" spans="1:5" x14ac:dyDescent="0.25">
      <c r="A1028">
        <v>94509</v>
      </c>
      <c r="B1028" s="322">
        <v>37.993400000000001</v>
      </c>
      <c r="C1028" s="322">
        <v>-121.81399999999999</v>
      </c>
      <c r="D1028" s="321">
        <v>3806010</v>
      </c>
      <c r="E1028" s="321">
        <v>4953520</v>
      </c>
    </row>
    <row r="1029" spans="1:5" x14ac:dyDescent="0.25">
      <c r="A1029">
        <v>94510</v>
      </c>
      <c r="B1029" s="322">
        <v>38.098700000000001</v>
      </c>
      <c r="C1029" s="322">
        <v>-122.13200000000001</v>
      </c>
      <c r="D1029" s="321">
        <v>3849430</v>
      </c>
      <c r="E1029" s="321">
        <v>4864100</v>
      </c>
    </row>
    <row r="1030" spans="1:5" x14ac:dyDescent="0.25">
      <c r="A1030">
        <v>94512</v>
      </c>
      <c r="B1030" s="322">
        <v>38.127499999999998</v>
      </c>
      <c r="C1030" s="322">
        <v>-121.839</v>
      </c>
      <c r="D1030" s="321">
        <v>3855290</v>
      </c>
      <c r="E1030" s="321">
        <v>4949170</v>
      </c>
    </row>
    <row r="1031" spans="1:5" x14ac:dyDescent="0.25">
      <c r="A1031">
        <v>94513</v>
      </c>
      <c r="B1031" s="322">
        <v>37.9116</v>
      </c>
      <c r="C1031" s="322">
        <v>-121.715</v>
      </c>
      <c r="D1031" s="321">
        <v>3774620</v>
      </c>
      <c r="E1031" s="321">
        <v>4980740</v>
      </c>
    </row>
    <row r="1032" spans="1:5" x14ac:dyDescent="0.25">
      <c r="A1032">
        <v>94514</v>
      </c>
      <c r="B1032" s="322">
        <v>37.811900000000001</v>
      </c>
      <c r="C1032" s="322">
        <v>-121.65600000000001</v>
      </c>
      <c r="D1032" s="321">
        <v>3737350</v>
      </c>
      <c r="E1032" s="321">
        <v>4995870</v>
      </c>
    </row>
    <row r="1033" spans="1:5" x14ac:dyDescent="0.25">
      <c r="A1033">
        <v>94515</v>
      </c>
      <c r="B1033" s="322">
        <v>38.610900000000001</v>
      </c>
      <c r="C1033" s="322">
        <v>-122.60299999999999</v>
      </c>
      <c r="D1033" s="321">
        <v>4044340</v>
      </c>
      <c r="E1033" s="321">
        <v>4739730</v>
      </c>
    </row>
    <row r="1034" spans="1:5" x14ac:dyDescent="0.25">
      <c r="A1034">
        <v>94517</v>
      </c>
      <c r="B1034" s="322">
        <v>37.888599999999997</v>
      </c>
      <c r="C1034" s="322">
        <v>-121.886</v>
      </c>
      <c r="D1034" s="321">
        <v>3768870</v>
      </c>
      <c r="E1034" s="321">
        <v>4930820</v>
      </c>
    </row>
    <row r="1035" spans="1:5" x14ac:dyDescent="0.25">
      <c r="A1035">
        <v>94518</v>
      </c>
      <c r="B1035" s="322">
        <v>37.950800000000001</v>
      </c>
      <c r="C1035" s="322">
        <v>-122.02200000000001</v>
      </c>
      <c r="D1035" s="321">
        <v>3793740</v>
      </c>
      <c r="E1035" s="321">
        <v>4892600</v>
      </c>
    </row>
    <row r="1036" spans="1:5" x14ac:dyDescent="0.25">
      <c r="A1036">
        <v>94519</v>
      </c>
      <c r="B1036" s="322">
        <v>37.988799999999998</v>
      </c>
      <c r="C1036" s="322">
        <v>-122.00700000000001</v>
      </c>
      <c r="D1036" s="321">
        <v>3807350</v>
      </c>
      <c r="E1036" s="321">
        <v>4897930</v>
      </c>
    </row>
    <row r="1037" spans="1:5" x14ac:dyDescent="0.25">
      <c r="A1037">
        <v>94520</v>
      </c>
      <c r="B1037" s="322">
        <v>38.015000000000001</v>
      </c>
      <c r="C1037" s="322">
        <v>-122.039</v>
      </c>
      <c r="D1037" s="321">
        <v>3817420</v>
      </c>
      <c r="E1037" s="321">
        <v>4889210</v>
      </c>
    </row>
    <row r="1038" spans="1:5" x14ac:dyDescent="0.25">
      <c r="A1038">
        <v>94521</v>
      </c>
      <c r="B1038" s="322">
        <v>37.970399999999998</v>
      </c>
      <c r="C1038" s="322">
        <v>-121.958</v>
      </c>
      <c r="D1038" s="321">
        <v>3799840</v>
      </c>
      <c r="E1038" s="321">
        <v>4911720</v>
      </c>
    </row>
    <row r="1039" spans="1:5" x14ac:dyDescent="0.25">
      <c r="A1039">
        <v>94523</v>
      </c>
      <c r="B1039" s="322">
        <v>37.954300000000003</v>
      </c>
      <c r="C1039" s="322">
        <v>-122.07599999999999</v>
      </c>
      <c r="D1039" s="321">
        <v>3795870</v>
      </c>
      <c r="E1039" s="321">
        <v>4877090</v>
      </c>
    </row>
    <row r="1040" spans="1:5" x14ac:dyDescent="0.25">
      <c r="A1040">
        <v>94525</v>
      </c>
      <c r="B1040" s="322">
        <v>38.0488</v>
      </c>
      <c r="C1040" s="322">
        <v>-122.226</v>
      </c>
      <c r="D1040" s="321">
        <v>3832770</v>
      </c>
      <c r="E1040" s="321">
        <v>4835960</v>
      </c>
    </row>
    <row r="1041" spans="1:5" x14ac:dyDescent="0.25">
      <c r="A1041">
        <v>94526</v>
      </c>
      <c r="B1041" s="322">
        <v>37.814300000000003</v>
      </c>
      <c r="C1041" s="322">
        <v>-121.989</v>
      </c>
      <c r="D1041" s="321">
        <v>3743400</v>
      </c>
      <c r="E1041" s="321">
        <v>4899570</v>
      </c>
    </row>
    <row r="1042" spans="1:5" x14ac:dyDescent="0.25">
      <c r="A1042">
        <v>94528</v>
      </c>
      <c r="B1042" s="322">
        <v>37.840699999999998</v>
      </c>
      <c r="C1042" s="322">
        <v>-121.96</v>
      </c>
      <c r="D1042" s="321">
        <v>3752570</v>
      </c>
      <c r="E1042" s="321">
        <v>4908450</v>
      </c>
    </row>
    <row r="1043" spans="1:5" x14ac:dyDescent="0.25">
      <c r="A1043">
        <v>94530</v>
      </c>
      <c r="B1043" s="322">
        <v>37.922899999999998</v>
      </c>
      <c r="C1043" s="322">
        <v>-122.292</v>
      </c>
      <c r="D1043" s="321">
        <v>3787980</v>
      </c>
      <c r="E1043" s="321">
        <v>4814050</v>
      </c>
    </row>
    <row r="1044" spans="1:5" x14ac:dyDescent="0.25">
      <c r="A1044">
        <v>94531</v>
      </c>
      <c r="B1044" s="322">
        <v>37.956000000000003</v>
      </c>
      <c r="C1044" s="322">
        <v>-121.78400000000001</v>
      </c>
      <c r="D1044" s="321">
        <v>3791860</v>
      </c>
      <c r="E1044" s="321">
        <v>4961680</v>
      </c>
    </row>
    <row r="1045" spans="1:5" x14ac:dyDescent="0.25">
      <c r="A1045">
        <v>94533</v>
      </c>
      <c r="B1045" s="322">
        <v>38.279899999999998</v>
      </c>
      <c r="C1045" s="322">
        <v>-122.014</v>
      </c>
      <c r="D1045" s="321">
        <v>3913680</v>
      </c>
      <c r="E1045" s="321">
        <v>4901660</v>
      </c>
    </row>
    <row r="1046" spans="1:5" x14ac:dyDescent="0.25">
      <c r="A1046">
        <v>94534</v>
      </c>
      <c r="B1046" s="322">
        <v>38.241300000000003</v>
      </c>
      <c r="C1046" s="322">
        <v>-122.122</v>
      </c>
      <c r="D1046" s="321">
        <v>3901330</v>
      </c>
      <c r="E1046" s="321">
        <v>4869870</v>
      </c>
    </row>
    <row r="1047" spans="1:5" x14ac:dyDescent="0.25">
      <c r="A1047">
        <v>94535</v>
      </c>
      <c r="B1047" s="322">
        <v>38.2729</v>
      </c>
      <c r="C1047" s="322">
        <v>-121.938</v>
      </c>
      <c r="D1047" s="321">
        <v>3909900</v>
      </c>
      <c r="E1047" s="321">
        <v>4923370</v>
      </c>
    </row>
    <row r="1048" spans="1:5" x14ac:dyDescent="0.25">
      <c r="A1048">
        <v>94536</v>
      </c>
      <c r="B1048" s="322">
        <v>37.570999999999998</v>
      </c>
      <c r="C1048" s="322">
        <v>-121.988</v>
      </c>
      <c r="D1048" s="321">
        <v>3654660</v>
      </c>
      <c r="E1048" s="321">
        <v>4894910</v>
      </c>
    </row>
    <row r="1049" spans="1:5" x14ac:dyDescent="0.25">
      <c r="A1049">
        <v>94538</v>
      </c>
      <c r="B1049" s="322">
        <v>37.499099999999999</v>
      </c>
      <c r="C1049" s="322">
        <v>-121.97799999999999</v>
      </c>
      <c r="D1049" s="321">
        <v>3628310</v>
      </c>
      <c r="E1049" s="321">
        <v>4896380</v>
      </c>
    </row>
    <row r="1050" spans="1:5" x14ac:dyDescent="0.25">
      <c r="A1050">
        <v>94539</v>
      </c>
      <c r="B1050" s="322">
        <v>37.526600000000002</v>
      </c>
      <c r="C1050" s="322">
        <v>-121.913</v>
      </c>
      <c r="D1050" s="321">
        <v>3637280</v>
      </c>
      <c r="E1050" s="321">
        <v>4915860</v>
      </c>
    </row>
    <row r="1051" spans="1:5" x14ac:dyDescent="0.25">
      <c r="A1051">
        <v>94541</v>
      </c>
      <c r="B1051" s="322">
        <v>37.674599999999998</v>
      </c>
      <c r="C1051" s="322">
        <v>-122.08499999999999</v>
      </c>
      <c r="D1051" s="321">
        <v>3694010</v>
      </c>
      <c r="E1051" s="321">
        <v>4869000</v>
      </c>
    </row>
    <row r="1052" spans="1:5" x14ac:dyDescent="0.25">
      <c r="A1052">
        <v>94542</v>
      </c>
      <c r="B1052" s="322">
        <v>37.655700000000003</v>
      </c>
      <c r="C1052" s="322">
        <v>-122.02800000000001</v>
      </c>
      <c r="D1052" s="321">
        <v>3686180</v>
      </c>
      <c r="E1052" s="321">
        <v>4884990</v>
      </c>
    </row>
    <row r="1053" spans="1:5" x14ac:dyDescent="0.25">
      <c r="A1053">
        <v>94544</v>
      </c>
      <c r="B1053" s="322">
        <v>37.633200000000002</v>
      </c>
      <c r="C1053" s="322">
        <v>-122.057</v>
      </c>
      <c r="D1053" s="321">
        <v>3678460</v>
      </c>
      <c r="E1053" s="321">
        <v>4876240</v>
      </c>
    </row>
    <row r="1054" spans="1:5" x14ac:dyDescent="0.25">
      <c r="A1054">
        <v>94545</v>
      </c>
      <c r="B1054" s="322">
        <v>37.632199999999997</v>
      </c>
      <c r="C1054" s="322">
        <v>-122.11799999999999</v>
      </c>
      <c r="D1054" s="321">
        <v>3679070</v>
      </c>
      <c r="E1054" s="321">
        <v>4858330</v>
      </c>
    </row>
    <row r="1055" spans="1:5" x14ac:dyDescent="0.25">
      <c r="A1055">
        <v>94546</v>
      </c>
      <c r="B1055" s="322">
        <v>37.753300000000003</v>
      </c>
      <c r="C1055" s="322">
        <v>-122.09699999999999</v>
      </c>
      <c r="D1055" s="321">
        <v>3722870</v>
      </c>
      <c r="E1055" s="321">
        <v>4867060</v>
      </c>
    </row>
    <row r="1056" spans="1:5" x14ac:dyDescent="0.25">
      <c r="A1056">
        <v>94547</v>
      </c>
      <c r="B1056" s="322">
        <v>38.005600000000001</v>
      </c>
      <c r="C1056" s="322">
        <v>-122.26</v>
      </c>
      <c r="D1056" s="321">
        <v>3817610</v>
      </c>
      <c r="E1056" s="321">
        <v>4825110</v>
      </c>
    </row>
    <row r="1057" spans="1:5" x14ac:dyDescent="0.25">
      <c r="A1057">
        <v>94548</v>
      </c>
      <c r="B1057" s="322">
        <v>37.975000000000001</v>
      </c>
      <c r="C1057" s="322">
        <v>-121.649</v>
      </c>
      <c r="D1057" s="321">
        <v>3796780</v>
      </c>
      <c r="E1057" s="321">
        <v>5000970</v>
      </c>
    </row>
    <row r="1058" spans="1:5" x14ac:dyDescent="0.25">
      <c r="A1058">
        <v>94549</v>
      </c>
      <c r="B1058" s="322">
        <v>37.9011</v>
      </c>
      <c r="C1058" s="322">
        <v>-122.117</v>
      </c>
      <c r="D1058" s="321">
        <v>3777110</v>
      </c>
      <c r="E1058" s="321">
        <v>4864200</v>
      </c>
    </row>
    <row r="1059" spans="1:5" x14ac:dyDescent="0.25">
      <c r="A1059">
        <v>94550</v>
      </c>
      <c r="B1059" s="322">
        <v>37.512099999999997</v>
      </c>
      <c r="C1059" s="322">
        <v>-121.625</v>
      </c>
      <c r="D1059" s="321">
        <v>3627510</v>
      </c>
      <c r="E1059" s="321">
        <v>4999210</v>
      </c>
    </row>
    <row r="1060" spans="1:5" x14ac:dyDescent="0.25">
      <c r="A1060">
        <v>94551</v>
      </c>
      <c r="B1060" s="322">
        <v>37.748899999999999</v>
      </c>
      <c r="C1060" s="322">
        <v>-121.765</v>
      </c>
      <c r="D1060" s="321">
        <v>3716020</v>
      </c>
      <c r="E1060" s="321">
        <v>4963190</v>
      </c>
    </row>
    <row r="1061" spans="1:5" x14ac:dyDescent="0.25">
      <c r="A1061">
        <v>94552</v>
      </c>
      <c r="B1061" s="322">
        <v>37.706499999999998</v>
      </c>
      <c r="C1061" s="322">
        <v>-122.009</v>
      </c>
      <c r="D1061" s="321">
        <v>3704400</v>
      </c>
      <c r="E1061" s="321">
        <v>4891560</v>
      </c>
    </row>
    <row r="1062" spans="1:5" x14ac:dyDescent="0.25">
      <c r="A1062">
        <v>94553</v>
      </c>
      <c r="B1062" s="322">
        <v>37.981699999999996</v>
      </c>
      <c r="C1062" s="322">
        <v>-122.16500000000001</v>
      </c>
      <c r="D1062" s="321">
        <v>3807330</v>
      </c>
      <c r="E1062" s="321">
        <v>4851930</v>
      </c>
    </row>
    <row r="1063" spans="1:5" x14ac:dyDescent="0.25">
      <c r="A1063">
        <v>94555</v>
      </c>
      <c r="B1063" s="322">
        <v>37.547600000000003</v>
      </c>
      <c r="C1063" s="322">
        <v>-122.081</v>
      </c>
      <c r="D1063" s="321">
        <v>3647640</v>
      </c>
      <c r="E1063" s="321">
        <v>4867350</v>
      </c>
    </row>
    <row r="1064" spans="1:5" x14ac:dyDescent="0.25">
      <c r="A1064">
        <v>94556</v>
      </c>
      <c r="B1064" s="322">
        <v>37.832900000000002</v>
      </c>
      <c r="C1064" s="322">
        <v>-122.111</v>
      </c>
      <c r="D1064" s="321">
        <v>3752140</v>
      </c>
      <c r="E1064" s="321">
        <v>4864560</v>
      </c>
    </row>
    <row r="1065" spans="1:5" x14ac:dyDescent="0.25">
      <c r="A1065">
        <v>94558</v>
      </c>
      <c r="B1065" s="322">
        <v>38.498699999999999</v>
      </c>
      <c r="C1065" s="322">
        <v>-122.26600000000001</v>
      </c>
      <c r="D1065" s="321">
        <v>3997560</v>
      </c>
      <c r="E1065" s="321">
        <v>4833800</v>
      </c>
    </row>
    <row r="1066" spans="1:5" x14ac:dyDescent="0.25">
      <c r="A1066">
        <v>94559</v>
      </c>
      <c r="B1066" s="322">
        <v>38.2393</v>
      </c>
      <c r="C1066" s="322">
        <v>-122.331</v>
      </c>
      <c r="D1066" s="321">
        <v>3904020</v>
      </c>
      <c r="E1066" s="321">
        <v>4809720</v>
      </c>
    </row>
    <row r="1067" spans="1:5" x14ac:dyDescent="0.25">
      <c r="A1067">
        <v>94560</v>
      </c>
      <c r="B1067" s="322">
        <v>37.518500000000003</v>
      </c>
      <c r="C1067" s="322">
        <v>-122.03700000000001</v>
      </c>
      <c r="D1067" s="321">
        <v>3636310</v>
      </c>
      <c r="E1067" s="321">
        <v>4879500</v>
      </c>
    </row>
    <row r="1068" spans="1:5" x14ac:dyDescent="0.25">
      <c r="A1068">
        <v>94561</v>
      </c>
      <c r="B1068" s="322">
        <v>38.031399999999998</v>
      </c>
      <c r="C1068" s="322">
        <v>-121.657</v>
      </c>
      <c r="D1068" s="321">
        <v>3817450</v>
      </c>
      <c r="E1068" s="321">
        <v>4999770</v>
      </c>
    </row>
    <row r="1069" spans="1:5" x14ac:dyDescent="0.25">
      <c r="A1069">
        <v>94563</v>
      </c>
      <c r="B1069" s="322">
        <v>37.871699999999997</v>
      </c>
      <c r="C1069" s="322">
        <v>-122.187</v>
      </c>
      <c r="D1069" s="321">
        <v>3767530</v>
      </c>
      <c r="E1069" s="321">
        <v>4843460</v>
      </c>
    </row>
    <row r="1070" spans="1:5" x14ac:dyDescent="0.25">
      <c r="A1070">
        <v>94564</v>
      </c>
      <c r="B1070" s="322">
        <v>37.994300000000003</v>
      </c>
      <c r="C1070" s="322">
        <v>-122.285</v>
      </c>
      <c r="D1070" s="321">
        <v>3813880</v>
      </c>
      <c r="E1070" s="321">
        <v>4817590</v>
      </c>
    </row>
    <row r="1071" spans="1:5" x14ac:dyDescent="0.25">
      <c r="A1071">
        <v>94565</v>
      </c>
      <c r="B1071" s="322">
        <v>38.016399999999997</v>
      </c>
      <c r="C1071" s="322">
        <v>-121.911</v>
      </c>
      <c r="D1071" s="321">
        <v>3815890</v>
      </c>
      <c r="E1071" s="321">
        <v>4925940</v>
      </c>
    </row>
    <row r="1072" spans="1:5" x14ac:dyDescent="0.25">
      <c r="A1072">
        <v>94566</v>
      </c>
      <c r="B1072" s="322">
        <v>37.6511</v>
      </c>
      <c r="C1072" s="322">
        <v>-121.855</v>
      </c>
      <c r="D1072" s="321">
        <v>3681780</v>
      </c>
      <c r="E1072" s="321">
        <v>4935010</v>
      </c>
    </row>
    <row r="1073" spans="1:5" x14ac:dyDescent="0.25">
      <c r="A1073">
        <v>94567</v>
      </c>
      <c r="B1073" s="322">
        <v>38.671599999999998</v>
      </c>
      <c r="C1073" s="322">
        <v>-122.443</v>
      </c>
      <c r="D1073" s="321">
        <v>4063750</v>
      </c>
      <c r="E1073" s="321">
        <v>4786690</v>
      </c>
    </row>
    <row r="1074" spans="1:5" x14ac:dyDescent="0.25">
      <c r="A1074">
        <v>94568</v>
      </c>
      <c r="B1074" s="322">
        <v>37.7136</v>
      </c>
      <c r="C1074" s="322">
        <v>-121.917</v>
      </c>
      <c r="D1074" s="321">
        <v>3705520</v>
      </c>
      <c r="E1074" s="321">
        <v>4918420</v>
      </c>
    </row>
    <row r="1075" spans="1:5" x14ac:dyDescent="0.25">
      <c r="A1075">
        <v>94569</v>
      </c>
      <c r="B1075" s="322">
        <v>38.045499999999997</v>
      </c>
      <c r="C1075" s="322">
        <v>-122.188</v>
      </c>
      <c r="D1075" s="321">
        <v>3830960</v>
      </c>
      <c r="E1075" s="321">
        <v>4846870</v>
      </c>
    </row>
    <row r="1076" spans="1:5" x14ac:dyDescent="0.25">
      <c r="A1076">
        <v>94571</v>
      </c>
      <c r="B1076" s="322">
        <v>38.176299999999998</v>
      </c>
      <c r="C1076" s="322">
        <v>-121.755</v>
      </c>
      <c r="D1076" s="321">
        <v>3871820</v>
      </c>
      <c r="E1076" s="321">
        <v>4974130</v>
      </c>
    </row>
    <row r="1077" spans="1:5" x14ac:dyDescent="0.25">
      <c r="A1077">
        <v>94572</v>
      </c>
      <c r="B1077" s="322">
        <v>38.025700000000001</v>
      </c>
      <c r="C1077" s="322">
        <v>-122.245</v>
      </c>
      <c r="D1077" s="321">
        <v>3824670</v>
      </c>
      <c r="E1077" s="321">
        <v>4829990</v>
      </c>
    </row>
    <row r="1078" spans="1:5" x14ac:dyDescent="0.25">
      <c r="A1078">
        <v>94574</v>
      </c>
      <c r="B1078" s="322">
        <v>38.536499999999997</v>
      </c>
      <c r="C1078" s="322">
        <v>-122.396</v>
      </c>
      <c r="D1078" s="321">
        <v>4013630</v>
      </c>
      <c r="E1078" s="321">
        <v>4797240</v>
      </c>
    </row>
    <row r="1079" spans="1:5" x14ac:dyDescent="0.25">
      <c r="A1079">
        <v>94576</v>
      </c>
      <c r="B1079" s="322">
        <v>38.5501</v>
      </c>
      <c r="C1079" s="322">
        <v>-122.477</v>
      </c>
      <c r="D1079" s="321">
        <v>4019940</v>
      </c>
      <c r="E1079" s="321">
        <v>4774480</v>
      </c>
    </row>
    <row r="1080" spans="1:5" x14ac:dyDescent="0.25">
      <c r="A1080">
        <v>94577</v>
      </c>
      <c r="B1080" s="322">
        <v>37.7166</v>
      </c>
      <c r="C1080" s="322">
        <v>-122.16500000000001</v>
      </c>
      <c r="D1080" s="321">
        <v>3710610</v>
      </c>
      <c r="E1080" s="321">
        <v>4846680</v>
      </c>
    </row>
    <row r="1081" spans="1:5" x14ac:dyDescent="0.25">
      <c r="A1081">
        <v>94578</v>
      </c>
      <c r="B1081" s="322">
        <v>37.706499999999998</v>
      </c>
      <c r="C1081" s="322">
        <v>-122.125</v>
      </c>
      <c r="D1081" s="321">
        <v>3706270</v>
      </c>
      <c r="E1081" s="321">
        <v>4857850</v>
      </c>
    </row>
    <row r="1082" spans="1:5" x14ac:dyDescent="0.25">
      <c r="A1082">
        <v>94579</v>
      </c>
      <c r="B1082" s="322">
        <v>37.686500000000002</v>
      </c>
      <c r="C1082" s="322">
        <v>-122.158</v>
      </c>
      <c r="D1082" s="321">
        <v>3699540</v>
      </c>
      <c r="E1082" s="321">
        <v>4848050</v>
      </c>
    </row>
    <row r="1083" spans="1:5" x14ac:dyDescent="0.25">
      <c r="A1083">
        <v>94580</v>
      </c>
      <c r="B1083" s="322">
        <v>37.675899999999999</v>
      </c>
      <c r="C1083" s="322">
        <v>-122.13500000000001</v>
      </c>
      <c r="D1083" s="321">
        <v>3695300</v>
      </c>
      <c r="E1083" s="321">
        <v>4854270</v>
      </c>
    </row>
    <row r="1084" spans="1:5" x14ac:dyDescent="0.25">
      <c r="A1084">
        <v>94582</v>
      </c>
      <c r="B1084" s="322">
        <v>37.763300000000001</v>
      </c>
      <c r="C1084" s="322">
        <v>-121.91500000000001</v>
      </c>
      <c r="D1084" s="321">
        <v>3723630</v>
      </c>
      <c r="E1084" s="321">
        <v>4919980</v>
      </c>
    </row>
    <row r="1085" spans="1:5" x14ac:dyDescent="0.25">
      <c r="A1085">
        <v>94583</v>
      </c>
      <c r="B1085" s="322">
        <v>37.765999999999998</v>
      </c>
      <c r="C1085" s="322">
        <v>-121.99</v>
      </c>
      <c r="D1085" s="321">
        <v>3725820</v>
      </c>
      <c r="E1085" s="321">
        <v>4898180</v>
      </c>
    </row>
    <row r="1086" spans="1:5" x14ac:dyDescent="0.25">
      <c r="A1086">
        <v>94585</v>
      </c>
      <c r="B1086" s="322">
        <v>38.1648</v>
      </c>
      <c r="C1086" s="322">
        <v>-121.95099999999999</v>
      </c>
      <c r="D1086" s="321">
        <v>3870650</v>
      </c>
      <c r="E1086" s="321">
        <v>4917620</v>
      </c>
    </row>
    <row r="1087" spans="1:5" x14ac:dyDescent="0.25">
      <c r="A1087">
        <v>94586</v>
      </c>
      <c r="B1087" s="322">
        <v>37.569600000000001</v>
      </c>
      <c r="C1087" s="322">
        <v>-121.87</v>
      </c>
      <c r="D1087" s="321">
        <v>3652270</v>
      </c>
      <c r="E1087" s="321">
        <v>4929170</v>
      </c>
    </row>
    <row r="1088" spans="1:5" x14ac:dyDescent="0.25">
      <c r="A1088">
        <v>94587</v>
      </c>
      <c r="B1088" s="322">
        <v>37.599600000000002</v>
      </c>
      <c r="C1088" s="322">
        <v>-122.045</v>
      </c>
      <c r="D1088" s="321">
        <v>3666020</v>
      </c>
      <c r="E1088" s="321">
        <v>4878790</v>
      </c>
    </row>
    <row r="1089" spans="1:5" x14ac:dyDescent="0.25">
      <c r="A1089">
        <v>94588</v>
      </c>
      <c r="B1089" s="322">
        <v>37.718800000000002</v>
      </c>
      <c r="C1089" s="322">
        <v>-121.881</v>
      </c>
      <c r="D1089" s="321">
        <v>3706870</v>
      </c>
      <c r="E1089" s="321">
        <v>4928960</v>
      </c>
    </row>
    <row r="1090" spans="1:5" x14ac:dyDescent="0.25">
      <c r="A1090">
        <v>94589</v>
      </c>
      <c r="B1090" s="322">
        <v>38.140900000000002</v>
      </c>
      <c r="C1090" s="322">
        <v>-122.248</v>
      </c>
      <c r="D1090" s="321">
        <v>3866770</v>
      </c>
      <c r="E1090" s="321">
        <v>4831410</v>
      </c>
    </row>
    <row r="1091" spans="1:5" x14ac:dyDescent="0.25">
      <c r="A1091">
        <v>94590</v>
      </c>
      <c r="B1091" s="322">
        <v>38.103700000000003</v>
      </c>
      <c r="C1091" s="322">
        <v>-122.249</v>
      </c>
      <c r="D1091" s="321">
        <v>3853200</v>
      </c>
      <c r="E1091" s="321">
        <v>4830410</v>
      </c>
    </row>
    <row r="1092" spans="1:5" x14ac:dyDescent="0.25">
      <c r="A1092">
        <v>94591</v>
      </c>
      <c r="B1092" s="322">
        <v>38.117100000000001</v>
      </c>
      <c r="C1092" s="322">
        <v>-122.199</v>
      </c>
      <c r="D1092" s="321">
        <v>3857240</v>
      </c>
      <c r="E1092" s="321">
        <v>4844980</v>
      </c>
    </row>
    <row r="1093" spans="1:5" x14ac:dyDescent="0.25">
      <c r="A1093">
        <v>94592</v>
      </c>
      <c r="B1093" s="322">
        <v>38.125399999999999</v>
      </c>
      <c r="C1093" s="322">
        <v>-122.312</v>
      </c>
      <c r="D1093" s="321">
        <v>3862150</v>
      </c>
      <c r="E1093" s="321">
        <v>4812770</v>
      </c>
    </row>
    <row r="1094" spans="1:5" x14ac:dyDescent="0.25">
      <c r="A1094">
        <v>94595</v>
      </c>
      <c r="B1094" s="322">
        <v>37.871400000000001</v>
      </c>
      <c r="C1094" s="322">
        <v>-122.069</v>
      </c>
      <c r="D1094" s="321">
        <v>3765490</v>
      </c>
      <c r="E1094" s="321">
        <v>4877550</v>
      </c>
    </row>
    <row r="1095" spans="1:5" x14ac:dyDescent="0.25">
      <c r="A1095">
        <v>94596</v>
      </c>
      <c r="B1095" s="322">
        <v>37.888300000000001</v>
      </c>
      <c r="C1095" s="322">
        <v>-122.036</v>
      </c>
      <c r="D1095" s="321">
        <v>3771160</v>
      </c>
      <c r="E1095" s="321">
        <v>4887260</v>
      </c>
    </row>
    <row r="1096" spans="1:5" x14ac:dyDescent="0.25">
      <c r="A1096">
        <v>94597</v>
      </c>
      <c r="B1096" s="322">
        <v>37.918100000000003</v>
      </c>
      <c r="C1096" s="322">
        <v>-122.071</v>
      </c>
      <c r="D1096" s="321">
        <v>3782600</v>
      </c>
      <c r="E1096" s="321">
        <v>4877760</v>
      </c>
    </row>
    <row r="1097" spans="1:5" x14ac:dyDescent="0.25">
      <c r="A1097">
        <v>94598</v>
      </c>
      <c r="B1097" s="322">
        <v>37.902999999999999</v>
      </c>
      <c r="C1097" s="322">
        <v>-121.999</v>
      </c>
      <c r="D1097" s="321">
        <v>3775920</v>
      </c>
      <c r="E1097" s="321">
        <v>4898480</v>
      </c>
    </row>
    <row r="1098" spans="1:5" x14ac:dyDescent="0.25">
      <c r="A1098">
        <v>94599</v>
      </c>
      <c r="B1098" s="322">
        <v>38.409300000000002</v>
      </c>
      <c r="C1098" s="322">
        <v>-122.367</v>
      </c>
      <c r="D1098" s="321">
        <v>3966700</v>
      </c>
      <c r="E1098" s="321">
        <v>4802760</v>
      </c>
    </row>
    <row r="1099" spans="1:5" x14ac:dyDescent="0.25">
      <c r="A1099">
        <v>94601</v>
      </c>
      <c r="B1099" s="322">
        <v>37.776899999999998</v>
      </c>
      <c r="C1099" s="322">
        <v>-122.218</v>
      </c>
      <c r="D1099" s="321">
        <v>3733500</v>
      </c>
      <c r="E1099" s="321">
        <v>4832480</v>
      </c>
    </row>
    <row r="1100" spans="1:5" x14ac:dyDescent="0.25">
      <c r="A1100">
        <v>94602</v>
      </c>
      <c r="B1100" s="322">
        <v>37.804099999999998</v>
      </c>
      <c r="C1100" s="322">
        <v>-122.20699999999999</v>
      </c>
      <c r="D1100" s="321">
        <v>3743210</v>
      </c>
      <c r="E1100" s="321">
        <v>4836200</v>
      </c>
    </row>
    <row r="1101" spans="1:5" x14ac:dyDescent="0.25">
      <c r="A1101">
        <v>94603</v>
      </c>
      <c r="B1101" s="322">
        <v>37.738999999999997</v>
      </c>
      <c r="C1101" s="322">
        <v>-122.176</v>
      </c>
      <c r="D1101" s="321">
        <v>3718970</v>
      </c>
      <c r="E1101" s="321">
        <v>4843750</v>
      </c>
    </row>
    <row r="1102" spans="1:5" x14ac:dyDescent="0.25">
      <c r="A1102">
        <v>94605</v>
      </c>
      <c r="B1102" s="322">
        <v>37.760199999999998</v>
      </c>
      <c r="C1102" s="322">
        <v>-122.149</v>
      </c>
      <c r="D1102" s="321">
        <v>3726270</v>
      </c>
      <c r="E1102" s="321">
        <v>4852170</v>
      </c>
    </row>
    <row r="1103" spans="1:5" x14ac:dyDescent="0.25">
      <c r="A1103">
        <v>94606</v>
      </c>
      <c r="B1103" s="322">
        <v>37.792499999999997</v>
      </c>
      <c r="C1103" s="322">
        <v>-122.245</v>
      </c>
      <c r="D1103" s="321">
        <v>3739620</v>
      </c>
      <c r="E1103" s="321">
        <v>4825070</v>
      </c>
    </row>
    <row r="1104" spans="1:5" x14ac:dyDescent="0.25">
      <c r="A1104">
        <v>94607</v>
      </c>
      <c r="B1104" s="322">
        <v>37.808300000000003</v>
      </c>
      <c r="C1104" s="322">
        <v>-122.298</v>
      </c>
      <c r="D1104" s="321">
        <v>3746280</v>
      </c>
      <c r="E1104" s="321">
        <v>4809910</v>
      </c>
    </row>
    <row r="1105" spans="1:5" x14ac:dyDescent="0.25">
      <c r="A1105">
        <v>94608</v>
      </c>
      <c r="B1105" s="322">
        <v>37.835700000000003</v>
      </c>
      <c r="C1105" s="322">
        <v>-122.285</v>
      </c>
      <c r="D1105" s="321">
        <v>3756060</v>
      </c>
      <c r="E1105" s="321">
        <v>4814390</v>
      </c>
    </row>
    <row r="1106" spans="1:5" x14ac:dyDescent="0.25">
      <c r="A1106">
        <v>94609</v>
      </c>
      <c r="B1106" s="322">
        <v>37.834699999999998</v>
      </c>
      <c r="C1106" s="322">
        <v>-122.264</v>
      </c>
      <c r="D1106" s="321">
        <v>3755330</v>
      </c>
      <c r="E1106" s="321">
        <v>4820350</v>
      </c>
    </row>
    <row r="1107" spans="1:5" x14ac:dyDescent="0.25">
      <c r="A1107">
        <v>94610</v>
      </c>
      <c r="B1107" s="322">
        <v>37.811999999999998</v>
      </c>
      <c r="C1107" s="322">
        <v>-122.241</v>
      </c>
      <c r="D1107" s="321">
        <v>3746680</v>
      </c>
      <c r="E1107" s="321">
        <v>4826650</v>
      </c>
    </row>
    <row r="1108" spans="1:5" x14ac:dyDescent="0.25">
      <c r="A1108">
        <v>94611</v>
      </c>
      <c r="B1108" s="322">
        <v>37.831400000000002</v>
      </c>
      <c r="C1108" s="322">
        <v>-122.21599999999999</v>
      </c>
      <c r="D1108" s="321">
        <v>3753330</v>
      </c>
      <c r="E1108" s="321">
        <v>4834090</v>
      </c>
    </row>
    <row r="1109" spans="1:5" x14ac:dyDescent="0.25">
      <c r="A1109">
        <v>94612</v>
      </c>
      <c r="B1109" s="322">
        <v>37.808599999999998</v>
      </c>
      <c r="C1109" s="322">
        <v>-122.267</v>
      </c>
      <c r="D1109" s="321">
        <v>3745880</v>
      </c>
      <c r="E1109" s="321">
        <v>4818900</v>
      </c>
    </row>
    <row r="1110" spans="1:5" x14ac:dyDescent="0.25">
      <c r="A1110">
        <v>94613</v>
      </c>
      <c r="B1110" s="322">
        <v>37.780700000000003</v>
      </c>
      <c r="C1110" s="322">
        <v>-122.18300000000001</v>
      </c>
      <c r="D1110" s="321">
        <v>3734310</v>
      </c>
      <c r="E1110" s="321">
        <v>4842680</v>
      </c>
    </row>
    <row r="1111" spans="1:5" x14ac:dyDescent="0.25">
      <c r="A1111">
        <v>94618</v>
      </c>
      <c r="B1111" s="322">
        <v>37.844499999999996</v>
      </c>
      <c r="C1111" s="322">
        <v>-122.238</v>
      </c>
      <c r="D1111" s="321">
        <v>3758470</v>
      </c>
      <c r="E1111" s="321">
        <v>4828080</v>
      </c>
    </row>
    <row r="1112" spans="1:5" x14ac:dyDescent="0.25">
      <c r="A1112">
        <v>94619</v>
      </c>
      <c r="B1112" s="322">
        <v>37.791800000000002</v>
      </c>
      <c r="C1112" s="322">
        <v>-122.17400000000001</v>
      </c>
      <c r="D1112" s="321">
        <v>3738190</v>
      </c>
      <c r="E1112" s="321">
        <v>4845510</v>
      </c>
    </row>
    <row r="1113" spans="1:5" x14ac:dyDescent="0.25">
      <c r="A1113">
        <v>94621</v>
      </c>
      <c r="B1113" s="322">
        <v>37.736400000000003</v>
      </c>
      <c r="C1113" s="322">
        <v>-122.20699999999999</v>
      </c>
      <c r="D1113" s="321">
        <v>3718550</v>
      </c>
      <c r="E1113" s="321">
        <v>4834740</v>
      </c>
    </row>
    <row r="1114" spans="1:5" x14ac:dyDescent="0.25">
      <c r="A1114">
        <v>94702</v>
      </c>
      <c r="B1114" s="322">
        <v>37.866</v>
      </c>
      <c r="C1114" s="322">
        <v>-122.286</v>
      </c>
      <c r="D1114" s="321">
        <v>3767130</v>
      </c>
      <c r="E1114" s="321">
        <v>4814640</v>
      </c>
    </row>
    <row r="1115" spans="1:5" x14ac:dyDescent="0.25">
      <c r="A1115">
        <v>94703</v>
      </c>
      <c r="B1115" s="322">
        <v>37.864100000000001</v>
      </c>
      <c r="C1115" s="322">
        <v>-122.276</v>
      </c>
      <c r="D1115" s="321">
        <v>3766260</v>
      </c>
      <c r="E1115" s="321">
        <v>4817640</v>
      </c>
    </row>
    <row r="1116" spans="1:5" x14ac:dyDescent="0.25">
      <c r="A1116">
        <v>94704</v>
      </c>
      <c r="B1116" s="322">
        <v>37.866500000000002</v>
      </c>
      <c r="C1116" s="322">
        <v>-122.253</v>
      </c>
      <c r="D1116" s="321">
        <v>3766750</v>
      </c>
      <c r="E1116" s="321">
        <v>4824110</v>
      </c>
    </row>
    <row r="1117" spans="1:5" x14ac:dyDescent="0.25">
      <c r="A1117">
        <v>94705</v>
      </c>
      <c r="B1117" s="322">
        <v>37.859299999999998</v>
      </c>
      <c r="C1117" s="322">
        <v>-122.241</v>
      </c>
      <c r="D1117" s="321">
        <v>3763930</v>
      </c>
      <c r="E1117" s="321">
        <v>4827560</v>
      </c>
    </row>
    <row r="1118" spans="1:5" x14ac:dyDescent="0.25">
      <c r="A1118">
        <v>94706</v>
      </c>
      <c r="B1118" s="322">
        <v>37.889899999999997</v>
      </c>
      <c r="C1118" s="322">
        <v>-122.295</v>
      </c>
      <c r="D1118" s="321">
        <v>3776000</v>
      </c>
      <c r="E1118" s="321">
        <v>4812520</v>
      </c>
    </row>
    <row r="1119" spans="1:5" x14ac:dyDescent="0.25">
      <c r="A1119">
        <v>94707</v>
      </c>
      <c r="B1119" s="322">
        <v>37.898200000000003</v>
      </c>
      <c r="C1119" s="322">
        <v>-122.279</v>
      </c>
      <c r="D1119" s="321">
        <v>3778760</v>
      </c>
      <c r="E1119" s="321">
        <v>4817300</v>
      </c>
    </row>
    <row r="1120" spans="1:5" x14ac:dyDescent="0.25">
      <c r="A1120">
        <v>94708</v>
      </c>
      <c r="B1120" s="322">
        <v>37.900300000000001</v>
      </c>
      <c r="C1120" s="322">
        <v>-122.26</v>
      </c>
      <c r="D1120" s="321">
        <v>3779180</v>
      </c>
      <c r="E1120" s="321">
        <v>4823000</v>
      </c>
    </row>
    <row r="1121" spans="1:5" x14ac:dyDescent="0.25">
      <c r="A1121">
        <v>94709</v>
      </c>
      <c r="B1121" s="322">
        <v>37.879100000000001</v>
      </c>
      <c r="C1121" s="322">
        <v>-122.267</v>
      </c>
      <c r="D1121" s="321">
        <v>3771580</v>
      </c>
      <c r="E1121" s="321">
        <v>4820520</v>
      </c>
    </row>
    <row r="1122" spans="1:5" x14ac:dyDescent="0.25">
      <c r="A1122">
        <v>94710</v>
      </c>
      <c r="B1122" s="322">
        <v>37.870699999999999</v>
      </c>
      <c r="C1122" s="322">
        <v>-122.303</v>
      </c>
      <c r="D1122" s="321">
        <v>3769120</v>
      </c>
      <c r="E1122" s="321">
        <v>4809720</v>
      </c>
    </row>
    <row r="1123" spans="1:5" x14ac:dyDescent="0.25">
      <c r="A1123">
        <v>94720</v>
      </c>
      <c r="B1123" s="322">
        <v>37.8752</v>
      </c>
      <c r="C1123" s="322">
        <v>-122.24299999999999</v>
      </c>
      <c r="D1123" s="321">
        <v>3769760</v>
      </c>
      <c r="E1123" s="321">
        <v>4827250</v>
      </c>
    </row>
    <row r="1124" spans="1:5" x14ac:dyDescent="0.25">
      <c r="A1124">
        <v>94801</v>
      </c>
      <c r="B1124" s="322">
        <v>37.952100000000002</v>
      </c>
      <c r="C1124" s="322">
        <v>-122.379</v>
      </c>
      <c r="D1124" s="321">
        <v>3800080</v>
      </c>
      <c r="E1124" s="321">
        <v>4789520</v>
      </c>
    </row>
    <row r="1125" spans="1:5" x14ac:dyDescent="0.25">
      <c r="A1125">
        <v>94803</v>
      </c>
      <c r="B1125" s="322">
        <v>37.9619</v>
      </c>
      <c r="C1125" s="322">
        <v>-122.282</v>
      </c>
      <c r="D1125" s="321">
        <v>3802020</v>
      </c>
      <c r="E1125" s="321">
        <v>4817870</v>
      </c>
    </row>
    <row r="1126" spans="1:5" x14ac:dyDescent="0.25">
      <c r="A1126">
        <v>94804</v>
      </c>
      <c r="B1126" s="322">
        <v>37.920900000000003</v>
      </c>
      <c r="C1126" s="322">
        <v>-122.342</v>
      </c>
      <c r="D1126" s="321">
        <v>3788080</v>
      </c>
      <c r="E1126" s="321">
        <v>4799740</v>
      </c>
    </row>
    <row r="1127" spans="1:5" x14ac:dyDescent="0.25">
      <c r="A1127">
        <v>94805</v>
      </c>
      <c r="B1127" s="322">
        <v>37.941800000000001</v>
      </c>
      <c r="C1127" s="322">
        <v>-122.322</v>
      </c>
      <c r="D1127" s="321">
        <v>3795340</v>
      </c>
      <c r="E1127" s="321">
        <v>4805990</v>
      </c>
    </row>
    <row r="1128" spans="1:5" x14ac:dyDescent="0.25">
      <c r="A1128">
        <v>94806</v>
      </c>
      <c r="B1128" s="322">
        <v>37.978200000000001</v>
      </c>
      <c r="C1128" s="322">
        <v>-122.336</v>
      </c>
      <c r="D1128" s="321">
        <v>3808880</v>
      </c>
      <c r="E1128" s="321">
        <v>4802470</v>
      </c>
    </row>
    <row r="1129" spans="1:5" x14ac:dyDescent="0.25">
      <c r="A1129">
        <v>94901</v>
      </c>
      <c r="B1129" s="322">
        <v>37.977200000000003</v>
      </c>
      <c r="C1129" s="322">
        <v>-122.505</v>
      </c>
      <c r="D1129" s="321">
        <v>3811410</v>
      </c>
      <c r="E1129" s="321">
        <v>4753690</v>
      </c>
    </row>
    <row r="1130" spans="1:5" x14ac:dyDescent="0.25">
      <c r="A1130">
        <v>94903</v>
      </c>
      <c r="B1130" s="322">
        <v>38.023299999999999</v>
      </c>
      <c r="C1130" s="322">
        <v>-122.547</v>
      </c>
      <c r="D1130" s="321">
        <v>3828920</v>
      </c>
      <c r="E1130" s="321">
        <v>4742750</v>
      </c>
    </row>
    <row r="1131" spans="1:5" x14ac:dyDescent="0.25">
      <c r="A1131">
        <v>94904</v>
      </c>
      <c r="B1131" s="322">
        <v>37.947800000000001</v>
      </c>
      <c r="C1131" s="322">
        <v>-122.545</v>
      </c>
      <c r="D1131" s="321">
        <v>3801370</v>
      </c>
      <c r="E1131" s="321">
        <v>4741550</v>
      </c>
    </row>
    <row r="1132" spans="1:5" x14ac:dyDescent="0.25">
      <c r="A1132">
        <v>94920</v>
      </c>
      <c r="B1132" s="322">
        <v>37.8874</v>
      </c>
      <c r="C1132" s="322">
        <v>-122.465</v>
      </c>
      <c r="D1132" s="321">
        <v>3777970</v>
      </c>
      <c r="E1132" s="321">
        <v>4763300</v>
      </c>
    </row>
    <row r="1133" spans="1:5" x14ac:dyDescent="0.25">
      <c r="A1133">
        <v>94922</v>
      </c>
      <c r="B1133" s="322">
        <v>38.335099999999997</v>
      </c>
      <c r="C1133" s="322">
        <v>-122.94799999999999</v>
      </c>
      <c r="D1133" s="321">
        <v>3949870</v>
      </c>
      <c r="E1133" s="321">
        <v>4634340</v>
      </c>
    </row>
    <row r="1134" spans="1:5" x14ac:dyDescent="0.25">
      <c r="A1134">
        <v>94923</v>
      </c>
      <c r="B1134" s="322">
        <v>38.3369</v>
      </c>
      <c r="C1134" s="322">
        <v>-123.027</v>
      </c>
      <c r="D1134" s="321">
        <v>3952030</v>
      </c>
      <c r="E1134" s="321">
        <v>4611580</v>
      </c>
    </row>
    <row r="1135" spans="1:5" x14ac:dyDescent="0.25">
      <c r="A1135">
        <v>94924</v>
      </c>
      <c r="B1135" s="322">
        <v>37.928699999999999</v>
      </c>
      <c r="C1135" s="322">
        <v>-122.703</v>
      </c>
      <c r="D1135" s="321">
        <v>3797200</v>
      </c>
      <c r="E1135" s="321">
        <v>4695660</v>
      </c>
    </row>
    <row r="1136" spans="1:5" x14ac:dyDescent="0.25">
      <c r="A1136">
        <v>94925</v>
      </c>
      <c r="B1136" s="322">
        <v>37.922800000000002</v>
      </c>
      <c r="C1136" s="322">
        <v>-122.51300000000001</v>
      </c>
      <c r="D1136" s="321">
        <v>3791690</v>
      </c>
      <c r="E1136" s="321">
        <v>4750410</v>
      </c>
    </row>
    <row r="1137" spans="1:5" x14ac:dyDescent="0.25">
      <c r="A1137">
        <v>94928</v>
      </c>
      <c r="B1137" s="322">
        <v>38.346299999999999</v>
      </c>
      <c r="C1137" s="322">
        <v>-122.69499999999999</v>
      </c>
      <c r="D1137" s="321">
        <v>3949370</v>
      </c>
      <c r="E1137" s="321">
        <v>4707210</v>
      </c>
    </row>
    <row r="1138" spans="1:5" x14ac:dyDescent="0.25">
      <c r="A1138">
        <v>94929</v>
      </c>
      <c r="B1138" s="322">
        <v>38.250999999999998</v>
      </c>
      <c r="C1138" s="322">
        <v>-122.95699999999999</v>
      </c>
      <c r="D1138" s="321">
        <v>3919380</v>
      </c>
      <c r="E1138" s="321">
        <v>4629860</v>
      </c>
    </row>
    <row r="1139" spans="1:5" x14ac:dyDescent="0.25">
      <c r="A1139">
        <v>94930</v>
      </c>
      <c r="B1139" s="322">
        <v>37.9636</v>
      </c>
      <c r="C1139" s="322">
        <v>-122.628</v>
      </c>
      <c r="D1139" s="321">
        <v>3808590</v>
      </c>
      <c r="E1139" s="321">
        <v>4717930</v>
      </c>
    </row>
    <row r="1140" spans="1:5" x14ac:dyDescent="0.25">
      <c r="A1140">
        <v>94931</v>
      </c>
      <c r="B1140" s="322">
        <v>38.325899999999997</v>
      </c>
      <c r="C1140" s="322">
        <v>-122.718</v>
      </c>
      <c r="D1140" s="321">
        <v>3942340</v>
      </c>
      <c r="E1140" s="321">
        <v>4700090</v>
      </c>
    </row>
    <row r="1141" spans="1:5" x14ac:dyDescent="0.25">
      <c r="A1141">
        <v>94933</v>
      </c>
      <c r="B1141" s="322">
        <v>38.011800000000001</v>
      </c>
      <c r="C1141" s="322">
        <v>-122.688</v>
      </c>
      <c r="D1141" s="321">
        <v>3827230</v>
      </c>
      <c r="E1141" s="321">
        <v>4701680</v>
      </c>
    </row>
    <row r="1142" spans="1:5" x14ac:dyDescent="0.25">
      <c r="A1142">
        <v>94937</v>
      </c>
      <c r="B1142" s="322">
        <v>38.090600000000002</v>
      </c>
      <c r="C1142" s="322">
        <v>-122.923</v>
      </c>
      <c r="D1142" s="321">
        <v>3860250</v>
      </c>
      <c r="E1142" s="321">
        <v>4635690</v>
      </c>
    </row>
    <row r="1143" spans="1:5" x14ac:dyDescent="0.25">
      <c r="A1143">
        <v>94938</v>
      </c>
      <c r="B1143" s="322">
        <v>38.012099999999997</v>
      </c>
      <c r="C1143" s="322">
        <v>-122.70399999999999</v>
      </c>
      <c r="D1143" s="321">
        <v>3827650</v>
      </c>
      <c r="E1143" s="321">
        <v>4697050</v>
      </c>
    </row>
    <row r="1144" spans="1:5" x14ac:dyDescent="0.25">
      <c r="A1144">
        <v>94939</v>
      </c>
      <c r="B1144" s="322">
        <v>37.938099999999999</v>
      </c>
      <c r="C1144" s="322">
        <v>-122.533</v>
      </c>
      <c r="D1144" s="321">
        <v>3797640</v>
      </c>
      <c r="E1144" s="321">
        <v>4744860</v>
      </c>
    </row>
    <row r="1145" spans="1:5" x14ac:dyDescent="0.25">
      <c r="A1145">
        <v>94940</v>
      </c>
      <c r="B1145" s="322">
        <v>38.195099999999996</v>
      </c>
      <c r="C1145" s="322">
        <v>-122.89</v>
      </c>
      <c r="D1145" s="321">
        <v>3897740</v>
      </c>
      <c r="E1145" s="321">
        <v>4647830</v>
      </c>
    </row>
    <row r="1146" spans="1:5" x14ac:dyDescent="0.25">
      <c r="A1146">
        <v>94941</v>
      </c>
      <c r="B1146" s="322">
        <v>37.893099999999997</v>
      </c>
      <c r="C1146" s="322">
        <v>-122.565</v>
      </c>
      <c r="D1146" s="321">
        <v>3781770</v>
      </c>
      <c r="E1146" s="321">
        <v>4734530</v>
      </c>
    </row>
    <row r="1147" spans="1:5" x14ac:dyDescent="0.25">
      <c r="A1147">
        <v>94945</v>
      </c>
      <c r="B1147" s="322">
        <v>38.128900000000002</v>
      </c>
      <c r="C1147" s="322">
        <v>-122.556</v>
      </c>
      <c r="D1147" s="321">
        <v>3867600</v>
      </c>
      <c r="E1147" s="321">
        <v>4742450</v>
      </c>
    </row>
    <row r="1148" spans="1:5" x14ac:dyDescent="0.25">
      <c r="A1148">
        <v>94946</v>
      </c>
      <c r="B1148" s="322">
        <v>38.051900000000003</v>
      </c>
      <c r="C1148" s="322">
        <v>-122.705</v>
      </c>
      <c r="D1148" s="321">
        <v>3842150</v>
      </c>
      <c r="E1148" s="321">
        <v>4697780</v>
      </c>
    </row>
    <row r="1149" spans="1:5" x14ac:dyDescent="0.25">
      <c r="A1149">
        <v>94947</v>
      </c>
      <c r="B1149" s="322">
        <v>38.1128</v>
      </c>
      <c r="C1149" s="322">
        <v>-122.633</v>
      </c>
      <c r="D1149" s="321">
        <v>3863090</v>
      </c>
      <c r="E1149" s="321">
        <v>4719780</v>
      </c>
    </row>
    <row r="1150" spans="1:5" x14ac:dyDescent="0.25">
      <c r="A1150">
        <v>94949</v>
      </c>
      <c r="B1150" s="322">
        <v>38.065300000000001</v>
      </c>
      <c r="C1150" s="322">
        <v>-122.54</v>
      </c>
      <c r="D1150" s="321">
        <v>3844120</v>
      </c>
      <c r="E1150" s="321">
        <v>4745680</v>
      </c>
    </row>
    <row r="1151" spans="1:5" x14ac:dyDescent="0.25">
      <c r="A1151">
        <v>94951</v>
      </c>
      <c r="B1151" s="322">
        <v>38.323599999999999</v>
      </c>
      <c r="C1151" s="322">
        <v>-122.639</v>
      </c>
      <c r="D1151" s="321">
        <v>3940130</v>
      </c>
      <c r="E1151" s="321">
        <v>4722820</v>
      </c>
    </row>
    <row r="1152" spans="1:5" x14ac:dyDescent="0.25">
      <c r="A1152">
        <v>94952</v>
      </c>
      <c r="B1152" s="322">
        <v>38.219700000000003</v>
      </c>
      <c r="C1152" s="322">
        <v>-122.776</v>
      </c>
      <c r="D1152" s="321">
        <v>3904620</v>
      </c>
      <c r="E1152" s="321">
        <v>4681190</v>
      </c>
    </row>
    <row r="1153" spans="1:5" x14ac:dyDescent="0.25">
      <c r="A1153">
        <v>94954</v>
      </c>
      <c r="B1153" s="322">
        <v>38.226300000000002</v>
      </c>
      <c r="C1153" s="322">
        <v>-122.559</v>
      </c>
      <c r="D1153" s="321">
        <v>3903170</v>
      </c>
      <c r="E1153" s="321">
        <v>4743850</v>
      </c>
    </row>
    <row r="1154" spans="1:5" x14ac:dyDescent="0.25">
      <c r="A1154">
        <v>94956</v>
      </c>
      <c r="B1154" s="322">
        <v>38.0045</v>
      </c>
      <c r="C1154" s="322">
        <v>-122.79300000000001</v>
      </c>
      <c r="D1154" s="321">
        <v>3826460</v>
      </c>
      <c r="E1154" s="321">
        <v>4671240</v>
      </c>
    </row>
    <row r="1155" spans="1:5" x14ac:dyDescent="0.25">
      <c r="A1155">
        <v>94957</v>
      </c>
      <c r="B1155" s="322">
        <v>37.963500000000003</v>
      </c>
      <c r="C1155" s="322">
        <v>-122.563</v>
      </c>
      <c r="D1155" s="321">
        <v>3807410</v>
      </c>
      <c r="E1155" s="321">
        <v>4736620</v>
      </c>
    </row>
    <row r="1156" spans="1:5" x14ac:dyDescent="0.25">
      <c r="A1156">
        <v>94960</v>
      </c>
      <c r="B1156" s="322">
        <v>37.997300000000003</v>
      </c>
      <c r="C1156" s="322">
        <v>-122.578</v>
      </c>
      <c r="D1156" s="321">
        <v>3819990</v>
      </c>
      <c r="E1156" s="321">
        <v>4733160</v>
      </c>
    </row>
    <row r="1157" spans="1:5" x14ac:dyDescent="0.25">
      <c r="A1157">
        <v>94963</v>
      </c>
      <c r="B1157" s="322">
        <v>37.9998</v>
      </c>
      <c r="C1157" s="322">
        <v>-122.675</v>
      </c>
      <c r="D1157" s="321">
        <v>3822610</v>
      </c>
      <c r="E1157" s="321">
        <v>4705250</v>
      </c>
    </row>
    <row r="1158" spans="1:5" x14ac:dyDescent="0.25">
      <c r="A1158">
        <v>94964</v>
      </c>
      <c r="B1158" s="322">
        <v>37.942500000000003</v>
      </c>
      <c r="C1158" s="322">
        <v>-122.492</v>
      </c>
      <c r="D1158" s="321">
        <v>3798530</v>
      </c>
      <c r="E1158" s="321">
        <v>4756860</v>
      </c>
    </row>
    <row r="1159" spans="1:5" x14ac:dyDescent="0.25">
      <c r="A1159">
        <v>94965</v>
      </c>
      <c r="B1159" s="322">
        <v>37.8461</v>
      </c>
      <c r="C1159" s="322">
        <v>-122.517</v>
      </c>
      <c r="D1159" s="321">
        <v>3763790</v>
      </c>
      <c r="E1159" s="321">
        <v>4747570</v>
      </c>
    </row>
    <row r="1160" spans="1:5" x14ac:dyDescent="0.25">
      <c r="A1160">
        <v>94970</v>
      </c>
      <c r="B1160" s="322">
        <v>37.921599999999998</v>
      </c>
      <c r="C1160" s="322">
        <v>-122.658</v>
      </c>
      <c r="D1160" s="321">
        <v>3793810</v>
      </c>
      <c r="E1160" s="321">
        <v>4708380</v>
      </c>
    </row>
    <row r="1161" spans="1:5" x14ac:dyDescent="0.25">
      <c r="A1161">
        <v>94971</v>
      </c>
      <c r="B1161" s="322">
        <v>38.240600000000001</v>
      </c>
      <c r="C1161" s="322">
        <v>-122.913</v>
      </c>
      <c r="D1161" s="321">
        <v>3914780</v>
      </c>
      <c r="E1161" s="321">
        <v>4642100</v>
      </c>
    </row>
    <row r="1162" spans="1:5" x14ac:dyDescent="0.25">
      <c r="A1162">
        <v>94972</v>
      </c>
      <c r="B1162" s="322">
        <v>38.314599999999999</v>
      </c>
      <c r="C1162" s="322">
        <v>-122.92700000000001</v>
      </c>
      <c r="D1162" s="321">
        <v>3942040</v>
      </c>
      <c r="E1162" s="321">
        <v>4639770</v>
      </c>
    </row>
    <row r="1163" spans="1:5" x14ac:dyDescent="0.25">
      <c r="A1163">
        <v>94973</v>
      </c>
      <c r="B1163" s="322">
        <v>38.003300000000003</v>
      </c>
      <c r="C1163" s="322">
        <v>-122.64400000000001</v>
      </c>
      <c r="D1163" s="321">
        <v>3823350</v>
      </c>
      <c r="E1163" s="321">
        <v>4714390</v>
      </c>
    </row>
    <row r="1164" spans="1:5" x14ac:dyDescent="0.25">
      <c r="A1164">
        <v>95002</v>
      </c>
      <c r="B1164" s="322">
        <v>37.447200000000002</v>
      </c>
      <c r="C1164" s="322">
        <v>-121.992</v>
      </c>
      <c r="D1164" s="321">
        <v>3609590</v>
      </c>
      <c r="E1164" s="321">
        <v>4891160</v>
      </c>
    </row>
    <row r="1165" spans="1:5" x14ac:dyDescent="0.25">
      <c r="A1165">
        <v>95003</v>
      </c>
      <c r="B1165" s="322">
        <v>37.009900000000002</v>
      </c>
      <c r="C1165" s="322">
        <v>-121.88</v>
      </c>
      <c r="D1165" s="321">
        <v>3448470</v>
      </c>
      <c r="E1165" s="321">
        <v>4915320</v>
      </c>
    </row>
    <row r="1166" spans="1:5" x14ac:dyDescent="0.25">
      <c r="A1166">
        <v>95004</v>
      </c>
      <c r="B1166" s="322">
        <v>36.876399999999997</v>
      </c>
      <c r="C1166" s="322">
        <v>-121.636</v>
      </c>
      <c r="D1166" s="321">
        <v>3396050</v>
      </c>
      <c r="E1166" s="321">
        <v>4984090</v>
      </c>
    </row>
    <row r="1167" spans="1:5" x14ac:dyDescent="0.25">
      <c r="A1167">
        <v>95005</v>
      </c>
      <c r="B1167" s="322">
        <v>37.098199999999999</v>
      </c>
      <c r="C1167" s="322">
        <v>-122.09399999999999</v>
      </c>
      <c r="D1167" s="321">
        <v>3484070</v>
      </c>
      <c r="E1167" s="321">
        <v>4854620</v>
      </c>
    </row>
    <row r="1168" spans="1:5" x14ac:dyDescent="0.25">
      <c r="A1168">
        <v>95006</v>
      </c>
      <c r="B1168" s="322">
        <v>37.171399999999998</v>
      </c>
      <c r="C1168" s="322">
        <v>-122.15</v>
      </c>
      <c r="D1168" s="321">
        <v>3511660</v>
      </c>
      <c r="E1168" s="321">
        <v>4839590</v>
      </c>
    </row>
    <row r="1169" spans="1:5" x14ac:dyDescent="0.25">
      <c r="A1169">
        <v>95008</v>
      </c>
      <c r="B1169" s="322">
        <v>37.28</v>
      </c>
      <c r="C1169" s="322">
        <v>-121.955</v>
      </c>
      <c r="D1169" s="321">
        <v>3548060</v>
      </c>
      <c r="E1169" s="321">
        <v>4898750</v>
      </c>
    </row>
    <row r="1170" spans="1:5" x14ac:dyDescent="0.25">
      <c r="A1170">
        <v>95010</v>
      </c>
      <c r="B1170" s="322">
        <v>36.977200000000003</v>
      </c>
      <c r="C1170" s="322">
        <v>-121.955</v>
      </c>
      <c r="D1170" s="321">
        <v>3437730</v>
      </c>
      <c r="E1170" s="321">
        <v>4892650</v>
      </c>
    </row>
    <row r="1171" spans="1:5" x14ac:dyDescent="0.25">
      <c r="A1171">
        <v>95012</v>
      </c>
      <c r="B1171" s="322">
        <v>36.776899999999998</v>
      </c>
      <c r="C1171" s="322">
        <v>-121.751</v>
      </c>
      <c r="D1171" s="321">
        <v>3361580</v>
      </c>
      <c r="E1171" s="321">
        <v>4948530</v>
      </c>
    </row>
    <row r="1172" spans="1:5" x14ac:dyDescent="0.25">
      <c r="A1172">
        <v>95013</v>
      </c>
      <c r="B1172" s="322">
        <v>37.206800000000001</v>
      </c>
      <c r="C1172" s="322">
        <v>-121.753</v>
      </c>
      <c r="D1172" s="321">
        <v>3518250</v>
      </c>
      <c r="E1172" s="321">
        <v>4955990</v>
      </c>
    </row>
    <row r="1173" spans="1:5" x14ac:dyDescent="0.25">
      <c r="A1173">
        <v>95014</v>
      </c>
      <c r="B1173" s="322">
        <v>37.304099999999998</v>
      </c>
      <c r="C1173" s="322">
        <v>-122.095</v>
      </c>
      <c r="D1173" s="321">
        <v>3559130</v>
      </c>
      <c r="E1173" s="321">
        <v>4858320</v>
      </c>
    </row>
    <row r="1174" spans="1:5" x14ac:dyDescent="0.25">
      <c r="A1174">
        <v>95017</v>
      </c>
      <c r="B1174" s="322">
        <v>37.061</v>
      </c>
      <c r="C1174" s="322">
        <v>-122.212</v>
      </c>
      <c r="D1174" s="321">
        <v>3472490</v>
      </c>
      <c r="E1174" s="321">
        <v>4819180</v>
      </c>
    </row>
    <row r="1175" spans="1:5" x14ac:dyDescent="0.25">
      <c r="A1175">
        <v>95018</v>
      </c>
      <c r="B1175" s="322">
        <v>37.079599999999999</v>
      </c>
      <c r="C1175" s="322">
        <v>-122.057</v>
      </c>
      <c r="D1175" s="321">
        <v>3476700</v>
      </c>
      <c r="E1175" s="321">
        <v>4865030</v>
      </c>
    </row>
    <row r="1176" spans="1:5" x14ac:dyDescent="0.25">
      <c r="A1176">
        <v>95019</v>
      </c>
      <c r="B1176" s="322">
        <v>36.936399999999999</v>
      </c>
      <c r="C1176" s="322">
        <v>-121.777</v>
      </c>
      <c r="D1176" s="321">
        <v>3420070</v>
      </c>
      <c r="E1176" s="321">
        <v>4943840</v>
      </c>
    </row>
    <row r="1177" spans="1:5" x14ac:dyDescent="0.25">
      <c r="A1177">
        <v>95020</v>
      </c>
      <c r="B1177" s="322">
        <v>37.007899999999999</v>
      </c>
      <c r="C1177" s="322">
        <v>-121.57899999999999</v>
      </c>
      <c r="D1177" s="321">
        <v>3443100</v>
      </c>
      <c r="E1177" s="321">
        <v>5002990</v>
      </c>
    </row>
    <row r="1178" spans="1:5" x14ac:dyDescent="0.25">
      <c r="A1178">
        <v>95023</v>
      </c>
      <c r="B1178" s="322">
        <v>36.857700000000001</v>
      </c>
      <c r="C1178" s="322">
        <v>-121.25</v>
      </c>
      <c r="D1178" s="321">
        <v>3383560</v>
      </c>
      <c r="E1178" s="321">
        <v>5096640</v>
      </c>
    </row>
    <row r="1179" spans="1:5" x14ac:dyDescent="0.25">
      <c r="A1179">
        <v>95030</v>
      </c>
      <c r="B1179" s="322">
        <v>37.223199999999999</v>
      </c>
      <c r="C1179" s="322">
        <v>-121.988</v>
      </c>
      <c r="D1179" s="321">
        <v>3527910</v>
      </c>
      <c r="E1179" s="321">
        <v>4887890</v>
      </c>
    </row>
    <row r="1180" spans="1:5" x14ac:dyDescent="0.25">
      <c r="A1180">
        <v>95032</v>
      </c>
      <c r="B1180" s="322">
        <v>37.215800000000002</v>
      </c>
      <c r="C1180" s="322">
        <v>-121.928</v>
      </c>
      <c r="D1180" s="321">
        <v>3524250</v>
      </c>
      <c r="E1180" s="321">
        <v>4905300</v>
      </c>
    </row>
    <row r="1181" spans="1:5" x14ac:dyDescent="0.25">
      <c r="A1181">
        <v>95033</v>
      </c>
      <c r="B1181" s="322">
        <v>37.1492</v>
      </c>
      <c r="C1181" s="322">
        <v>-121.96</v>
      </c>
      <c r="D1181" s="321">
        <v>3500490</v>
      </c>
      <c r="E1181" s="321">
        <v>4894610</v>
      </c>
    </row>
    <row r="1182" spans="1:5" x14ac:dyDescent="0.25">
      <c r="A1182">
        <v>95035</v>
      </c>
      <c r="B1182" s="322">
        <v>37.438200000000002</v>
      </c>
      <c r="C1182" s="322">
        <v>-121.818</v>
      </c>
      <c r="D1182" s="321">
        <v>3603590</v>
      </c>
      <c r="E1182" s="321">
        <v>4941700</v>
      </c>
    </row>
    <row r="1183" spans="1:5" x14ac:dyDescent="0.25">
      <c r="A1183">
        <v>95037</v>
      </c>
      <c r="B1183" s="322">
        <v>37.158200000000001</v>
      </c>
      <c r="C1183" s="322">
        <v>-121.595</v>
      </c>
      <c r="D1183" s="321">
        <v>3498120</v>
      </c>
      <c r="E1183" s="321">
        <v>5001190</v>
      </c>
    </row>
    <row r="1184" spans="1:5" x14ac:dyDescent="0.25">
      <c r="A1184">
        <v>95039</v>
      </c>
      <c r="B1184" s="322">
        <v>36.829599999999999</v>
      </c>
      <c r="C1184" s="322">
        <v>-121.776</v>
      </c>
      <c r="D1184" s="321">
        <v>3381160</v>
      </c>
      <c r="E1184" s="321">
        <v>4942240</v>
      </c>
    </row>
    <row r="1185" spans="1:5" x14ac:dyDescent="0.25">
      <c r="A1185">
        <v>95043</v>
      </c>
      <c r="B1185" s="322">
        <v>36.483899999999998</v>
      </c>
      <c r="C1185" s="322">
        <v>-120.952</v>
      </c>
      <c r="D1185" s="321">
        <v>3243380</v>
      </c>
      <c r="E1185" s="321">
        <v>5177820</v>
      </c>
    </row>
    <row r="1186" spans="1:5" x14ac:dyDescent="0.25">
      <c r="A1186">
        <v>95045</v>
      </c>
      <c r="B1186" s="322">
        <v>36.8508</v>
      </c>
      <c r="C1186" s="322">
        <v>-121.52</v>
      </c>
      <c r="D1186" s="321">
        <v>3384970</v>
      </c>
      <c r="E1186" s="321">
        <v>5017580</v>
      </c>
    </row>
    <row r="1187" spans="1:5" x14ac:dyDescent="0.25">
      <c r="A1187">
        <v>95046</v>
      </c>
      <c r="B1187" s="322">
        <v>37.087299999999999</v>
      </c>
      <c r="C1187" s="322">
        <v>-121.601</v>
      </c>
      <c r="D1187" s="321">
        <v>3472360</v>
      </c>
      <c r="E1187" s="321">
        <v>4998130</v>
      </c>
    </row>
    <row r="1188" spans="1:5" x14ac:dyDescent="0.25">
      <c r="A1188">
        <v>95050</v>
      </c>
      <c r="B1188" s="322">
        <v>37.350499999999997</v>
      </c>
      <c r="C1188" s="322">
        <v>-121.952</v>
      </c>
      <c r="D1188" s="321">
        <v>3573720</v>
      </c>
      <c r="E1188" s="321">
        <v>4900890</v>
      </c>
    </row>
    <row r="1189" spans="1:5" x14ac:dyDescent="0.25">
      <c r="A1189">
        <v>95051</v>
      </c>
      <c r="B1189" s="322">
        <v>37.348700000000001</v>
      </c>
      <c r="C1189" s="322">
        <v>-121.98399999999999</v>
      </c>
      <c r="D1189" s="321">
        <v>3573570</v>
      </c>
      <c r="E1189" s="321">
        <v>4891510</v>
      </c>
    </row>
    <row r="1190" spans="1:5" x14ac:dyDescent="0.25">
      <c r="A1190">
        <v>95053</v>
      </c>
      <c r="B1190" s="322">
        <v>37.349400000000003</v>
      </c>
      <c r="C1190" s="322">
        <v>-121.938</v>
      </c>
      <c r="D1190" s="321">
        <v>3573100</v>
      </c>
      <c r="E1190" s="321">
        <v>4905080</v>
      </c>
    </row>
    <row r="1191" spans="1:5" x14ac:dyDescent="0.25">
      <c r="A1191">
        <v>95054</v>
      </c>
      <c r="B1191" s="322">
        <v>37.393300000000004</v>
      </c>
      <c r="C1191" s="322">
        <v>-121.965</v>
      </c>
      <c r="D1191" s="321">
        <v>3589510</v>
      </c>
      <c r="E1191" s="321">
        <v>4898130</v>
      </c>
    </row>
    <row r="1192" spans="1:5" x14ac:dyDescent="0.25">
      <c r="A1192">
        <v>95060</v>
      </c>
      <c r="B1192" s="322">
        <v>37.059399999999997</v>
      </c>
      <c r="C1192" s="322">
        <v>-122.158</v>
      </c>
      <c r="D1192" s="321">
        <v>3470980</v>
      </c>
      <c r="E1192" s="321">
        <v>4835150</v>
      </c>
    </row>
    <row r="1193" spans="1:5" x14ac:dyDescent="0.25">
      <c r="A1193">
        <v>95062</v>
      </c>
      <c r="B1193" s="322">
        <v>36.972999999999999</v>
      </c>
      <c r="C1193" s="322">
        <v>-121.99</v>
      </c>
      <c r="D1193" s="321">
        <v>3436760</v>
      </c>
      <c r="E1193" s="321">
        <v>4882420</v>
      </c>
    </row>
    <row r="1194" spans="1:5" x14ac:dyDescent="0.25">
      <c r="A1194">
        <v>95064</v>
      </c>
      <c r="B1194" s="322">
        <v>36.999600000000001</v>
      </c>
      <c r="C1194" s="322">
        <v>-122.062</v>
      </c>
      <c r="D1194" s="321">
        <v>3447650</v>
      </c>
      <c r="E1194" s="321">
        <v>4861880</v>
      </c>
    </row>
    <row r="1195" spans="1:5" x14ac:dyDescent="0.25">
      <c r="A1195">
        <v>95065</v>
      </c>
      <c r="B1195" s="322">
        <v>37.032600000000002</v>
      </c>
      <c r="C1195" s="322">
        <v>-121.98399999999999</v>
      </c>
      <c r="D1195" s="321">
        <v>3458380</v>
      </c>
      <c r="E1195" s="321">
        <v>4885380</v>
      </c>
    </row>
    <row r="1196" spans="1:5" x14ac:dyDescent="0.25">
      <c r="A1196">
        <v>95066</v>
      </c>
      <c r="B1196" s="322">
        <v>37.074199999999998</v>
      </c>
      <c r="C1196" s="322">
        <v>-122.011</v>
      </c>
      <c r="D1196" s="321">
        <v>3473990</v>
      </c>
      <c r="E1196" s="321">
        <v>4878190</v>
      </c>
    </row>
    <row r="1197" spans="1:5" x14ac:dyDescent="0.25">
      <c r="A1197">
        <v>95070</v>
      </c>
      <c r="B1197" s="322">
        <v>37.255600000000001</v>
      </c>
      <c r="C1197" s="322">
        <v>-122.04900000000001</v>
      </c>
      <c r="D1197" s="321">
        <v>3540700</v>
      </c>
      <c r="E1197" s="321">
        <v>4870940</v>
      </c>
    </row>
    <row r="1198" spans="1:5" x14ac:dyDescent="0.25">
      <c r="A1198">
        <v>95073</v>
      </c>
      <c r="B1198" s="322">
        <v>37.031300000000002</v>
      </c>
      <c r="C1198" s="322">
        <v>-121.947</v>
      </c>
      <c r="D1198" s="321">
        <v>3457340</v>
      </c>
      <c r="E1198" s="321">
        <v>4895920</v>
      </c>
    </row>
    <row r="1199" spans="1:5" x14ac:dyDescent="0.25">
      <c r="A1199">
        <v>95076</v>
      </c>
      <c r="B1199" s="322">
        <v>36.940600000000003</v>
      </c>
      <c r="C1199" s="322">
        <v>-121.75</v>
      </c>
      <c r="D1199" s="321">
        <v>3421180</v>
      </c>
      <c r="E1199" s="321">
        <v>4951800</v>
      </c>
    </row>
    <row r="1200" spans="1:5" x14ac:dyDescent="0.25">
      <c r="A1200">
        <v>95110</v>
      </c>
      <c r="B1200" s="322">
        <v>37.346400000000003</v>
      </c>
      <c r="C1200" s="322">
        <v>-121.90900000000001</v>
      </c>
      <c r="D1200" s="321">
        <v>3571540</v>
      </c>
      <c r="E1200" s="321">
        <v>4913240</v>
      </c>
    </row>
    <row r="1201" spans="1:5" x14ac:dyDescent="0.25">
      <c r="A1201">
        <v>95111</v>
      </c>
      <c r="B1201" s="322">
        <v>37.284700000000001</v>
      </c>
      <c r="C1201" s="322">
        <v>-121.828</v>
      </c>
      <c r="D1201" s="321">
        <v>3547770</v>
      </c>
      <c r="E1201" s="321">
        <v>4935760</v>
      </c>
    </row>
    <row r="1202" spans="1:5" x14ac:dyDescent="0.25">
      <c r="A1202">
        <v>95112</v>
      </c>
      <c r="B1202" s="322">
        <v>37.344000000000001</v>
      </c>
      <c r="C1202" s="322">
        <v>-121.883</v>
      </c>
      <c r="D1202" s="321">
        <v>3570240</v>
      </c>
      <c r="E1202" s="321">
        <v>4921010</v>
      </c>
    </row>
    <row r="1203" spans="1:5" x14ac:dyDescent="0.25">
      <c r="A1203">
        <v>95113</v>
      </c>
      <c r="B1203" s="322">
        <v>37.333300000000001</v>
      </c>
      <c r="C1203" s="322">
        <v>-121.892</v>
      </c>
      <c r="D1203" s="321">
        <v>3566500</v>
      </c>
      <c r="E1203" s="321">
        <v>4918070</v>
      </c>
    </row>
    <row r="1204" spans="1:5" x14ac:dyDescent="0.25">
      <c r="A1204">
        <v>95116</v>
      </c>
      <c r="B1204" s="322">
        <v>37.3506</v>
      </c>
      <c r="C1204" s="322">
        <v>-121.852</v>
      </c>
      <c r="D1204" s="321">
        <v>3572200</v>
      </c>
      <c r="E1204" s="321">
        <v>4929920</v>
      </c>
    </row>
    <row r="1205" spans="1:5" x14ac:dyDescent="0.25">
      <c r="A1205">
        <v>95117</v>
      </c>
      <c r="B1205" s="322">
        <v>37.310099999999998</v>
      </c>
      <c r="C1205" s="322">
        <v>-121.96299999999999</v>
      </c>
      <c r="D1205" s="321">
        <v>3559170</v>
      </c>
      <c r="E1205" s="321">
        <v>4897040</v>
      </c>
    </row>
    <row r="1206" spans="1:5" x14ac:dyDescent="0.25">
      <c r="A1206">
        <v>95118</v>
      </c>
      <c r="B1206" s="322">
        <v>37.255299999999998</v>
      </c>
      <c r="C1206" s="322">
        <v>-121.89100000000001</v>
      </c>
      <c r="D1206" s="321">
        <v>3538050</v>
      </c>
      <c r="E1206" s="321">
        <v>4916930</v>
      </c>
    </row>
    <row r="1207" spans="1:5" x14ac:dyDescent="0.25">
      <c r="A1207">
        <v>95119</v>
      </c>
      <c r="B1207" s="322">
        <v>37.2316</v>
      </c>
      <c r="C1207" s="322">
        <v>-121.789</v>
      </c>
      <c r="D1207" s="321">
        <v>3527840</v>
      </c>
      <c r="E1207" s="321">
        <v>4946100</v>
      </c>
    </row>
    <row r="1208" spans="1:5" x14ac:dyDescent="0.25">
      <c r="A1208">
        <v>95120</v>
      </c>
      <c r="B1208" s="322">
        <v>37.198900000000002</v>
      </c>
      <c r="C1208" s="322">
        <v>-121.836</v>
      </c>
      <c r="D1208" s="321">
        <v>3516650</v>
      </c>
      <c r="E1208" s="321">
        <v>4931690</v>
      </c>
    </row>
    <row r="1209" spans="1:5" x14ac:dyDescent="0.25">
      <c r="A1209">
        <v>95121</v>
      </c>
      <c r="B1209" s="322">
        <v>37.304400000000001</v>
      </c>
      <c r="C1209" s="322">
        <v>-121.809</v>
      </c>
      <c r="D1209" s="321">
        <v>3554670</v>
      </c>
      <c r="E1209" s="321">
        <v>4941650</v>
      </c>
    </row>
    <row r="1210" spans="1:5" x14ac:dyDescent="0.25">
      <c r="A1210">
        <v>95122</v>
      </c>
      <c r="B1210" s="322">
        <v>37.329099999999997</v>
      </c>
      <c r="C1210" s="322">
        <v>-121.83499999999999</v>
      </c>
      <c r="D1210" s="321">
        <v>3564060</v>
      </c>
      <c r="E1210" s="321">
        <v>4934710</v>
      </c>
    </row>
    <row r="1211" spans="1:5" x14ac:dyDescent="0.25">
      <c r="A1211">
        <v>95123</v>
      </c>
      <c r="B1211" s="322">
        <v>37.2438</v>
      </c>
      <c r="C1211" s="322">
        <v>-121.83</v>
      </c>
      <c r="D1211" s="321">
        <v>3532910</v>
      </c>
      <c r="E1211" s="321">
        <v>4934360</v>
      </c>
    </row>
    <row r="1212" spans="1:5" x14ac:dyDescent="0.25">
      <c r="A1212">
        <v>95124</v>
      </c>
      <c r="B1212" s="322">
        <v>37.256900000000002</v>
      </c>
      <c r="C1212" s="322">
        <v>-121.923</v>
      </c>
      <c r="D1212" s="321">
        <v>3539150</v>
      </c>
      <c r="E1212" s="321">
        <v>4907530</v>
      </c>
    </row>
    <row r="1213" spans="1:5" x14ac:dyDescent="0.25">
      <c r="A1213">
        <v>95125</v>
      </c>
      <c r="B1213" s="322">
        <v>37.295400000000001</v>
      </c>
      <c r="C1213" s="322">
        <v>-121.893</v>
      </c>
      <c r="D1213" s="321">
        <v>3552690</v>
      </c>
      <c r="E1213" s="321">
        <v>4916910</v>
      </c>
    </row>
    <row r="1214" spans="1:5" x14ac:dyDescent="0.25">
      <c r="A1214">
        <v>95126</v>
      </c>
      <c r="B1214" s="322">
        <v>37.327100000000002</v>
      </c>
      <c r="C1214" s="322">
        <v>-121.917</v>
      </c>
      <c r="D1214" s="321">
        <v>3564640</v>
      </c>
      <c r="E1214" s="321">
        <v>4910700</v>
      </c>
    </row>
    <row r="1215" spans="1:5" x14ac:dyDescent="0.25">
      <c r="A1215">
        <v>95127</v>
      </c>
      <c r="B1215" s="322">
        <v>37.375300000000003</v>
      </c>
      <c r="C1215" s="322">
        <v>-121.794</v>
      </c>
      <c r="D1215" s="321">
        <v>3580290</v>
      </c>
      <c r="E1215" s="321">
        <v>4947260</v>
      </c>
    </row>
    <row r="1216" spans="1:5" x14ac:dyDescent="0.25">
      <c r="A1216">
        <v>95128</v>
      </c>
      <c r="B1216" s="322">
        <v>37.315800000000003</v>
      </c>
      <c r="C1216" s="322">
        <v>-121.93600000000001</v>
      </c>
      <c r="D1216" s="321">
        <v>3560810</v>
      </c>
      <c r="E1216" s="321">
        <v>4904930</v>
      </c>
    </row>
    <row r="1217" spans="1:5" x14ac:dyDescent="0.25">
      <c r="A1217">
        <v>95129</v>
      </c>
      <c r="B1217" s="322">
        <v>37.305900000000001</v>
      </c>
      <c r="C1217" s="322">
        <v>-122.002</v>
      </c>
      <c r="D1217" s="321">
        <v>3558260</v>
      </c>
      <c r="E1217" s="321">
        <v>4885630</v>
      </c>
    </row>
    <row r="1218" spans="1:5" x14ac:dyDescent="0.25">
      <c r="A1218">
        <v>95130</v>
      </c>
      <c r="B1218" s="322">
        <v>37.287300000000002</v>
      </c>
      <c r="C1218" s="322">
        <v>-121.982</v>
      </c>
      <c r="D1218" s="321">
        <v>3551180</v>
      </c>
      <c r="E1218" s="321">
        <v>4890960</v>
      </c>
    </row>
    <row r="1219" spans="1:5" x14ac:dyDescent="0.25">
      <c r="A1219">
        <v>95131</v>
      </c>
      <c r="B1219" s="322">
        <v>37.386899999999997</v>
      </c>
      <c r="C1219" s="322">
        <v>-121.898</v>
      </c>
      <c r="D1219" s="321">
        <v>3586140</v>
      </c>
      <c r="E1219" s="321">
        <v>4917470</v>
      </c>
    </row>
    <row r="1220" spans="1:5" x14ac:dyDescent="0.25">
      <c r="A1220">
        <v>95132</v>
      </c>
      <c r="B1220" s="322">
        <v>37.415100000000002</v>
      </c>
      <c r="C1220" s="322">
        <v>-121.82299999999999</v>
      </c>
      <c r="D1220" s="321">
        <v>3595220</v>
      </c>
      <c r="E1220" s="321">
        <v>4939750</v>
      </c>
    </row>
    <row r="1221" spans="1:5" x14ac:dyDescent="0.25">
      <c r="A1221">
        <v>95133</v>
      </c>
      <c r="B1221" s="322">
        <v>37.371699999999997</v>
      </c>
      <c r="C1221" s="322">
        <v>-121.86</v>
      </c>
      <c r="D1221" s="321">
        <v>3580000</v>
      </c>
      <c r="E1221" s="321">
        <v>4928070</v>
      </c>
    </row>
    <row r="1222" spans="1:5" x14ac:dyDescent="0.25">
      <c r="A1222">
        <v>95134</v>
      </c>
      <c r="B1222" s="322">
        <v>37.429400000000001</v>
      </c>
      <c r="C1222" s="322">
        <v>-121.946</v>
      </c>
      <c r="D1222" s="321">
        <v>3602360</v>
      </c>
      <c r="E1222" s="321">
        <v>4904370</v>
      </c>
    </row>
    <row r="1223" spans="1:5" x14ac:dyDescent="0.25">
      <c r="A1223">
        <v>95135</v>
      </c>
      <c r="B1223" s="322">
        <v>37.283000000000001</v>
      </c>
      <c r="C1223" s="322">
        <v>-121.71</v>
      </c>
      <c r="D1223" s="321">
        <v>3545340</v>
      </c>
      <c r="E1223" s="321">
        <v>4970060</v>
      </c>
    </row>
    <row r="1224" spans="1:5" x14ac:dyDescent="0.25">
      <c r="A1224">
        <v>95136</v>
      </c>
      <c r="B1224" s="322">
        <v>37.270200000000003</v>
      </c>
      <c r="C1224" s="322">
        <v>-121.851</v>
      </c>
      <c r="D1224" s="321">
        <v>3542870</v>
      </c>
      <c r="E1224" s="321">
        <v>4928620</v>
      </c>
    </row>
    <row r="1225" spans="1:5" x14ac:dyDescent="0.25">
      <c r="A1225">
        <v>95138</v>
      </c>
      <c r="B1225" s="322">
        <v>37.244900000000001</v>
      </c>
      <c r="C1225" s="322">
        <v>-121.736</v>
      </c>
      <c r="D1225" s="321">
        <v>3531870</v>
      </c>
      <c r="E1225" s="321">
        <v>4961830</v>
      </c>
    </row>
    <row r="1226" spans="1:5" x14ac:dyDescent="0.25">
      <c r="A1226">
        <v>95139</v>
      </c>
      <c r="B1226" s="322">
        <v>37.223999999999997</v>
      </c>
      <c r="C1226" s="322">
        <v>-121.76600000000001</v>
      </c>
      <c r="D1226" s="321">
        <v>3524700</v>
      </c>
      <c r="E1226" s="321">
        <v>4952620</v>
      </c>
    </row>
    <row r="1227" spans="1:5" x14ac:dyDescent="0.25">
      <c r="A1227">
        <v>95140</v>
      </c>
      <c r="B1227" s="322">
        <v>37.388300000000001</v>
      </c>
      <c r="C1227" s="322">
        <v>-121.66800000000001</v>
      </c>
      <c r="D1227" s="321">
        <v>3583080</v>
      </c>
      <c r="E1227" s="321">
        <v>4984430</v>
      </c>
    </row>
    <row r="1228" spans="1:5" x14ac:dyDescent="0.25">
      <c r="A1228">
        <v>95141</v>
      </c>
      <c r="B1228" s="322">
        <v>37.1755</v>
      </c>
      <c r="C1228" s="322">
        <v>-121.748</v>
      </c>
      <c r="D1228" s="321">
        <v>3506750</v>
      </c>
      <c r="E1228" s="321">
        <v>4956840</v>
      </c>
    </row>
    <row r="1229" spans="1:5" x14ac:dyDescent="0.25">
      <c r="A1229">
        <v>95148</v>
      </c>
      <c r="B1229" s="322">
        <v>37.335000000000001</v>
      </c>
      <c r="C1229" s="322">
        <v>-121.776</v>
      </c>
      <c r="D1229" s="321">
        <v>3565320</v>
      </c>
      <c r="E1229" s="321">
        <v>4951800</v>
      </c>
    </row>
    <row r="1230" spans="1:5" x14ac:dyDescent="0.25">
      <c r="A1230">
        <v>95192</v>
      </c>
      <c r="B1230" s="322">
        <v>37.3352</v>
      </c>
      <c r="C1230" s="322">
        <v>-121.881</v>
      </c>
      <c r="D1230" s="321">
        <v>3567010</v>
      </c>
      <c r="E1230" s="321">
        <v>4921240</v>
      </c>
    </row>
    <row r="1231" spans="1:5" x14ac:dyDescent="0.25">
      <c r="A1231">
        <v>95202</v>
      </c>
      <c r="B1231" s="322">
        <v>37.959800000000001</v>
      </c>
      <c r="C1231" s="322">
        <v>-121.288</v>
      </c>
      <c r="D1231" s="321">
        <v>3786010</v>
      </c>
      <c r="E1231" s="321">
        <v>5105030</v>
      </c>
    </row>
    <row r="1232" spans="1:5" x14ac:dyDescent="0.25">
      <c r="A1232">
        <v>95203</v>
      </c>
      <c r="B1232" s="322">
        <v>37.952100000000002</v>
      </c>
      <c r="C1232" s="322">
        <v>-121.331</v>
      </c>
      <c r="D1232" s="321">
        <v>3783800</v>
      </c>
      <c r="E1232" s="321">
        <v>5092420</v>
      </c>
    </row>
    <row r="1233" spans="1:5" x14ac:dyDescent="0.25">
      <c r="A1233">
        <v>95204</v>
      </c>
      <c r="B1233" s="322">
        <v>37.973300000000002</v>
      </c>
      <c r="C1233" s="322">
        <v>-121.321</v>
      </c>
      <c r="D1233" s="321">
        <v>3791370</v>
      </c>
      <c r="E1233" s="321">
        <v>5095720</v>
      </c>
    </row>
    <row r="1234" spans="1:5" x14ac:dyDescent="0.25">
      <c r="A1234">
        <v>95205</v>
      </c>
      <c r="B1234" s="322">
        <v>37.965400000000002</v>
      </c>
      <c r="C1234" s="322">
        <v>-121.261</v>
      </c>
      <c r="D1234" s="321">
        <v>3787670</v>
      </c>
      <c r="E1234" s="321">
        <v>5112930</v>
      </c>
    </row>
    <row r="1235" spans="1:5" x14ac:dyDescent="0.25">
      <c r="A1235">
        <v>95206</v>
      </c>
      <c r="B1235" s="322">
        <v>37.913800000000002</v>
      </c>
      <c r="C1235" s="322">
        <v>-121.426</v>
      </c>
      <c r="D1235" s="321">
        <v>3771170</v>
      </c>
      <c r="E1235" s="321">
        <v>5064150</v>
      </c>
    </row>
    <row r="1236" spans="1:5" x14ac:dyDescent="0.25">
      <c r="A1236">
        <v>95207</v>
      </c>
      <c r="B1236" s="322">
        <v>38.002299999999998</v>
      </c>
      <c r="C1236" s="322">
        <v>-121.325</v>
      </c>
      <c r="D1236" s="321">
        <v>3802040</v>
      </c>
      <c r="E1236" s="321">
        <v>5094990</v>
      </c>
    </row>
    <row r="1237" spans="1:5" x14ac:dyDescent="0.25">
      <c r="A1237">
        <v>95209</v>
      </c>
      <c r="B1237" s="322">
        <v>38.046900000000001</v>
      </c>
      <c r="C1237" s="322">
        <v>-121.35</v>
      </c>
      <c r="D1237" s="321">
        <v>3818650</v>
      </c>
      <c r="E1237" s="321">
        <v>5088530</v>
      </c>
    </row>
    <row r="1238" spans="1:5" x14ac:dyDescent="0.25">
      <c r="A1238">
        <v>95210</v>
      </c>
      <c r="B1238" s="322">
        <v>38.030500000000004</v>
      </c>
      <c r="C1238" s="322">
        <v>-121.29900000000001</v>
      </c>
      <c r="D1238" s="321">
        <v>3811950</v>
      </c>
      <c r="E1238" s="321">
        <v>5102890</v>
      </c>
    </row>
    <row r="1239" spans="1:5" x14ac:dyDescent="0.25">
      <c r="A1239">
        <v>95211</v>
      </c>
      <c r="B1239" s="322">
        <v>37.9801</v>
      </c>
      <c r="C1239" s="322">
        <v>-121.31399999999999</v>
      </c>
      <c r="D1239" s="321">
        <v>3793770</v>
      </c>
      <c r="E1239" s="321">
        <v>5097870</v>
      </c>
    </row>
    <row r="1240" spans="1:5" x14ac:dyDescent="0.25">
      <c r="A1240">
        <v>95212</v>
      </c>
      <c r="B1240" s="322">
        <v>38.047499999999999</v>
      </c>
      <c r="C1240" s="322">
        <v>-121.22799999999999</v>
      </c>
      <c r="D1240" s="321">
        <v>3817190</v>
      </c>
      <c r="E1240" s="321">
        <v>5123670</v>
      </c>
    </row>
    <row r="1241" spans="1:5" x14ac:dyDescent="0.25">
      <c r="A1241">
        <v>95215</v>
      </c>
      <c r="B1241" s="322">
        <v>37.943899999999999</v>
      </c>
      <c r="C1241" s="322">
        <v>-121.149</v>
      </c>
      <c r="D1241" s="321">
        <v>3778270</v>
      </c>
      <c r="E1241" s="321">
        <v>5144900</v>
      </c>
    </row>
    <row r="1242" spans="1:5" x14ac:dyDescent="0.25">
      <c r="A1242">
        <v>95219</v>
      </c>
      <c r="B1242" s="322">
        <v>38.020899999999997</v>
      </c>
      <c r="C1242" s="322">
        <v>-121.477</v>
      </c>
      <c r="D1242" s="321">
        <v>3811000</v>
      </c>
      <c r="E1242" s="321">
        <v>5051490</v>
      </c>
    </row>
    <row r="1243" spans="1:5" x14ac:dyDescent="0.25">
      <c r="A1243">
        <v>95220</v>
      </c>
      <c r="B1243" s="322">
        <v>38.200600000000001</v>
      </c>
      <c r="C1243" s="322">
        <v>-121.191</v>
      </c>
      <c r="D1243" s="321">
        <v>3872560</v>
      </c>
      <c r="E1243" s="321">
        <v>5137170</v>
      </c>
    </row>
    <row r="1244" spans="1:5" x14ac:dyDescent="0.25">
      <c r="A1244">
        <v>95222</v>
      </c>
      <c r="B1244" s="322">
        <v>38.055199999999999</v>
      </c>
      <c r="C1244" s="322">
        <v>-120.57899999999999</v>
      </c>
      <c r="D1244" s="321">
        <v>3811600</v>
      </c>
      <c r="E1244" s="321">
        <v>5311390</v>
      </c>
    </row>
    <row r="1245" spans="1:5" x14ac:dyDescent="0.25">
      <c r="A1245">
        <v>95223</v>
      </c>
      <c r="B1245" s="322">
        <v>38.3919</v>
      </c>
      <c r="C1245" s="322">
        <v>-120.17400000000001</v>
      </c>
      <c r="D1245" s="321">
        <v>3929960</v>
      </c>
      <c r="E1245" s="321">
        <v>5432710</v>
      </c>
    </row>
    <row r="1246" spans="1:5" x14ac:dyDescent="0.25">
      <c r="A1246">
        <v>95228</v>
      </c>
      <c r="B1246" s="322">
        <v>37.942799999999998</v>
      </c>
      <c r="C1246" s="322">
        <v>-120.68</v>
      </c>
      <c r="D1246" s="321">
        <v>3771820</v>
      </c>
      <c r="E1246" s="321">
        <v>5280330</v>
      </c>
    </row>
    <row r="1247" spans="1:5" x14ac:dyDescent="0.25">
      <c r="A1247">
        <v>95230</v>
      </c>
      <c r="B1247" s="322">
        <v>37.963900000000002</v>
      </c>
      <c r="C1247" s="322">
        <v>-120.842</v>
      </c>
      <c r="D1247" s="321">
        <v>3781530</v>
      </c>
      <c r="E1247" s="321">
        <v>5233980</v>
      </c>
    </row>
    <row r="1248" spans="1:5" x14ac:dyDescent="0.25">
      <c r="A1248">
        <v>95231</v>
      </c>
      <c r="B1248" s="322">
        <v>37.877299999999998</v>
      </c>
      <c r="C1248" s="322">
        <v>-121.29600000000001</v>
      </c>
      <c r="D1248" s="321">
        <v>3755980</v>
      </c>
      <c r="E1248" s="321">
        <v>5101290</v>
      </c>
    </row>
    <row r="1249" spans="1:5" x14ac:dyDescent="0.25">
      <c r="A1249">
        <v>95232</v>
      </c>
      <c r="B1249" s="322">
        <v>38.357700000000001</v>
      </c>
      <c r="C1249" s="322">
        <v>-120.586</v>
      </c>
      <c r="D1249" s="321">
        <v>3922180</v>
      </c>
      <c r="E1249" s="321">
        <v>5313710</v>
      </c>
    </row>
    <row r="1250" spans="1:5" x14ac:dyDescent="0.25">
      <c r="A1250">
        <v>95236</v>
      </c>
      <c r="B1250" s="322">
        <v>38.0548</v>
      </c>
      <c r="C1250" s="322">
        <v>-121.03100000000001</v>
      </c>
      <c r="D1250" s="321">
        <v>3817150</v>
      </c>
      <c r="E1250" s="321">
        <v>5180740</v>
      </c>
    </row>
    <row r="1251" spans="1:5" x14ac:dyDescent="0.25">
      <c r="A1251">
        <v>95237</v>
      </c>
      <c r="B1251" s="322">
        <v>38.1646</v>
      </c>
      <c r="C1251" s="322">
        <v>-121.133</v>
      </c>
      <c r="D1251" s="321">
        <v>3858610</v>
      </c>
      <c r="E1251" s="321">
        <v>5153110</v>
      </c>
    </row>
    <row r="1252" spans="1:5" x14ac:dyDescent="0.25">
      <c r="A1252">
        <v>95240</v>
      </c>
      <c r="B1252" s="322">
        <v>38.117600000000003</v>
      </c>
      <c r="C1252" s="322">
        <v>-121.16800000000001</v>
      </c>
      <c r="D1252" s="321">
        <v>3841950</v>
      </c>
      <c r="E1252" s="321">
        <v>5142410</v>
      </c>
    </row>
    <row r="1253" spans="1:5" x14ac:dyDescent="0.25">
      <c r="A1253">
        <v>95242</v>
      </c>
      <c r="B1253" s="322">
        <v>38.140300000000003</v>
      </c>
      <c r="C1253" s="322">
        <v>-121.423</v>
      </c>
      <c r="D1253" s="321">
        <v>3853770</v>
      </c>
      <c r="E1253" s="321">
        <v>5069250</v>
      </c>
    </row>
    <row r="1254" spans="1:5" x14ac:dyDescent="0.25">
      <c r="A1254">
        <v>95245</v>
      </c>
      <c r="B1254" s="322">
        <v>38.318300000000001</v>
      </c>
      <c r="C1254" s="322">
        <v>-120.52500000000001</v>
      </c>
      <c r="D1254" s="321">
        <v>3907070</v>
      </c>
      <c r="E1254" s="321">
        <v>5330760</v>
      </c>
    </row>
    <row r="1255" spans="1:5" x14ac:dyDescent="0.25">
      <c r="A1255">
        <v>95246</v>
      </c>
      <c r="B1255" s="322">
        <v>38.228099999999998</v>
      </c>
      <c r="C1255" s="322">
        <v>-120.505</v>
      </c>
      <c r="D1255" s="321">
        <v>3873890</v>
      </c>
      <c r="E1255" s="321">
        <v>5335200</v>
      </c>
    </row>
    <row r="1256" spans="1:5" x14ac:dyDescent="0.25">
      <c r="A1256">
        <v>95247</v>
      </c>
      <c r="B1256" s="322">
        <v>38.116500000000002</v>
      </c>
      <c r="C1256" s="322">
        <v>-120.449</v>
      </c>
      <c r="D1256" s="321">
        <v>3832460</v>
      </c>
      <c r="E1256" s="321">
        <v>5349790</v>
      </c>
    </row>
    <row r="1257" spans="1:5" x14ac:dyDescent="0.25">
      <c r="A1257">
        <v>95249</v>
      </c>
      <c r="B1257" s="322">
        <v>38.185299999999998</v>
      </c>
      <c r="C1257" s="322">
        <v>-120.626</v>
      </c>
      <c r="D1257" s="321">
        <v>3859700</v>
      </c>
      <c r="E1257" s="321">
        <v>5299730</v>
      </c>
    </row>
    <row r="1258" spans="1:5" x14ac:dyDescent="0.25">
      <c r="A1258">
        <v>95251</v>
      </c>
      <c r="B1258" s="322">
        <v>38.103099999999998</v>
      </c>
      <c r="C1258" s="322">
        <v>-120.46899999999999</v>
      </c>
      <c r="D1258" s="321">
        <v>3827810</v>
      </c>
      <c r="E1258" s="321">
        <v>5343710</v>
      </c>
    </row>
    <row r="1259" spans="1:5" x14ac:dyDescent="0.25">
      <c r="A1259">
        <v>95252</v>
      </c>
      <c r="B1259" s="322">
        <v>38.1599</v>
      </c>
      <c r="C1259" s="322">
        <v>-120.828</v>
      </c>
      <c r="D1259" s="321">
        <v>3852920</v>
      </c>
      <c r="E1259" s="321">
        <v>5241190</v>
      </c>
    </row>
    <row r="1260" spans="1:5" x14ac:dyDescent="0.25">
      <c r="A1260">
        <v>95255</v>
      </c>
      <c r="B1260" s="322">
        <v>38.432299999999998</v>
      </c>
      <c r="C1260" s="322">
        <v>-120.357</v>
      </c>
      <c r="D1260" s="321">
        <v>3946780</v>
      </c>
      <c r="E1260" s="321">
        <v>5380860</v>
      </c>
    </row>
    <row r="1261" spans="1:5" x14ac:dyDescent="0.25">
      <c r="A1261">
        <v>95257</v>
      </c>
      <c r="B1261" s="322">
        <v>38.3825</v>
      </c>
      <c r="C1261" s="322">
        <v>-120.437</v>
      </c>
      <c r="D1261" s="321">
        <v>3929490</v>
      </c>
      <c r="E1261" s="321">
        <v>5357050</v>
      </c>
    </row>
    <row r="1262" spans="1:5" x14ac:dyDescent="0.25">
      <c r="A1262">
        <v>95258</v>
      </c>
      <c r="B1262" s="322">
        <v>38.165100000000002</v>
      </c>
      <c r="C1262" s="322">
        <v>-121.312</v>
      </c>
      <c r="D1262" s="321">
        <v>3861280</v>
      </c>
      <c r="E1262" s="321">
        <v>5101610</v>
      </c>
    </row>
    <row r="1263" spans="1:5" x14ac:dyDescent="0.25">
      <c r="A1263">
        <v>95301</v>
      </c>
      <c r="B1263" s="322">
        <v>37.310600000000001</v>
      </c>
      <c r="C1263" s="322">
        <v>-120.645</v>
      </c>
      <c r="D1263" s="321">
        <v>3540730</v>
      </c>
      <c r="E1263" s="321">
        <v>5280870</v>
      </c>
    </row>
    <row r="1264" spans="1:5" x14ac:dyDescent="0.25">
      <c r="A1264">
        <v>95303</v>
      </c>
      <c r="B1264" s="322">
        <v>37.475200000000001</v>
      </c>
      <c r="C1264" s="322">
        <v>-120.666</v>
      </c>
      <c r="D1264" s="321">
        <v>3601020</v>
      </c>
      <c r="E1264" s="321">
        <v>5277230</v>
      </c>
    </row>
    <row r="1265" spans="1:5" x14ac:dyDescent="0.25">
      <c r="A1265">
        <v>95304</v>
      </c>
      <c r="B1265" s="322">
        <v>37.718499999999999</v>
      </c>
      <c r="C1265" s="322">
        <v>-121.381</v>
      </c>
      <c r="D1265" s="321">
        <v>3699250</v>
      </c>
      <c r="E1265" s="321">
        <v>5073780</v>
      </c>
    </row>
    <row r="1266" spans="1:5" x14ac:dyDescent="0.25">
      <c r="A1266">
        <v>95306</v>
      </c>
      <c r="B1266" s="322">
        <v>37.419699999999999</v>
      </c>
      <c r="C1266" s="322">
        <v>-120.155</v>
      </c>
      <c r="D1266" s="321">
        <v>3574850</v>
      </c>
      <c r="E1266" s="321">
        <v>5424880</v>
      </c>
    </row>
    <row r="1267" spans="1:5" x14ac:dyDescent="0.25">
      <c r="A1267">
        <v>95307</v>
      </c>
      <c r="B1267" s="322">
        <v>37.553800000000003</v>
      </c>
      <c r="C1267" s="322">
        <v>-120.95399999999999</v>
      </c>
      <c r="D1267" s="321">
        <v>3633340</v>
      </c>
      <c r="E1267" s="321">
        <v>5194680</v>
      </c>
    </row>
    <row r="1268" spans="1:5" x14ac:dyDescent="0.25">
      <c r="A1268">
        <v>95310</v>
      </c>
      <c r="B1268" s="322">
        <v>38.052599999999998</v>
      </c>
      <c r="C1268" s="322">
        <v>-120.4</v>
      </c>
      <c r="D1268" s="321">
        <v>3808550</v>
      </c>
      <c r="E1268" s="321">
        <v>5362980</v>
      </c>
    </row>
    <row r="1269" spans="1:5" x14ac:dyDescent="0.25">
      <c r="A1269">
        <v>95311</v>
      </c>
      <c r="B1269" s="322">
        <v>37.700000000000003</v>
      </c>
      <c r="C1269" s="322">
        <v>-120.101</v>
      </c>
      <c r="D1269" s="321">
        <v>3676530</v>
      </c>
      <c r="E1269" s="321">
        <v>5444340</v>
      </c>
    </row>
    <row r="1270" spans="1:5" x14ac:dyDescent="0.25">
      <c r="A1270">
        <v>95313</v>
      </c>
      <c r="B1270" s="322">
        <v>37.4313</v>
      </c>
      <c r="C1270" s="322">
        <v>-121.03100000000001</v>
      </c>
      <c r="D1270" s="321">
        <v>3589710</v>
      </c>
      <c r="E1270" s="321">
        <v>5170300</v>
      </c>
    </row>
    <row r="1271" spans="1:5" x14ac:dyDescent="0.25">
      <c r="A1271">
        <v>95315</v>
      </c>
      <c r="B1271" s="322">
        <v>37.4255</v>
      </c>
      <c r="C1271" s="322">
        <v>-120.767</v>
      </c>
      <c r="D1271" s="321">
        <v>3584160</v>
      </c>
      <c r="E1271" s="321">
        <v>5246970</v>
      </c>
    </row>
    <row r="1272" spans="1:5" x14ac:dyDescent="0.25">
      <c r="A1272">
        <v>95316</v>
      </c>
      <c r="B1272" s="322">
        <v>37.553400000000003</v>
      </c>
      <c r="C1272" s="322">
        <v>-120.711</v>
      </c>
      <c r="D1272" s="321">
        <v>3630130</v>
      </c>
      <c r="E1272" s="321">
        <v>5265310</v>
      </c>
    </row>
    <row r="1273" spans="1:5" x14ac:dyDescent="0.25">
      <c r="A1273">
        <v>95317</v>
      </c>
      <c r="B1273" s="322">
        <v>37.146099999999997</v>
      </c>
      <c r="C1273" s="322">
        <v>-120.504</v>
      </c>
      <c r="D1273" s="321">
        <v>3479030</v>
      </c>
      <c r="E1273" s="321">
        <v>5319380</v>
      </c>
    </row>
    <row r="1274" spans="1:5" x14ac:dyDescent="0.25">
      <c r="A1274">
        <v>95318</v>
      </c>
      <c r="B1274" s="322">
        <v>37.676099999999998</v>
      </c>
      <c r="C1274" s="322">
        <v>-119.854</v>
      </c>
      <c r="D1274" s="321">
        <v>3665240</v>
      </c>
      <c r="E1274" s="321">
        <v>5515890</v>
      </c>
    </row>
    <row r="1275" spans="1:5" x14ac:dyDescent="0.25">
      <c r="A1275">
        <v>95320</v>
      </c>
      <c r="B1275" s="322">
        <v>37.818100000000001</v>
      </c>
      <c r="C1275" s="322">
        <v>-121.015</v>
      </c>
      <c r="D1275" s="321">
        <v>3730570</v>
      </c>
      <c r="E1275" s="321">
        <v>5181500</v>
      </c>
    </row>
    <row r="1276" spans="1:5" x14ac:dyDescent="0.25">
      <c r="A1276">
        <v>95321</v>
      </c>
      <c r="B1276" s="322">
        <v>37.854500000000002</v>
      </c>
      <c r="C1276" s="322">
        <v>-119.92</v>
      </c>
      <c r="D1276" s="321">
        <v>3731090</v>
      </c>
      <c r="E1276" s="321">
        <v>5498830</v>
      </c>
    </row>
    <row r="1277" spans="1:5" x14ac:dyDescent="0.25">
      <c r="A1277">
        <v>95322</v>
      </c>
      <c r="B1277" s="322">
        <v>37.197600000000001</v>
      </c>
      <c r="C1277" s="322">
        <v>-120.968</v>
      </c>
      <c r="D1277" s="321">
        <v>3503640</v>
      </c>
      <c r="E1277" s="321">
        <v>5184900</v>
      </c>
    </row>
    <row r="1278" spans="1:5" x14ac:dyDescent="0.25">
      <c r="A1278">
        <v>95323</v>
      </c>
      <c r="B1278" s="322">
        <v>37.606999999999999</v>
      </c>
      <c r="C1278" s="322">
        <v>-120.664</v>
      </c>
      <c r="D1278" s="321">
        <v>3649090</v>
      </c>
      <c r="E1278" s="321">
        <v>5279920</v>
      </c>
    </row>
    <row r="1279" spans="1:5" x14ac:dyDescent="0.25">
      <c r="A1279">
        <v>95324</v>
      </c>
      <c r="B1279" s="322">
        <v>37.395200000000003</v>
      </c>
      <c r="C1279" s="322">
        <v>-120.89100000000001</v>
      </c>
      <c r="D1279" s="321">
        <v>3574700</v>
      </c>
      <c r="E1279" s="321">
        <v>5210510</v>
      </c>
    </row>
    <row r="1280" spans="1:5" x14ac:dyDescent="0.25">
      <c r="A1280">
        <v>95326</v>
      </c>
      <c r="B1280" s="322">
        <v>37.592700000000001</v>
      </c>
      <c r="C1280" s="322">
        <v>-120.851</v>
      </c>
      <c r="D1280" s="321">
        <v>3646200</v>
      </c>
      <c r="E1280" s="321">
        <v>5225400</v>
      </c>
    </row>
    <row r="1281" spans="1:5" x14ac:dyDescent="0.25">
      <c r="A1281">
        <v>95327</v>
      </c>
      <c r="B1281" s="322">
        <v>37.868499999999997</v>
      </c>
      <c r="C1281" s="322">
        <v>-120.48399999999999</v>
      </c>
      <c r="D1281" s="321">
        <v>3742340</v>
      </c>
      <c r="E1281" s="321">
        <v>5335900</v>
      </c>
    </row>
    <row r="1282" spans="1:5" x14ac:dyDescent="0.25">
      <c r="A1282">
        <v>95328</v>
      </c>
      <c r="B1282" s="322">
        <v>37.5593</v>
      </c>
      <c r="C1282" s="322">
        <v>-120.91</v>
      </c>
      <c r="D1282" s="321">
        <v>3634770</v>
      </c>
      <c r="E1282" s="321">
        <v>5207710</v>
      </c>
    </row>
    <row r="1283" spans="1:5" x14ac:dyDescent="0.25">
      <c r="A1283">
        <v>95329</v>
      </c>
      <c r="B1283" s="322">
        <v>37.700099999999999</v>
      </c>
      <c r="C1283" s="322">
        <v>-120.4</v>
      </c>
      <c r="D1283" s="321">
        <v>3679900</v>
      </c>
      <c r="E1283" s="321">
        <v>5357810</v>
      </c>
    </row>
    <row r="1284" spans="1:5" x14ac:dyDescent="0.25">
      <c r="A1284">
        <v>95330</v>
      </c>
      <c r="B1284" s="322">
        <v>37.814300000000003</v>
      </c>
      <c r="C1284" s="322">
        <v>-121.30500000000001</v>
      </c>
      <c r="D1284" s="321">
        <v>3733130</v>
      </c>
      <c r="E1284" s="321">
        <v>5097430</v>
      </c>
    </row>
    <row r="1285" spans="1:5" x14ac:dyDescent="0.25">
      <c r="A1285">
        <v>95333</v>
      </c>
      <c r="B1285" s="322">
        <v>37.250100000000003</v>
      </c>
      <c r="C1285" s="322">
        <v>-120.232</v>
      </c>
      <c r="D1285" s="321">
        <v>3513810</v>
      </c>
      <c r="E1285" s="321">
        <v>5400280</v>
      </c>
    </row>
    <row r="1286" spans="1:5" x14ac:dyDescent="0.25">
      <c r="A1286">
        <v>95334</v>
      </c>
      <c r="B1286" s="322">
        <v>37.358600000000003</v>
      </c>
      <c r="C1286" s="322">
        <v>-120.747</v>
      </c>
      <c r="D1286" s="321">
        <v>3559490</v>
      </c>
      <c r="E1286" s="321">
        <v>5251690</v>
      </c>
    </row>
    <row r="1287" spans="1:5" x14ac:dyDescent="0.25">
      <c r="A1287">
        <v>95335</v>
      </c>
      <c r="B1287" s="322">
        <v>38.216099999999997</v>
      </c>
      <c r="C1287" s="322">
        <v>-119.93600000000001</v>
      </c>
      <c r="D1287" s="321">
        <v>3863290</v>
      </c>
      <c r="E1287" s="321">
        <v>5499110</v>
      </c>
    </row>
    <row r="1288" spans="1:5" x14ac:dyDescent="0.25">
      <c r="A1288">
        <v>95336</v>
      </c>
      <c r="B1288" s="322">
        <v>37.834000000000003</v>
      </c>
      <c r="C1288" s="322">
        <v>-121.19199999999999</v>
      </c>
      <c r="D1288" s="321">
        <v>3738760</v>
      </c>
      <c r="E1288" s="321">
        <v>5130610</v>
      </c>
    </row>
    <row r="1289" spans="1:5" x14ac:dyDescent="0.25">
      <c r="A1289">
        <v>95337</v>
      </c>
      <c r="B1289" s="322">
        <v>37.741</v>
      </c>
      <c r="C1289" s="322">
        <v>-121.238</v>
      </c>
      <c r="D1289" s="321">
        <v>3705460</v>
      </c>
      <c r="E1289" s="321">
        <v>5115440</v>
      </c>
    </row>
    <row r="1290" spans="1:5" x14ac:dyDescent="0.25">
      <c r="A1290">
        <v>95338</v>
      </c>
      <c r="B1290" s="322">
        <v>37.518799999999999</v>
      </c>
      <c r="C1290" s="322">
        <v>-119.937</v>
      </c>
      <c r="D1290" s="321">
        <v>3608700</v>
      </c>
      <c r="E1290" s="321">
        <v>5489610</v>
      </c>
    </row>
    <row r="1291" spans="1:5" x14ac:dyDescent="0.25">
      <c r="A1291">
        <v>95340</v>
      </c>
      <c r="B1291" s="322">
        <v>37.365099999999998</v>
      </c>
      <c r="C1291" s="322">
        <v>-120.369</v>
      </c>
      <c r="D1291" s="321">
        <v>3557340</v>
      </c>
      <c r="E1291" s="321">
        <v>5361900</v>
      </c>
    </row>
    <row r="1292" spans="1:5" x14ac:dyDescent="0.25">
      <c r="A1292">
        <v>95341</v>
      </c>
      <c r="B1292" s="322">
        <v>37.238599999999998</v>
      </c>
      <c r="C1292" s="322">
        <v>-120.501</v>
      </c>
      <c r="D1292" s="321">
        <v>3512750</v>
      </c>
      <c r="E1292" s="321">
        <v>5321540</v>
      </c>
    </row>
    <row r="1293" spans="1:5" x14ac:dyDescent="0.25">
      <c r="A1293">
        <v>95345</v>
      </c>
      <c r="B1293" s="322">
        <v>37.583399999999997</v>
      </c>
      <c r="C1293" s="322">
        <v>-119.97</v>
      </c>
      <c r="D1293" s="321">
        <v>3632600</v>
      </c>
      <c r="E1293" s="321">
        <v>5480980</v>
      </c>
    </row>
    <row r="1294" spans="1:5" x14ac:dyDescent="0.25">
      <c r="A1294">
        <v>95346</v>
      </c>
      <c r="B1294" s="322">
        <v>38.046799999999998</v>
      </c>
      <c r="C1294" s="322">
        <v>-120.107</v>
      </c>
      <c r="D1294" s="321">
        <v>3803200</v>
      </c>
      <c r="E1294" s="321">
        <v>5447390</v>
      </c>
    </row>
    <row r="1295" spans="1:5" x14ac:dyDescent="0.25">
      <c r="A1295">
        <v>95348</v>
      </c>
      <c r="B1295" s="322">
        <v>37.366300000000003</v>
      </c>
      <c r="C1295" s="322">
        <v>-120.51300000000001</v>
      </c>
      <c r="D1295" s="321">
        <v>3559450</v>
      </c>
      <c r="E1295" s="321">
        <v>5319900</v>
      </c>
    </row>
    <row r="1296" spans="1:5" x14ac:dyDescent="0.25">
      <c r="A1296">
        <v>95350</v>
      </c>
      <c r="B1296" s="322">
        <v>37.671599999999998</v>
      </c>
      <c r="C1296" s="322">
        <v>-121.00700000000001</v>
      </c>
      <c r="D1296" s="321">
        <v>3677020</v>
      </c>
      <c r="E1296" s="321">
        <v>5181280</v>
      </c>
    </row>
    <row r="1297" spans="1:5" x14ac:dyDescent="0.25">
      <c r="A1297">
        <v>95351</v>
      </c>
      <c r="B1297" s="322">
        <v>37.624299999999998</v>
      </c>
      <c r="C1297" s="322">
        <v>-121</v>
      </c>
      <c r="D1297" s="321">
        <v>3659670</v>
      </c>
      <c r="E1297" s="321">
        <v>5182700</v>
      </c>
    </row>
    <row r="1298" spans="1:5" x14ac:dyDescent="0.25">
      <c r="A1298">
        <v>95354</v>
      </c>
      <c r="B1298" s="322">
        <v>37.6374</v>
      </c>
      <c r="C1298" s="322">
        <v>-120.965</v>
      </c>
      <c r="D1298" s="321">
        <v>3664010</v>
      </c>
      <c r="E1298" s="321">
        <v>5192860</v>
      </c>
    </row>
    <row r="1299" spans="1:5" x14ac:dyDescent="0.25">
      <c r="A1299">
        <v>95355</v>
      </c>
      <c r="B1299" s="322">
        <v>37.671500000000002</v>
      </c>
      <c r="C1299" s="322">
        <v>-120.94799999999999</v>
      </c>
      <c r="D1299" s="321">
        <v>3676220</v>
      </c>
      <c r="E1299" s="321">
        <v>5198520</v>
      </c>
    </row>
    <row r="1300" spans="1:5" x14ac:dyDescent="0.25">
      <c r="A1300">
        <v>95356</v>
      </c>
      <c r="B1300" s="322">
        <v>37.719299999999997</v>
      </c>
      <c r="C1300" s="322">
        <v>-121.02800000000001</v>
      </c>
      <c r="D1300" s="321">
        <v>3694710</v>
      </c>
      <c r="E1300" s="321">
        <v>5176130</v>
      </c>
    </row>
    <row r="1301" spans="1:5" x14ac:dyDescent="0.25">
      <c r="A1301">
        <v>95357</v>
      </c>
      <c r="B1301" s="322">
        <v>37.666800000000002</v>
      </c>
      <c r="C1301" s="322">
        <v>-120.887</v>
      </c>
      <c r="D1301" s="321">
        <v>3673720</v>
      </c>
      <c r="E1301" s="321">
        <v>5215920</v>
      </c>
    </row>
    <row r="1302" spans="1:5" x14ac:dyDescent="0.25">
      <c r="A1302">
        <v>95358</v>
      </c>
      <c r="B1302" s="322">
        <v>37.614800000000002</v>
      </c>
      <c r="C1302" s="322">
        <v>-121.1</v>
      </c>
      <c r="D1302" s="321">
        <v>3657550</v>
      </c>
      <c r="E1302" s="321">
        <v>5153530</v>
      </c>
    </row>
    <row r="1303" spans="1:5" x14ac:dyDescent="0.25">
      <c r="A1303">
        <v>95360</v>
      </c>
      <c r="B1303" s="322">
        <v>37.270299999999999</v>
      </c>
      <c r="C1303" s="322">
        <v>-121.238</v>
      </c>
      <c r="D1303" s="321">
        <v>3533840</v>
      </c>
      <c r="E1303" s="321">
        <v>5107230</v>
      </c>
    </row>
    <row r="1304" spans="1:5" x14ac:dyDescent="0.25">
      <c r="A1304">
        <v>95361</v>
      </c>
      <c r="B1304" s="322">
        <v>37.785299999999999</v>
      </c>
      <c r="C1304" s="322">
        <v>-120.783</v>
      </c>
      <c r="D1304" s="321">
        <v>3715600</v>
      </c>
      <c r="E1304" s="321">
        <v>5248150</v>
      </c>
    </row>
    <row r="1305" spans="1:5" x14ac:dyDescent="0.25">
      <c r="A1305">
        <v>95363</v>
      </c>
      <c r="B1305" s="322">
        <v>37.453299999999999</v>
      </c>
      <c r="C1305" s="322">
        <v>-121.255</v>
      </c>
      <c r="D1305" s="321">
        <v>3600750</v>
      </c>
      <c r="E1305" s="321">
        <v>5105550</v>
      </c>
    </row>
    <row r="1306" spans="1:5" x14ac:dyDescent="0.25">
      <c r="A1306">
        <v>95364</v>
      </c>
      <c r="B1306" s="322">
        <v>38.349800000000002</v>
      </c>
      <c r="C1306" s="322">
        <v>-119.911</v>
      </c>
      <c r="D1306" s="321">
        <v>3911840</v>
      </c>
      <c r="E1306" s="321">
        <v>5508040</v>
      </c>
    </row>
    <row r="1307" spans="1:5" x14ac:dyDescent="0.25">
      <c r="A1307">
        <v>95365</v>
      </c>
      <c r="B1307" s="322">
        <v>37.288800000000002</v>
      </c>
      <c r="C1307" s="322">
        <v>-120.318</v>
      </c>
      <c r="D1307" s="321">
        <v>3528920</v>
      </c>
      <c r="E1307" s="321">
        <v>5375660</v>
      </c>
    </row>
    <row r="1308" spans="1:5" x14ac:dyDescent="0.25">
      <c r="A1308">
        <v>95366</v>
      </c>
      <c r="B1308" s="322">
        <v>37.764000000000003</v>
      </c>
      <c r="C1308" s="322">
        <v>-121.126</v>
      </c>
      <c r="D1308" s="321">
        <v>3712330</v>
      </c>
      <c r="E1308" s="321">
        <v>5148480</v>
      </c>
    </row>
    <row r="1309" spans="1:5" x14ac:dyDescent="0.25">
      <c r="A1309">
        <v>95367</v>
      </c>
      <c r="B1309" s="322">
        <v>37.730800000000002</v>
      </c>
      <c r="C1309" s="322">
        <v>-120.946</v>
      </c>
      <c r="D1309" s="321">
        <v>3697800</v>
      </c>
      <c r="E1309" s="321">
        <v>5200080</v>
      </c>
    </row>
    <row r="1310" spans="1:5" x14ac:dyDescent="0.25">
      <c r="A1310">
        <v>95368</v>
      </c>
      <c r="B1310" s="322">
        <v>37.714500000000001</v>
      </c>
      <c r="C1310" s="322">
        <v>-121.089</v>
      </c>
      <c r="D1310" s="321">
        <v>3693770</v>
      </c>
      <c r="E1310" s="321">
        <v>5158280</v>
      </c>
    </row>
    <row r="1311" spans="1:5" x14ac:dyDescent="0.25">
      <c r="A1311">
        <v>95369</v>
      </c>
      <c r="B1311" s="322">
        <v>37.524299999999997</v>
      </c>
      <c r="C1311" s="322">
        <v>-120.413</v>
      </c>
      <c r="D1311" s="321">
        <v>3615930</v>
      </c>
      <c r="E1311" s="321">
        <v>5351510</v>
      </c>
    </row>
    <row r="1312" spans="1:5" x14ac:dyDescent="0.25">
      <c r="A1312">
        <v>95370</v>
      </c>
      <c r="B1312" s="322">
        <v>37.9893</v>
      </c>
      <c r="C1312" s="322">
        <v>-120.35</v>
      </c>
      <c r="D1312" s="321">
        <v>3784870</v>
      </c>
      <c r="E1312" s="321">
        <v>5376330</v>
      </c>
    </row>
    <row r="1313" spans="1:5" x14ac:dyDescent="0.25">
      <c r="A1313">
        <v>95372</v>
      </c>
      <c r="B1313" s="322">
        <v>37.992800000000003</v>
      </c>
      <c r="C1313" s="322">
        <v>-120.261</v>
      </c>
      <c r="D1313" s="321">
        <v>3785160</v>
      </c>
      <c r="E1313" s="321">
        <v>5402290</v>
      </c>
    </row>
    <row r="1314" spans="1:5" x14ac:dyDescent="0.25">
      <c r="A1314">
        <v>95374</v>
      </c>
      <c r="B1314" s="322">
        <v>37.323500000000003</v>
      </c>
      <c r="C1314" s="322">
        <v>-120.869</v>
      </c>
      <c r="D1314" s="321">
        <v>3548250</v>
      </c>
      <c r="E1314" s="321">
        <v>5215630</v>
      </c>
    </row>
    <row r="1315" spans="1:5" x14ac:dyDescent="0.25">
      <c r="A1315">
        <v>95376</v>
      </c>
      <c r="B1315" s="322">
        <v>37.7378</v>
      </c>
      <c r="C1315" s="322">
        <v>-121.431</v>
      </c>
      <c r="D1315" s="321">
        <v>3707050</v>
      </c>
      <c r="E1315" s="321">
        <v>5059500</v>
      </c>
    </row>
    <row r="1316" spans="1:5" x14ac:dyDescent="0.25">
      <c r="A1316">
        <v>95377</v>
      </c>
      <c r="B1316" s="322">
        <v>37.627499999999998</v>
      </c>
      <c r="C1316" s="322">
        <v>-121.483</v>
      </c>
      <c r="D1316" s="321">
        <v>3667540</v>
      </c>
      <c r="E1316" s="321">
        <v>5042490</v>
      </c>
    </row>
    <row r="1317" spans="1:5" x14ac:dyDescent="0.25">
      <c r="A1317">
        <v>95379</v>
      </c>
      <c r="B1317" s="322">
        <v>37.931800000000003</v>
      </c>
      <c r="C1317" s="322">
        <v>-120.23099999999999</v>
      </c>
      <c r="D1317" s="321">
        <v>3762570</v>
      </c>
      <c r="E1317" s="321">
        <v>5409950</v>
      </c>
    </row>
    <row r="1318" spans="1:5" x14ac:dyDescent="0.25">
      <c r="A1318">
        <v>95380</v>
      </c>
      <c r="B1318" s="322">
        <v>37.473199999999999</v>
      </c>
      <c r="C1318" s="322">
        <v>-120.873</v>
      </c>
      <c r="D1318" s="321">
        <v>3602920</v>
      </c>
      <c r="E1318" s="321">
        <v>5216820</v>
      </c>
    </row>
    <row r="1319" spans="1:5" x14ac:dyDescent="0.25">
      <c r="A1319">
        <v>95382</v>
      </c>
      <c r="B1319" s="322">
        <v>37.529299999999999</v>
      </c>
      <c r="C1319" s="322">
        <v>-120.851</v>
      </c>
      <c r="D1319" s="321">
        <v>3623080</v>
      </c>
      <c r="E1319" s="321">
        <v>5224220</v>
      </c>
    </row>
    <row r="1320" spans="1:5" x14ac:dyDescent="0.25">
      <c r="A1320">
        <v>95383</v>
      </c>
      <c r="B1320" s="322">
        <v>38.041499999999999</v>
      </c>
      <c r="C1320" s="322">
        <v>-120.208</v>
      </c>
      <c r="D1320" s="321">
        <v>3802330</v>
      </c>
      <c r="E1320" s="321">
        <v>5418220</v>
      </c>
    </row>
    <row r="1321" spans="1:5" x14ac:dyDescent="0.25">
      <c r="A1321">
        <v>95385</v>
      </c>
      <c r="B1321" s="322">
        <v>37.624099999999999</v>
      </c>
      <c r="C1321" s="322">
        <v>-121.255</v>
      </c>
      <c r="D1321" s="321">
        <v>3663080</v>
      </c>
      <c r="E1321" s="321">
        <v>5108720</v>
      </c>
    </row>
    <row r="1322" spans="1:5" x14ac:dyDescent="0.25">
      <c r="A1322">
        <v>95386</v>
      </c>
      <c r="B1322" s="322">
        <v>37.679000000000002</v>
      </c>
      <c r="C1322" s="322">
        <v>-120.631</v>
      </c>
      <c r="D1322" s="321">
        <v>3674950</v>
      </c>
      <c r="E1322" s="321">
        <v>5290340</v>
      </c>
    </row>
    <row r="1323" spans="1:5" x14ac:dyDescent="0.25">
      <c r="A1323">
        <v>95388</v>
      </c>
      <c r="B1323" s="322">
        <v>37.428600000000003</v>
      </c>
      <c r="C1323" s="322">
        <v>-120.554</v>
      </c>
      <c r="D1323" s="321">
        <v>3582670</v>
      </c>
      <c r="E1323" s="321">
        <v>5308970</v>
      </c>
    </row>
    <row r="1324" spans="1:5" x14ac:dyDescent="0.25">
      <c r="A1324">
        <v>95389</v>
      </c>
      <c r="B1324" s="322">
        <v>37.7502</v>
      </c>
      <c r="C1324" s="322">
        <v>-119.553</v>
      </c>
      <c r="D1324" s="321">
        <v>3689410</v>
      </c>
      <c r="E1324" s="321">
        <v>5603800</v>
      </c>
    </row>
    <row r="1325" spans="1:5" x14ac:dyDescent="0.25">
      <c r="A1325">
        <v>95391</v>
      </c>
      <c r="B1325" s="322">
        <v>37.769500000000001</v>
      </c>
      <c r="C1325" s="322">
        <v>-121.563</v>
      </c>
      <c r="D1325" s="321">
        <v>3720520</v>
      </c>
      <c r="E1325" s="321">
        <v>5021930</v>
      </c>
    </row>
    <row r="1326" spans="1:5" x14ac:dyDescent="0.25">
      <c r="A1326">
        <v>95401</v>
      </c>
      <c r="B1326" s="322">
        <v>38.4514</v>
      </c>
      <c r="C1326" s="322">
        <v>-122.79300000000001</v>
      </c>
      <c r="D1326" s="321">
        <v>3989480</v>
      </c>
      <c r="E1326" s="321">
        <v>4681450</v>
      </c>
    </row>
    <row r="1327" spans="1:5" x14ac:dyDescent="0.25">
      <c r="A1327">
        <v>95403</v>
      </c>
      <c r="B1327" s="322">
        <v>38.5032</v>
      </c>
      <c r="C1327" s="322">
        <v>-122.753</v>
      </c>
      <c r="D1327" s="321">
        <v>4007690</v>
      </c>
      <c r="E1327" s="321">
        <v>4694060</v>
      </c>
    </row>
    <row r="1328" spans="1:5" x14ac:dyDescent="0.25">
      <c r="A1328">
        <v>95404</v>
      </c>
      <c r="B1328" s="322">
        <v>38.4664</v>
      </c>
      <c r="C1328" s="322">
        <v>-122.65300000000001</v>
      </c>
      <c r="D1328" s="321">
        <v>3992470</v>
      </c>
      <c r="E1328" s="321">
        <v>4722010</v>
      </c>
    </row>
    <row r="1329" spans="1:5" x14ac:dyDescent="0.25">
      <c r="A1329">
        <v>95405</v>
      </c>
      <c r="B1329" s="322">
        <v>38.439399999999999</v>
      </c>
      <c r="C1329" s="322">
        <v>-122.66800000000001</v>
      </c>
      <c r="D1329" s="321">
        <v>3982880</v>
      </c>
      <c r="E1329" s="321">
        <v>4717030</v>
      </c>
    </row>
    <row r="1330" spans="1:5" x14ac:dyDescent="0.25">
      <c r="A1330">
        <v>95407</v>
      </c>
      <c r="B1330" s="322">
        <v>38.395099999999999</v>
      </c>
      <c r="C1330" s="322">
        <v>-122.744</v>
      </c>
      <c r="D1330" s="321">
        <v>3968070</v>
      </c>
      <c r="E1330" s="321">
        <v>4694250</v>
      </c>
    </row>
    <row r="1331" spans="1:5" x14ac:dyDescent="0.25">
      <c r="A1331">
        <v>95409</v>
      </c>
      <c r="B1331" s="322">
        <v>38.457500000000003</v>
      </c>
      <c r="C1331" s="322">
        <v>-122.599</v>
      </c>
      <c r="D1331" s="321">
        <v>3988270</v>
      </c>
      <c r="E1331" s="321">
        <v>4737450</v>
      </c>
    </row>
    <row r="1332" spans="1:5" x14ac:dyDescent="0.25">
      <c r="A1332">
        <v>95410</v>
      </c>
      <c r="B1332" s="322">
        <v>39.206099999999999</v>
      </c>
      <c r="C1332" s="322">
        <v>-123.678</v>
      </c>
      <c r="D1332" s="321">
        <v>4281980</v>
      </c>
      <c r="E1332" s="321">
        <v>4447380</v>
      </c>
    </row>
    <row r="1333" spans="1:5" x14ac:dyDescent="0.25">
      <c r="A1333">
        <v>95412</v>
      </c>
      <c r="B1333" s="322">
        <v>38.697800000000001</v>
      </c>
      <c r="C1333" s="322">
        <v>-123.351</v>
      </c>
      <c r="D1333" s="321">
        <v>4089890</v>
      </c>
      <c r="E1333" s="321">
        <v>4527680</v>
      </c>
    </row>
    <row r="1334" spans="1:5" x14ac:dyDescent="0.25">
      <c r="A1334">
        <v>95415</v>
      </c>
      <c r="B1334" s="322">
        <v>39.013800000000003</v>
      </c>
      <c r="C1334" s="322">
        <v>-123.38800000000001</v>
      </c>
      <c r="D1334" s="321">
        <v>4205980</v>
      </c>
      <c r="E1334" s="321">
        <v>4524930</v>
      </c>
    </row>
    <row r="1335" spans="1:5" x14ac:dyDescent="0.25">
      <c r="A1335">
        <v>95417</v>
      </c>
      <c r="B1335" s="322">
        <v>39.677199999999999</v>
      </c>
      <c r="C1335" s="322">
        <v>-123.61499999999999</v>
      </c>
      <c r="D1335" s="321">
        <v>4452880</v>
      </c>
      <c r="E1335" s="321">
        <v>4477260</v>
      </c>
    </row>
    <row r="1336" spans="1:5" x14ac:dyDescent="0.25">
      <c r="A1336">
        <v>95420</v>
      </c>
      <c r="B1336" s="322">
        <v>39.361600000000003</v>
      </c>
      <c r="C1336" s="322">
        <v>-123.782</v>
      </c>
      <c r="D1336" s="321">
        <v>4340930</v>
      </c>
      <c r="E1336" s="321">
        <v>4421720</v>
      </c>
    </row>
    <row r="1337" spans="1:5" x14ac:dyDescent="0.25">
      <c r="A1337">
        <v>95421</v>
      </c>
      <c r="B1337" s="322">
        <v>38.634999999999998</v>
      </c>
      <c r="C1337" s="322">
        <v>-123.212</v>
      </c>
      <c r="D1337" s="321">
        <v>4064260</v>
      </c>
      <c r="E1337" s="321">
        <v>4565890</v>
      </c>
    </row>
    <row r="1338" spans="1:5" x14ac:dyDescent="0.25">
      <c r="A1338">
        <v>95422</v>
      </c>
      <c r="B1338" s="322">
        <v>38.976799999999997</v>
      </c>
      <c r="C1338" s="322">
        <v>-122.557</v>
      </c>
      <c r="D1338" s="321">
        <v>4177180</v>
      </c>
      <c r="E1338" s="321">
        <v>4760930</v>
      </c>
    </row>
    <row r="1339" spans="1:5" x14ac:dyDescent="0.25">
      <c r="A1339">
        <v>95423</v>
      </c>
      <c r="B1339" s="322">
        <v>39.121200000000002</v>
      </c>
      <c r="C1339" s="322">
        <v>-122.643</v>
      </c>
      <c r="D1339" s="321">
        <v>4231420</v>
      </c>
      <c r="E1339" s="321">
        <v>4739590</v>
      </c>
    </row>
    <row r="1340" spans="1:5" x14ac:dyDescent="0.25">
      <c r="A1340">
        <v>95425</v>
      </c>
      <c r="B1340" s="322">
        <v>38.796900000000001</v>
      </c>
      <c r="C1340" s="322">
        <v>-123.011</v>
      </c>
      <c r="D1340" s="321">
        <v>4119580</v>
      </c>
      <c r="E1340" s="321">
        <v>4627150</v>
      </c>
    </row>
    <row r="1341" spans="1:5" x14ac:dyDescent="0.25">
      <c r="A1341">
        <v>95426</v>
      </c>
      <c r="B1341" s="322">
        <v>38.837800000000001</v>
      </c>
      <c r="C1341" s="322">
        <v>-122.76300000000001</v>
      </c>
      <c r="D1341" s="321">
        <v>4130010</v>
      </c>
      <c r="E1341" s="321">
        <v>4698930</v>
      </c>
    </row>
    <row r="1342" spans="1:5" x14ac:dyDescent="0.25">
      <c r="A1342">
        <v>95427</v>
      </c>
      <c r="B1342" s="322">
        <v>39.277200000000001</v>
      </c>
      <c r="C1342" s="322">
        <v>-123.58199999999999</v>
      </c>
      <c r="D1342" s="321">
        <v>4306000</v>
      </c>
      <c r="E1342" s="321">
        <v>4476390</v>
      </c>
    </row>
    <row r="1343" spans="1:5" x14ac:dyDescent="0.25">
      <c r="A1343">
        <v>95428</v>
      </c>
      <c r="B1343" s="322">
        <v>39.767400000000002</v>
      </c>
      <c r="C1343" s="322">
        <v>-123.142</v>
      </c>
      <c r="D1343" s="321">
        <v>4476670</v>
      </c>
      <c r="E1343" s="321">
        <v>4613130</v>
      </c>
    </row>
    <row r="1344" spans="1:5" x14ac:dyDescent="0.25">
      <c r="A1344">
        <v>95429</v>
      </c>
      <c r="B1344" s="322">
        <v>39.696199999999997</v>
      </c>
      <c r="C1344" s="322">
        <v>-123.33799999999999</v>
      </c>
      <c r="D1344" s="321">
        <v>4454380</v>
      </c>
      <c r="E1344" s="321">
        <v>4555990</v>
      </c>
    </row>
    <row r="1345" spans="1:5" x14ac:dyDescent="0.25">
      <c r="A1345">
        <v>95432</v>
      </c>
      <c r="B1345" s="322">
        <v>39.131599999999999</v>
      </c>
      <c r="C1345" s="322">
        <v>-123.68600000000001</v>
      </c>
      <c r="D1345" s="321">
        <v>4254930</v>
      </c>
      <c r="E1345" s="321">
        <v>4443170</v>
      </c>
    </row>
    <row r="1346" spans="1:5" x14ac:dyDescent="0.25">
      <c r="A1346">
        <v>95436</v>
      </c>
      <c r="B1346" s="322">
        <v>38.4925</v>
      </c>
      <c r="C1346" s="322">
        <v>-122.91200000000001</v>
      </c>
      <c r="D1346" s="321">
        <v>4006650</v>
      </c>
      <c r="E1346" s="321">
        <v>4648220</v>
      </c>
    </row>
    <row r="1347" spans="1:5" x14ac:dyDescent="0.25">
      <c r="A1347">
        <v>95437</v>
      </c>
      <c r="B1347" s="322">
        <v>39.464799999999997</v>
      </c>
      <c r="C1347" s="322">
        <v>-123.697</v>
      </c>
      <c r="D1347" s="321">
        <v>4376880</v>
      </c>
      <c r="E1347" s="321">
        <v>4448770</v>
      </c>
    </row>
    <row r="1348" spans="1:5" x14ac:dyDescent="0.25">
      <c r="A1348">
        <v>95439</v>
      </c>
      <c r="B1348" s="322">
        <v>38.492899999999999</v>
      </c>
      <c r="C1348" s="322">
        <v>-122.77500000000001</v>
      </c>
      <c r="D1348" s="321">
        <v>4004310</v>
      </c>
      <c r="E1348" s="321">
        <v>4687760</v>
      </c>
    </row>
    <row r="1349" spans="1:5" x14ac:dyDescent="0.25">
      <c r="A1349">
        <v>95441</v>
      </c>
      <c r="B1349" s="322">
        <v>38.740299999999998</v>
      </c>
      <c r="C1349" s="322">
        <v>-122.95699999999999</v>
      </c>
      <c r="D1349" s="321">
        <v>4097960</v>
      </c>
      <c r="E1349" s="321">
        <v>4641320</v>
      </c>
    </row>
    <row r="1350" spans="1:5" x14ac:dyDescent="0.25">
      <c r="A1350">
        <v>95442</v>
      </c>
      <c r="B1350" s="322">
        <v>38.3733</v>
      </c>
      <c r="C1350" s="322">
        <v>-122.517</v>
      </c>
      <c r="D1350" s="321">
        <v>3956110</v>
      </c>
      <c r="E1350" s="321">
        <v>4759060</v>
      </c>
    </row>
    <row r="1351" spans="1:5" x14ac:dyDescent="0.25">
      <c r="A1351">
        <v>95443</v>
      </c>
      <c r="B1351" s="322">
        <v>39.030299999999997</v>
      </c>
      <c r="C1351" s="322">
        <v>-122.738</v>
      </c>
      <c r="D1351" s="321">
        <v>4199900</v>
      </c>
      <c r="E1351" s="321">
        <v>4710500</v>
      </c>
    </row>
    <row r="1352" spans="1:5" x14ac:dyDescent="0.25">
      <c r="A1352">
        <v>95444</v>
      </c>
      <c r="B1352" s="322">
        <v>38.4298</v>
      </c>
      <c r="C1352" s="322">
        <v>-122.86499999999999</v>
      </c>
      <c r="D1352" s="321">
        <v>3982910</v>
      </c>
      <c r="E1352" s="321">
        <v>4660380</v>
      </c>
    </row>
    <row r="1353" spans="1:5" x14ac:dyDescent="0.25">
      <c r="A1353">
        <v>95445</v>
      </c>
      <c r="B1353" s="322">
        <v>38.836799999999997</v>
      </c>
      <c r="C1353" s="322">
        <v>-123.43300000000001</v>
      </c>
      <c r="D1353" s="321">
        <v>4142260</v>
      </c>
      <c r="E1353" s="321">
        <v>4507500</v>
      </c>
    </row>
    <row r="1354" spans="1:5" x14ac:dyDescent="0.25">
      <c r="A1354">
        <v>95446</v>
      </c>
      <c r="B1354" s="322">
        <v>38.5259</v>
      </c>
      <c r="C1354" s="322">
        <v>-123.006</v>
      </c>
      <c r="D1354" s="321">
        <v>4020570</v>
      </c>
      <c r="E1354" s="321">
        <v>4622120</v>
      </c>
    </row>
    <row r="1355" spans="1:5" x14ac:dyDescent="0.25">
      <c r="A1355">
        <v>95448</v>
      </c>
      <c r="B1355" s="322">
        <v>38.622999999999998</v>
      </c>
      <c r="C1355" s="322">
        <v>-122.85299999999999</v>
      </c>
      <c r="D1355" s="321">
        <v>4053220</v>
      </c>
      <c r="E1355" s="321">
        <v>4668360</v>
      </c>
    </row>
    <row r="1356" spans="1:5" x14ac:dyDescent="0.25">
      <c r="A1356">
        <v>95449</v>
      </c>
      <c r="B1356" s="322">
        <v>38.928600000000003</v>
      </c>
      <c r="C1356" s="322">
        <v>-123.107</v>
      </c>
      <c r="D1356" s="321">
        <v>4169500</v>
      </c>
      <c r="E1356" s="321">
        <v>4602870</v>
      </c>
    </row>
    <row r="1357" spans="1:5" x14ac:dyDescent="0.25">
      <c r="A1357">
        <v>95450</v>
      </c>
      <c r="B1357" s="322">
        <v>38.503599999999999</v>
      </c>
      <c r="C1357" s="322">
        <v>-123.18899999999999</v>
      </c>
      <c r="D1357" s="321">
        <v>4015890</v>
      </c>
      <c r="E1357" s="321">
        <v>4569230</v>
      </c>
    </row>
    <row r="1358" spans="1:5" x14ac:dyDescent="0.25">
      <c r="A1358">
        <v>95451</v>
      </c>
      <c r="B1358" s="322">
        <v>38.947099999999999</v>
      </c>
      <c r="C1358" s="322">
        <v>-122.798</v>
      </c>
      <c r="D1358" s="321">
        <v>4170540</v>
      </c>
      <c r="E1358" s="321">
        <v>4691530</v>
      </c>
    </row>
    <row r="1359" spans="1:5" x14ac:dyDescent="0.25">
      <c r="A1359">
        <v>95452</v>
      </c>
      <c r="B1359" s="322">
        <v>38.426400000000001</v>
      </c>
      <c r="C1359" s="322">
        <v>-122.53100000000001</v>
      </c>
      <c r="D1359" s="321">
        <v>3975730</v>
      </c>
      <c r="E1359" s="321">
        <v>4756110</v>
      </c>
    </row>
    <row r="1360" spans="1:5" x14ac:dyDescent="0.25">
      <c r="A1360">
        <v>95453</v>
      </c>
      <c r="B1360" s="322">
        <v>39.0563</v>
      </c>
      <c r="C1360" s="322">
        <v>-122.965</v>
      </c>
      <c r="D1360" s="321">
        <v>4213470</v>
      </c>
      <c r="E1360" s="321">
        <v>4646430</v>
      </c>
    </row>
    <row r="1361" spans="1:5" x14ac:dyDescent="0.25">
      <c r="A1361">
        <v>95454</v>
      </c>
      <c r="B1361" s="322">
        <v>39.766100000000002</v>
      </c>
      <c r="C1361" s="322">
        <v>-123.492</v>
      </c>
      <c r="D1361" s="321">
        <v>4482900</v>
      </c>
      <c r="E1361" s="321">
        <v>4514290</v>
      </c>
    </row>
    <row r="1362" spans="1:5" x14ac:dyDescent="0.25">
      <c r="A1362">
        <v>95456</v>
      </c>
      <c r="B1362" s="322">
        <v>39.261899999999997</v>
      </c>
      <c r="C1362" s="322">
        <v>-123.747</v>
      </c>
      <c r="D1362" s="321">
        <v>4303770</v>
      </c>
      <c r="E1362" s="321">
        <v>4429080</v>
      </c>
    </row>
    <row r="1363" spans="1:5" x14ac:dyDescent="0.25">
      <c r="A1363">
        <v>95457</v>
      </c>
      <c r="B1363" s="322">
        <v>38.875500000000002</v>
      </c>
      <c r="C1363" s="322">
        <v>-122.526</v>
      </c>
      <c r="D1363" s="321">
        <v>4139620</v>
      </c>
      <c r="E1363" s="321">
        <v>4767540</v>
      </c>
    </row>
    <row r="1364" spans="1:5" x14ac:dyDescent="0.25">
      <c r="A1364">
        <v>95458</v>
      </c>
      <c r="B1364" s="322">
        <v>39.064500000000002</v>
      </c>
      <c r="C1364" s="322">
        <v>-122.788</v>
      </c>
      <c r="D1364" s="321">
        <v>4213270</v>
      </c>
      <c r="E1364" s="321">
        <v>4697120</v>
      </c>
    </row>
    <row r="1365" spans="1:5" x14ac:dyDescent="0.25">
      <c r="A1365">
        <v>95459</v>
      </c>
      <c r="B1365" s="322">
        <v>39.002699999999997</v>
      </c>
      <c r="C1365" s="322">
        <v>-123.611</v>
      </c>
      <c r="D1365" s="321">
        <v>4206320</v>
      </c>
      <c r="E1365" s="321">
        <v>4461180</v>
      </c>
    </row>
    <row r="1366" spans="1:5" x14ac:dyDescent="0.25">
      <c r="A1366">
        <v>95460</v>
      </c>
      <c r="B1366" s="322">
        <v>39.31</v>
      </c>
      <c r="C1366" s="322">
        <v>-123.71899999999999</v>
      </c>
      <c r="D1366" s="321">
        <v>4320780</v>
      </c>
      <c r="E1366" s="321">
        <v>4438260</v>
      </c>
    </row>
    <row r="1367" spans="1:5" x14ac:dyDescent="0.25">
      <c r="A1367">
        <v>95461</v>
      </c>
      <c r="B1367" s="322">
        <v>38.765099999999997</v>
      </c>
      <c r="C1367" s="322">
        <v>-122.607</v>
      </c>
      <c r="D1367" s="321">
        <v>4100700</v>
      </c>
      <c r="E1367" s="321">
        <v>4741990</v>
      </c>
    </row>
    <row r="1368" spans="1:5" x14ac:dyDescent="0.25">
      <c r="A1368">
        <v>95462</v>
      </c>
      <c r="B1368" s="322">
        <v>38.464599999999997</v>
      </c>
      <c r="C1368" s="322">
        <v>-123.02500000000001</v>
      </c>
      <c r="D1368" s="321">
        <v>3998570</v>
      </c>
      <c r="E1368" s="321">
        <v>4615400</v>
      </c>
    </row>
    <row r="1369" spans="1:5" x14ac:dyDescent="0.25">
      <c r="A1369">
        <v>95464</v>
      </c>
      <c r="B1369" s="322">
        <v>39.1036</v>
      </c>
      <c r="C1369" s="322">
        <v>-122.839</v>
      </c>
      <c r="D1369" s="321">
        <v>4228460</v>
      </c>
      <c r="E1369" s="321">
        <v>4683390</v>
      </c>
    </row>
    <row r="1370" spans="1:5" x14ac:dyDescent="0.25">
      <c r="A1370">
        <v>95465</v>
      </c>
      <c r="B1370" s="322">
        <v>38.401200000000003</v>
      </c>
      <c r="C1370" s="322">
        <v>-123.015</v>
      </c>
      <c r="D1370" s="321">
        <v>3975230</v>
      </c>
      <c r="E1370" s="321">
        <v>4616620</v>
      </c>
    </row>
    <row r="1371" spans="1:5" x14ac:dyDescent="0.25">
      <c r="A1371">
        <v>95466</v>
      </c>
      <c r="B1371" s="322">
        <v>39.0914</v>
      </c>
      <c r="C1371" s="322">
        <v>-123.536</v>
      </c>
      <c r="D1371" s="321">
        <v>4237230</v>
      </c>
      <c r="E1371" s="321">
        <v>4484730</v>
      </c>
    </row>
    <row r="1372" spans="1:5" x14ac:dyDescent="0.25">
      <c r="A1372">
        <v>95467</v>
      </c>
      <c r="B1372" s="322">
        <v>38.800899999999999</v>
      </c>
      <c r="C1372" s="322">
        <v>-122.547</v>
      </c>
      <c r="D1372" s="321">
        <v>4112750</v>
      </c>
      <c r="E1372" s="321">
        <v>4759760</v>
      </c>
    </row>
    <row r="1373" spans="1:5" x14ac:dyDescent="0.25">
      <c r="A1373">
        <v>95468</v>
      </c>
      <c r="B1373" s="322">
        <v>38.918500000000002</v>
      </c>
      <c r="C1373" s="322">
        <v>-123.53100000000001</v>
      </c>
      <c r="D1373" s="321">
        <v>4174020</v>
      </c>
      <c r="E1373" s="321">
        <v>4481740</v>
      </c>
    </row>
    <row r="1374" spans="1:5" x14ac:dyDescent="0.25">
      <c r="A1374">
        <v>95469</v>
      </c>
      <c r="B1374" s="322">
        <v>39.401499999999999</v>
      </c>
      <c r="C1374" s="322">
        <v>-123.069</v>
      </c>
      <c r="D1374" s="321">
        <v>4341520</v>
      </c>
      <c r="E1374" s="321">
        <v>4625170</v>
      </c>
    </row>
    <row r="1375" spans="1:5" x14ac:dyDescent="0.25">
      <c r="A1375">
        <v>95470</v>
      </c>
      <c r="B1375" s="322">
        <v>39.288200000000003</v>
      </c>
      <c r="C1375" s="322">
        <v>-123.313</v>
      </c>
      <c r="D1375" s="321">
        <v>4304760</v>
      </c>
      <c r="E1375" s="321">
        <v>4552930</v>
      </c>
    </row>
    <row r="1376" spans="1:5" x14ac:dyDescent="0.25">
      <c r="A1376">
        <v>95472</v>
      </c>
      <c r="B1376" s="322">
        <v>38.397500000000001</v>
      </c>
      <c r="C1376" s="322">
        <v>-122.869</v>
      </c>
      <c r="D1376" s="321">
        <v>3971180</v>
      </c>
      <c r="E1376" s="321">
        <v>4658460</v>
      </c>
    </row>
    <row r="1377" spans="1:5" x14ac:dyDescent="0.25">
      <c r="A1377">
        <v>95476</v>
      </c>
      <c r="B1377" s="322">
        <v>38.250300000000003</v>
      </c>
      <c r="C1377" s="322">
        <v>-122.45399999999999</v>
      </c>
      <c r="D1377" s="321">
        <v>3910140</v>
      </c>
      <c r="E1377" s="321">
        <v>4774530</v>
      </c>
    </row>
    <row r="1378" spans="1:5" x14ac:dyDescent="0.25">
      <c r="A1378">
        <v>95482</v>
      </c>
      <c r="B1378" s="322">
        <v>39.147100000000002</v>
      </c>
      <c r="C1378" s="322">
        <v>-123.241</v>
      </c>
      <c r="D1378" s="321">
        <v>4251840</v>
      </c>
      <c r="E1378" s="321">
        <v>4569890</v>
      </c>
    </row>
    <row r="1379" spans="1:5" x14ac:dyDescent="0.25">
      <c r="A1379">
        <v>95485</v>
      </c>
      <c r="B1379" s="322">
        <v>39.215899999999998</v>
      </c>
      <c r="C1379" s="322">
        <v>-122.92400000000001</v>
      </c>
      <c r="D1379" s="321">
        <v>4271040</v>
      </c>
      <c r="E1379" s="321">
        <v>4661930</v>
      </c>
    </row>
    <row r="1380" spans="1:5" x14ac:dyDescent="0.25">
      <c r="A1380">
        <v>95488</v>
      </c>
      <c r="B1380" s="322">
        <v>39.674300000000002</v>
      </c>
      <c r="C1380" s="322">
        <v>-123.742</v>
      </c>
      <c r="D1380" s="321">
        <v>4454370</v>
      </c>
      <c r="E1380" s="321">
        <v>4441370</v>
      </c>
    </row>
    <row r="1381" spans="1:5" x14ac:dyDescent="0.25">
      <c r="A1381">
        <v>95490</v>
      </c>
      <c r="B1381" s="322">
        <v>39.472700000000003</v>
      </c>
      <c r="C1381" s="322">
        <v>-123.376</v>
      </c>
      <c r="D1381" s="321">
        <v>4373390</v>
      </c>
      <c r="E1381" s="321">
        <v>4539790</v>
      </c>
    </row>
    <row r="1382" spans="1:5" x14ac:dyDescent="0.25">
      <c r="A1382">
        <v>95492</v>
      </c>
      <c r="B1382" s="322">
        <v>38.543100000000003</v>
      </c>
      <c r="C1382" s="322">
        <v>-122.81100000000001</v>
      </c>
      <c r="D1382" s="321">
        <v>4023290</v>
      </c>
      <c r="E1382" s="321">
        <v>4678380</v>
      </c>
    </row>
    <row r="1383" spans="1:5" x14ac:dyDescent="0.25">
      <c r="A1383">
        <v>95493</v>
      </c>
      <c r="B1383" s="322">
        <v>39.190100000000001</v>
      </c>
      <c r="C1383" s="322">
        <v>-122.971</v>
      </c>
      <c r="D1383" s="321">
        <v>4262470</v>
      </c>
      <c r="E1383" s="321">
        <v>4647960</v>
      </c>
    </row>
    <row r="1384" spans="1:5" x14ac:dyDescent="0.25">
      <c r="A1384">
        <v>95494</v>
      </c>
      <c r="B1384" s="322">
        <v>38.929299999999998</v>
      </c>
      <c r="C1384" s="322">
        <v>-123.30200000000001</v>
      </c>
      <c r="D1384" s="321">
        <v>4173440</v>
      </c>
      <c r="E1384" s="321">
        <v>4547390</v>
      </c>
    </row>
    <row r="1385" spans="1:5" x14ac:dyDescent="0.25">
      <c r="A1385">
        <v>95497</v>
      </c>
      <c r="B1385" s="322">
        <v>38.735300000000002</v>
      </c>
      <c r="C1385" s="322">
        <v>-123.474</v>
      </c>
      <c r="D1385" s="321">
        <v>4106000</v>
      </c>
      <c r="E1385" s="321">
        <v>4493360</v>
      </c>
    </row>
    <row r="1386" spans="1:5" x14ac:dyDescent="0.25">
      <c r="A1386">
        <v>95501</v>
      </c>
      <c r="B1386" s="322">
        <v>40.795499999999997</v>
      </c>
      <c r="C1386" s="322">
        <v>-124.15300000000001</v>
      </c>
      <c r="D1386" s="321">
        <v>4873260</v>
      </c>
      <c r="E1386" s="321">
        <v>4356570</v>
      </c>
    </row>
    <row r="1387" spans="1:5" x14ac:dyDescent="0.25">
      <c r="A1387">
        <v>95503</v>
      </c>
      <c r="B1387" s="322">
        <v>40.7121</v>
      </c>
      <c r="C1387" s="322">
        <v>-124.098</v>
      </c>
      <c r="D1387" s="321">
        <v>4841540</v>
      </c>
      <c r="E1387" s="321">
        <v>4369510</v>
      </c>
    </row>
    <row r="1388" spans="1:5" x14ac:dyDescent="0.25">
      <c r="A1388">
        <v>95511</v>
      </c>
      <c r="B1388" s="322">
        <v>40.163200000000003</v>
      </c>
      <c r="C1388" s="322">
        <v>-123.628</v>
      </c>
      <c r="D1388" s="321">
        <v>4630930</v>
      </c>
      <c r="E1388" s="321">
        <v>4486330</v>
      </c>
    </row>
    <row r="1389" spans="1:5" x14ac:dyDescent="0.25">
      <c r="A1389">
        <v>95514</v>
      </c>
      <c r="B1389" s="322">
        <v>40.299500000000002</v>
      </c>
      <c r="C1389" s="322">
        <v>-123.65600000000001</v>
      </c>
      <c r="D1389" s="321">
        <v>4681360</v>
      </c>
      <c r="E1389" s="321">
        <v>4481960</v>
      </c>
    </row>
    <row r="1390" spans="1:5" x14ac:dyDescent="0.25">
      <c r="A1390">
        <v>95519</v>
      </c>
      <c r="B1390" s="322">
        <v>40.951799999999999</v>
      </c>
      <c r="C1390" s="322">
        <v>-124.039</v>
      </c>
      <c r="D1390" s="321">
        <v>4928170</v>
      </c>
      <c r="E1390" s="321">
        <v>4392560</v>
      </c>
    </row>
    <row r="1391" spans="1:5" x14ac:dyDescent="0.25">
      <c r="A1391">
        <v>95521</v>
      </c>
      <c r="B1391" s="322">
        <v>40.849200000000003</v>
      </c>
      <c r="C1391" s="322">
        <v>-124.035</v>
      </c>
      <c r="D1391" s="321">
        <v>4890460</v>
      </c>
      <c r="E1391" s="321">
        <v>4390900</v>
      </c>
    </row>
    <row r="1392" spans="1:5" x14ac:dyDescent="0.25">
      <c r="A1392">
        <v>95524</v>
      </c>
      <c r="B1392" s="322">
        <v>40.818300000000001</v>
      </c>
      <c r="C1392" s="322">
        <v>-124.033</v>
      </c>
      <c r="D1392" s="321">
        <v>4879110</v>
      </c>
      <c r="E1392" s="321">
        <v>4390390</v>
      </c>
    </row>
    <row r="1393" spans="1:5" x14ac:dyDescent="0.25">
      <c r="A1393">
        <v>95525</v>
      </c>
      <c r="B1393" s="322">
        <v>40.9499</v>
      </c>
      <c r="C1393" s="322">
        <v>-123.84699999999999</v>
      </c>
      <c r="D1393" s="321">
        <v>4923530</v>
      </c>
      <c r="E1393" s="321">
        <v>4445750</v>
      </c>
    </row>
    <row r="1394" spans="1:5" x14ac:dyDescent="0.25">
      <c r="A1394">
        <v>95526</v>
      </c>
      <c r="B1394" s="322">
        <v>40.435200000000002</v>
      </c>
      <c r="C1394" s="322">
        <v>-123.6</v>
      </c>
      <c r="D1394" s="321">
        <v>4729950</v>
      </c>
      <c r="E1394" s="321">
        <v>4501080</v>
      </c>
    </row>
    <row r="1395" spans="1:5" x14ac:dyDescent="0.25">
      <c r="A1395">
        <v>95527</v>
      </c>
      <c r="B1395" s="322">
        <v>40.788400000000003</v>
      </c>
      <c r="C1395" s="322">
        <v>-123.408</v>
      </c>
      <c r="D1395" s="321">
        <v>4855640</v>
      </c>
      <c r="E1395" s="321">
        <v>4563790</v>
      </c>
    </row>
    <row r="1396" spans="1:5" x14ac:dyDescent="0.25">
      <c r="A1396">
        <v>95528</v>
      </c>
      <c r="B1396" s="322">
        <v>40.487499999999997</v>
      </c>
      <c r="C1396" s="322">
        <v>-123.91</v>
      </c>
      <c r="D1396" s="321">
        <v>4755380</v>
      </c>
      <c r="E1396" s="321">
        <v>4415770</v>
      </c>
    </row>
    <row r="1397" spans="1:5" x14ac:dyDescent="0.25">
      <c r="A1397">
        <v>95531</v>
      </c>
      <c r="B1397" s="322">
        <v>41.775599999999997</v>
      </c>
      <c r="C1397" s="322">
        <v>-123.995</v>
      </c>
      <c r="D1397" s="321">
        <v>5229650</v>
      </c>
      <c r="E1397" s="321">
        <v>4427340</v>
      </c>
    </row>
    <row r="1398" spans="1:5" x14ac:dyDescent="0.25">
      <c r="A1398">
        <v>95536</v>
      </c>
      <c r="B1398" s="322">
        <v>40.465000000000003</v>
      </c>
      <c r="C1398" s="322">
        <v>-124.25</v>
      </c>
      <c r="D1398" s="321">
        <v>4754260</v>
      </c>
      <c r="E1398" s="321">
        <v>4320180</v>
      </c>
    </row>
    <row r="1399" spans="1:5" x14ac:dyDescent="0.25">
      <c r="A1399">
        <v>95540</v>
      </c>
      <c r="B1399" s="322">
        <v>40.5884</v>
      </c>
      <c r="C1399" s="322">
        <v>-124.128</v>
      </c>
      <c r="D1399" s="321">
        <v>4796880</v>
      </c>
      <c r="E1399" s="321">
        <v>4357670</v>
      </c>
    </row>
    <row r="1400" spans="1:5" x14ac:dyDescent="0.25">
      <c r="A1400">
        <v>95542</v>
      </c>
      <c r="B1400" s="322">
        <v>40.116199999999999</v>
      </c>
      <c r="C1400" s="322">
        <v>-123.85899999999999</v>
      </c>
      <c r="D1400" s="321">
        <v>4618420</v>
      </c>
      <c r="E1400" s="321">
        <v>4420260</v>
      </c>
    </row>
    <row r="1401" spans="1:5" x14ac:dyDescent="0.25">
      <c r="A1401">
        <v>95543</v>
      </c>
      <c r="B1401" s="322">
        <v>41.915999999999997</v>
      </c>
      <c r="C1401" s="322">
        <v>-123.821</v>
      </c>
      <c r="D1401" s="321">
        <v>5277720</v>
      </c>
      <c r="E1401" s="321">
        <v>4478960</v>
      </c>
    </row>
    <row r="1402" spans="1:5" x14ac:dyDescent="0.25">
      <c r="A1402">
        <v>95546</v>
      </c>
      <c r="B1402" s="322">
        <v>41.246499999999997</v>
      </c>
      <c r="C1402" s="322">
        <v>-123.73</v>
      </c>
      <c r="D1402" s="321">
        <v>5029930</v>
      </c>
      <c r="E1402" s="321">
        <v>4486130</v>
      </c>
    </row>
    <row r="1403" spans="1:5" x14ac:dyDescent="0.25">
      <c r="A1403">
        <v>95547</v>
      </c>
      <c r="B1403" s="322">
        <v>40.551200000000001</v>
      </c>
      <c r="C1403" s="322">
        <v>-124.083</v>
      </c>
      <c r="D1403" s="321">
        <v>4782300</v>
      </c>
      <c r="E1403" s="321">
        <v>4369160</v>
      </c>
    </row>
    <row r="1404" spans="1:5" x14ac:dyDescent="0.25">
      <c r="A1404">
        <v>95548</v>
      </c>
      <c r="B1404" s="322">
        <v>41.6111</v>
      </c>
      <c r="C1404" s="322">
        <v>-124.036</v>
      </c>
      <c r="D1404" s="321">
        <v>5170020</v>
      </c>
      <c r="E1404" s="321">
        <v>4411430</v>
      </c>
    </row>
    <row r="1405" spans="1:5" x14ac:dyDescent="0.25">
      <c r="A1405">
        <v>95549</v>
      </c>
      <c r="B1405" s="322">
        <v>40.621499999999997</v>
      </c>
      <c r="C1405" s="322">
        <v>-123.902</v>
      </c>
      <c r="D1405" s="321">
        <v>4804290</v>
      </c>
      <c r="E1405" s="321">
        <v>4421640</v>
      </c>
    </row>
    <row r="1406" spans="1:5" x14ac:dyDescent="0.25">
      <c r="A1406">
        <v>95550</v>
      </c>
      <c r="B1406" s="322">
        <v>40.744100000000003</v>
      </c>
      <c r="C1406" s="322">
        <v>-123.794</v>
      </c>
      <c r="D1406" s="321">
        <v>4847020</v>
      </c>
      <c r="E1406" s="321">
        <v>4455110</v>
      </c>
    </row>
    <row r="1407" spans="1:5" x14ac:dyDescent="0.25">
      <c r="A1407">
        <v>95551</v>
      </c>
      <c r="B1407" s="322">
        <v>40.660299999999999</v>
      </c>
      <c r="C1407" s="322">
        <v>-124.245</v>
      </c>
      <c r="D1407" s="321">
        <v>4825660</v>
      </c>
      <c r="E1407" s="321">
        <v>4327160</v>
      </c>
    </row>
    <row r="1408" spans="1:5" x14ac:dyDescent="0.25">
      <c r="A1408">
        <v>95552</v>
      </c>
      <c r="B1408" s="322">
        <v>40.335700000000003</v>
      </c>
      <c r="C1408" s="322">
        <v>-123.378</v>
      </c>
      <c r="D1408" s="321">
        <v>4689180</v>
      </c>
      <c r="E1408" s="321">
        <v>4560770</v>
      </c>
    </row>
    <row r="1409" spans="1:5" x14ac:dyDescent="0.25">
      <c r="A1409">
        <v>95554</v>
      </c>
      <c r="B1409" s="322">
        <v>40.2759</v>
      </c>
      <c r="C1409" s="322">
        <v>-123.869</v>
      </c>
      <c r="D1409" s="321">
        <v>4677040</v>
      </c>
      <c r="E1409" s="321">
        <v>4421570</v>
      </c>
    </row>
    <row r="1410" spans="1:5" x14ac:dyDescent="0.25">
      <c r="A1410">
        <v>95555</v>
      </c>
      <c r="B1410" s="322">
        <v>41.362400000000001</v>
      </c>
      <c r="C1410" s="322">
        <v>-124.015</v>
      </c>
      <c r="D1410" s="321">
        <v>5078280</v>
      </c>
      <c r="E1410" s="321">
        <v>4410310</v>
      </c>
    </row>
    <row r="1411" spans="1:5" x14ac:dyDescent="0.25">
      <c r="A1411">
        <v>95556</v>
      </c>
      <c r="B1411" s="322">
        <v>41.283000000000001</v>
      </c>
      <c r="C1411" s="322">
        <v>-123.542</v>
      </c>
      <c r="D1411" s="321">
        <v>5039680</v>
      </c>
      <c r="E1411" s="321">
        <v>4539180</v>
      </c>
    </row>
    <row r="1412" spans="1:5" x14ac:dyDescent="0.25">
      <c r="A1412">
        <v>95558</v>
      </c>
      <c r="B1412" s="322">
        <v>40.288400000000003</v>
      </c>
      <c r="C1412" s="322">
        <v>-124.22199999999999</v>
      </c>
      <c r="D1412" s="321">
        <v>4689020</v>
      </c>
      <c r="E1412" s="321">
        <v>4323020</v>
      </c>
    </row>
    <row r="1413" spans="1:5" x14ac:dyDescent="0.25">
      <c r="A1413">
        <v>95560</v>
      </c>
      <c r="B1413" s="322">
        <v>40.138399999999997</v>
      </c>
      <c r="C1413" s="322">
        <v>-123.86799999999999</v>
      </c>
      <c r="D1413" s="321">
        <v>4626690</v>
      </c>
      <c r="E1413" s="321">
        <v>4418320</v>
      </c>
    </row>
    <row r="1414" spans="1:5" x14ac:dyDescent="0.25">
      <c r="A1414">
        <v>95562</v>
      </c>
      <c r="B1414" s="322">
        <v>40.478299999999997</v>
      </c>
      <c r="C1414" s="322">
        <v>-124.142</v>
      </c>
      <c r="D1414" s="321">
        <v>4756850</v>
      </c>
      <c r="E1414" s="321">
        <v>4350650</v>
      </c>
    </row>
    <row r="1415" spans="1:5" x14ac:dyDescent="0.25">
      <c r="A1415">
        <v>95563</v>
      </c>
      <c r="B1415" s="322">
        <v>40.831000000000003</v>
      </c>
      <c r="C1415" s="322">
        <v>-123.605</v>
      </c>
      <c r="D1415" s="321">
        <v>4875100</v>
      </c>
      <c r="E1415" s="321">
        <v>4509940</v>
      </c>
    </row>
    <row r="1416" spans="1:5" x14ac:dyDescent="0.25">
      <c r="A1416">
        <v>95564</v>
      </c>
      <c r="B1416" s="322">
        <v>40.792200000000001</v>
      </c>
      <c r="C1416" s="322">
        <v>-124.20399999999999</v>
      </c>
      <c r="D1416" s="321">
        <v>4873140</v>
      </c>
      <c r="E1416" s="321">
        <v>4342140</v>
      </c>
    </row>
    <row r="1417" spans="1:5" x14ac:dyDescent="0.25">
      <c r="A1417">
        <v>95565</v>
      </c>
      <c r="B1417" s="322">
        <v>40.445399999999999</v>
      </c>
      <c r="C1417" s="322">
        <v>-124.03</v>
      </c>
      <c r="D1417" s="321">
        <v>4742430</v>
      </c>
      <c r="E1417" s="321">
        <v>4381030</v>
      </c>
    </row>
    <row r="1418" spans="1:5" x14ac:dyDescent="0.25">
      <c r="A1418">
        <v>95567</v>
      </c>
      <c r="B1418" s="322">
        <v>41.952199999999998</v>
      </c>
      <c r="C1418" s="322">
        <v>-124.136</v>
      </c>
      <c r="D1418" s="321">
        <v>5297450</v>
      </c>
      <c r="E1418" s="321">
        <v>4393390</v>
      </c>
    </row>
    <row r="1419" spans="1:5" x14ac:dyDescent="0.25">
      <c r="A1419">
        <v>95568</v>
      </c>
      <c r="B1419" s="322">
        <v>41.595799999999997</v>
      </c>
      <c r="C1419" s="322">
        <v>-123.363</v>
      </c>
      <c r="D1419" s="321">
        <v>5151090</v>
      </c>
      <c r="E1419" s="321">
        <v>4596790</v>
      </c>
    </row>
    <row r="1420" spans="1:5" x14ac:dyDescent="0.25">
      <c r="A1420">
        <v>95569</v>
      </c>
      <c r="B1420" s="322">
        <v>40.348599999999998</v>
      </c>
      <c r="C1420" s="322">
        <v>-123.88</v>
      </c>
      <c r="D1420" s="321">
        <v>4703880</v>
      </c>
      <c r="E1420" s="321">
        <v>4420430</v>
      </c>
    </row>
    <row r="1421" spans="1:5" x14ac:dyDescent="0.25">
      <c r="A1421">
        <v>95570</v>
      </c>
      <c r="B1421" s="322">
        <v>41.1327</v>
      </c>
      <c r="C1421" s="322">
        <v>-124.054</v>
      </c>
      <c r="D1421" s="321">
        <v>4994820</v>
      </c>
      <c r="E1421" s="321">
        <v>4393200</v>
      </c>
    </row>
    <row r="1422" spans="1:5" x14ac:dyDescent="0.25">
      <c r="A1422">
        <v>95573</v>
      </c>
      <c r="B1422" s="322">
        <v>40.960700000000003</v>
      </c>
      <c r="C1422" s="322">
        <v>-123.651</v>
      </c>
      <c r="D1422" s="321">
        <v>4923570</v>
      </c>
      <c r="E1422" s="321">
        <v>4500560</v>
      </c>
    </row>
    <row r="1423" spans="1:5" x14ac:dyDescent="0.25">
      <c r="A1423">
        <v>95585</v>
      </c>
      <c r="B1423" s="322">
        <v>39.829099999999997</v>
      </c>
      <c r="C1423" s="322">
        <v>-123.69</v>
      </c>
      <c r="D1423" s="321">
        <v>4509910</v>
      </c>
      <c r="E1423" s="321">
        <v>4460140</v>
      </c>
    </row>
    <row r="1424" spans="1:5" x14ac:dyDescent="0.25">
      <c r="A1424">
        <v>95587</v>
      </c>
      <c r="B1424" s="322">
        <v>39.942</v>
      </c>
      <c r="C1424" s="322">
        <v>-123.723</v>
      </c>
      <c r="D1424" s="321">
        <v>4551900</v>
      </c>
      <c r="E1424" s="321">
        <v>4453760</v>
      </c>
    </row>
    <row r="1425" spans="1:5" x14ac:dyDescent="0.25">
      <c r="A1425">
        <v>95589</v>
      </c>
      <c r="B1425" s="322">
        <v>40.039000000000001</v>
      </c>
      <c r="C1425" s="322">
        <v>-123.995</v>
      </c>
      <c r="D1425" s="321">
        <v>4592920</v>
      </c>
      <c r="E1425" s="321">
        <v>4379980</v>
      </c>
    </row>
    <row r="1426" spans="1:5" x14ac:dyDescent="0.25">
      <c r="A1426">
        <v>95595</v>
      </c>
      <c r="B1426" s="322">
        <v>40.171100000000003</v>
      </c>
      <c r="C1426" s="322">
        <v>-123.401</v>
      </c>
      <c r="D1426" s="321">
        <v>4629330</v>
      </c>
      <c r="E1426" s="321">
        <v>4550260</v>
      </c>
    </row>
    <row r="1427" spans="1:5" x14ac:dyDescent="0.25">
      <c r="A1427">
        <v>95602</v>
      </c>
      <c r="B1427" s="322">
        <v>38.990600000000001</v>
      </c>
      <c r="C1427" s="322">
        <v>-121.114</v>
      </c>
      <c r="D1427" s="321">
        <v>4160150</v>
      </c>
      <c r="E1427" s="321">
        <v>5172690</v>
      </c>
    </row>
    <row r="1428" spans="1:5" x14ac:dyDescent="0.25">
      <c r="A1428">
        <v>95603</v>
      </c>
      <c r="B1428" s="322">
        <v>38.916699999999999</v>
      </c>
      <c r="C1428" s="322">
        <v>-121.078</v>
      </c>
      <c r="D1428" s="321">
        <v>4132640</v>
      </c>
      <c r="E1428" s="321">
        <v>5181680</v>
      </c>
    </row>
    <row r="1429" spans="1:5" x14ac:dyDescent="0.25">
      <c r="A1429">
        <v>95605</v>
      </c>
      <c r="B1429" s="322">
        <v>38.5929</v>
      </c>
      <c r="C1429" s="322">
        <v>-121.54</v>
      </c>
      <c r="D1429" s="321">
        <v>4020750</v>
      </c>
      <c r="E1429" s="321">
        <v>5043900</v>
      </c>
    </row>
    <row r="1430" spans="1:5" x14ac:dyDescent="0.25">
      <c r="A1430">
        <v>95606</v>
      </c>
      <c r="B1430" s="322">
        <v>38.807099999999998</v>
      </c>
      <c r="C1430" s="322">
        <v>-122.236</v>
      </c>
      <c r="D1430" s="321">
        <v>4109760</v>
      </c>
      <c r="E1430" s="321">
        <v>4848980</v>
      </c>
    </row>
    <row r="1431" spans="1:5" x14ac:dyDescent="0.25">
      <c r="A1431">
        <v>95607</v>
      </c>
      <c r="B1431" s="322">
        <v>38.701500000000003</v>
      </c>
      <c r="C1431" s="322">
        <v>-122.113</v>
      </c>
      <c r="D1431" s="321">
        <v>4069190</v>
      </c>
      <c r="E1431" s="321">
        <v>4881960</v>
      </c>
    </row>
    <row r="1432" spans="1:5" x14ac:dyDescent="0.25">
      <c r="A1432">
        <v>95608</v>
      </c>
      <c r="B1432" s="322">
        <v>38.625799999999998</v>
      </c>
      <c r="C1432" s="322">
        <v>-121.328</v>
      </c>
      <c r="D1432" s="321">
        <v>4029720</v>
      </c>
      <c r="E1432" s="321">
        <v>5105180</v>
      </c>
    </row>
    <row r="1433" spans="1:5" x14ac:dyDescent="0.25">
      <c r="A1433">
        <v>95610</v>
      </c>
      <c r="B1433" s="322">
        <v>38.694899999999997</v>
      </c>
      <c r="C1433" s="322">
        <v>-121.27200000000001</v>
      </c>
      <c r="D1433" s="321">
        <v>4054190</v>
      </c>
      <c r="E1433" s="321">
        <v>5122600</v>
      </c>
    </row>
    <row r="1434" spans="1:5" x14ac:dyDescent="0.25">
      <c r="A1434">
        <v>95612</v>
      </c>
      <c r="B1434" s="322">
        <v>38.3994</v>
      </c>
      <c r="C1434" s="322">
        <v>-121.57299999999999</v>
      </c>
      <c r="D1434" s="321">
        <v>3950560</v>
      </c>
      <c r="E1434" s="321">
        <v>5030700</v>
      </c>
    </row>
    <row r="1435" spans="1:5" x14ac:dyDescent="0.25">
      <c r="A1435">
        <v>95614</v>
      </c>
      <c r="B1435" s="322">
        <v>38.887500000000003</v>
      </c>
      <c r="C1435" s="322">
        <v>-120.986</v>
      </c>
      <c r="D1435" s="321">
        <v>4120780</v>
      </c>
      <c r="E1435" s="321">
        <v>5207480</v>
      </c>
    </row>
    <row r="1436" spans="1:5" x14ac:dyDescent="0.25">
      <c r="A1436">
        <v>95615</v>
      </c>
      <c r="B1436" s="322">
        <v>38.310600000000001</v>
      </c>
      <c r="C1436" s="322">
        <v>-121.55200000000001</v>
      </c>
      <c r="D1436" s="321">
        <v>3917810</v>
      </c>
      <c r="E1436" s="321">
        <v>5035240</v>
      </c>
    </row>
    <row r="1437" spans="1:5" x14ac:dyDescent="0.25">
      <c r="A1437">
        <v>95616</v>
      </c>
      <c r="B1437" s="322">
        <v>38.558300000000003</v>
      </c>
      <c r="C1437" s="322">
        <v>-121.804</v>
      </c>
      <c r="D1437" s="321">
        <v>4012040</v>
      </c>
      <c r="E1437" s="321">
        <v>4967640</v>
      </c>
    </row>
    <row r="1438" spans="1:5" x14ac:dyDescent="0.25">
      <c r="A1438">
        <v>95618</v>
      </c>
      <c r="B1438" s="322">
        <v>38.545400000000001</v>
      </c>
      <c r="C1438" s="322">
        <v>-121.669</v>
      </c>
      <c r="D1438" s="321">
        <v>4005290</v>
      </c>
      <c r="E1438" s="321">
        <v>5006080</v>
      </c>
    </row>
    <row r="1439" spans="1:5" x14ac:dyDescent="0.25">
      <c r="A1439">
        <v>95619</v>
      </c>
      <c r="B1439" s="322">
        <v>38.681800000000003</v>
      </c>
      <c r="C1439" s="322">
        <v>-120.813</v>
      </c>
      <c r="D1439" s="321">
        <v>4043350</v>
      </c>
      <c r="E1439" s="321">
        <v>5253700</v>
      </c>
    </row>
    <row r="1440" spans="1:5" x14ac:dyDescent="0.25">
      <c r="A1440">
        <v>95620</v>
      </c>
      <c r="B1440" s="322">
        <v>38.412799999999997</v>
      </c>
      <c r="C1440" s="322">
        <v>-121.758</v>
      </c>
      <c r="D1440" s="321">
        <v>3958210</v>
      </c>
      <c r="E1440" s="321">
        <v>4977760</v>
      </c>
    </row>
    <row r="1441" spans="1:5" x14ac:dyDescent="0.25">
      <c r="A1441">
        <v>95621</v>
      </c>
      <c r="B1441" s="322">
        <v>38.694800000000001</v>
      </c>
      <c r="C1441" s="322">
        <v>-121.30800000000001</v>
      </c>
      <c r="D1441" s="321">
        <v>4054670</v>
      </c>
      <c r="E1441" s="321">
        <v>5112220</v>
      </c>
    </row>
    <row r="1442" spans="1:5" x14ac:dyDescent="0.25">
      <c r="A1442">
        <v>95623</v>
      </c>
      <c r="B1442" s="322">
        <v>38.602499999999999</v>
      </c>
      <c r="C1442" s="322">
        <v>-120.854</v>
      </c>
      <c r="D1442" s="321">
        <v>4014890</v>
      </c>
      <c r="E1442" s="321">
        <v>5240640</v>
      </c>
    </row>
    <row r="1443" spans="1:5" x14ac:dyDescent="0.25">
      <c r="A1443">
        <v>95624</v>
      </c>
      <c r="B1443" s="322">
        <v>38.437800000000003</v>
      </c>
      <c r="C1443" s="322">
        <v>-121.3</v>
      </c>
      <c r="D1443" s="321">
        <v>3960660</v>
      </c>
      <c r="E1443" s="321">
        <v>5109950</v>
      </c>
    </row>
    <row r="1444" spans="1:5" x14ac:dyDescent="0.25">
      <c r="A1444">
        <v>95626</v>
      </c>
      <c r="B1444" s="322">
        <v>38.732100000000003</v>
      </c>
      <c r="C1444" s="322">
        <v>-121.458</v>
      </c>
      <c r="D1444" s="321">
        <v>4070400</v>
      </c>
      <c r="E1444" s="321">
        <v>5069770</v>
      </c>
    </row>
    <row r="1445" spans="1:5" x14ac:dyDescent="0.25">
      <c r="A1445">
        <v>95627</v>
      </c>
      <c r="B1445" s="322">
        <v>38.724699999999999</v>
      </c>
      <c r="C1445" s="322">
        <v>-122.009</v>
      </c>
      <c r="D1445" s="321">
        <v>4076010</v>
      </c>
      <c r="E1445" s="321">
        <v>4912010</v>
      </c>
    </row>
    <row r="1446" spans="1:5" x14ac:dyDescent="0.25">
      <c r="A1446">
        <v>95628</v>
      </c>
      <c r="B1446" s="322">
        <v>38.652200000000001</v>
      </c>
      <c r="C1446" s="322">
        <v>-121.255</v>
      </c>
      <c r="D1446" s="321">
        <v>4038350</v>
      </c>
      <c r="E1446" s="321">
        <v>5126750</v>
      </c>
    </row>
    <row r="1447" spans="1:5" x14ac:dyDescent="0.25">
      <c r="A1447">
        <v>95629</v>
      </c>
      <c r="B1447" s="322">
        <v>38.517800000000001</v>
      </c>
      <c r="C1447" s="322">
        <v>-120.67700000000001</v>
      </c>
      <c r="D1447" s="321">
        <v>3981770</v>
      </c>
      <c r="E1447" s="321">
        <v>5290250</v>
      </c>
    </row>
    <row r="1448" spans="1:5" x14ac:dyDescent="0.25">
      <c r="A1448">
        <v>95630</v>
      </c>
      <c r="B1448" s="322">
        <v>38.666899999999998</v>
      </c>
      <c r="C1448" s="322">
        <v>-121.142</v>
      </c>
      <c r="D1448" s="321">
        <v>4042200</v>
      </c>
      <c r="E1448" s="321">
        <v>5159210</v>
      </c>
    </row>
    <row r="1449" spans="1:5" x14ac:dyDescent="0.25">
      <c r="A1449">
        <v>95631</v>
      </c>
      <c r="B1449" s="322">
        <v>39.078499999999998</v>
      </c>
      <c r="C1449" s="322">
        <v>-120.60299999999999</v>
      </c>
      <c r="D1449" s="321">
        <v>4185850</v>
      </c>
      <c r="E1449" s="321">
        <v>5319830</v>
      </c>
    </row>
    <row r="1450" spans="1:5" x14ac:dyDescent="0.25">
      <c r="A1450">
        <v>95632</v>
      </c>
      <c r="B1450" s="322">
        <v>38.271299999999997</v>
      </c>
      <c r="C1450" s="322">
        <v>-121.247</v>
      </c>
      <c r="D1450" s="321">
        <v>3899130</v>
      </c>
      <c r="E1450" s="321">
        <v>5122360</v>
      </c>
    </row>
    <row r="1451" spans="1:5" x14ac:dyDescent="0.25">
      <c r="A1451">
        <v>95633</v>
      </c>
      <c r="B1451" s="322">
        <v>38.846800000000002</v>
      </c>
      <c r="C1451" s="322">
        <v>-120.831</v>
      </c>
      <c r="D1451" s="321">
        <v>4103880</v>
      </c>
      <c r="E1451" s="321">
        <v>5251300</v>
      </c>
    </row>
    <row r="1452" spans="1:5" x14ac:dyDescent="0.25">
      <c r="A1452">
        <v>95634</v>
      </c>
      <c r="B1452" s="322">
        <v>38.920900000000003</v>
      </c>
      <c r="C1452" s="322">
        <v>-120.712</v>
      </c>
      <c r="D1452" s="321">
        <v>4129530</v>
      </c>
      <c r="E1452" s="321">
        <v>5286400</v>
      </c>
    </row>
    <row r="1453" spans="1:5" x14ac:dyDescent="0.25">
      <c r="A1453">
        <v>95635</v>
      </c>
      <c r="B1453" s="322">
        <v>38.912100000000002</v>
      </c>
      <c r="C1453" s="322">
        <v>-120.913</v>
      </c>
      <c r="D1453" s="321">
        <v>4128810</v>
      </c>
      <c r="E1453" s="321">
        <v>5228970</v>
      </c>
    </row>
    <row r="1454" spans="1:5" x14ac:dyDescent="0.25">
      <c r="A1454">
        <v>95636</v>
      </c>
      <c r="B1454" s="322">
        <v>38.663800000000002</v>
      </c>
      <c r="C1454" s="322">
        <v>-120.492</v>
      </c>
      <c r="D1454" s="321">
        <v>4032890</v>
      </c>
      <c r="E1454" s="321">
        <v>5345360</v>
      </c>
    </row>
    <row r="1455" spans="1:5" x14ac:dyDescent="0.25">
      <c r="A1455">
        <v>95637</v>
      </c>
      <c r="B1455" s="322">
        <v>38.844799999999999</v>
      </c>
      <c r="C1455" s="322">
        <v>-122.205</v>
      </c>
      <c r="D1455" s="321">
        <v>4123030</v>
      </c>
      <c r="E1455" s="321">
        <v>4858440</v>
      </c>
    </row>
    <row r="1456" spans="1:5" x14ac:dyDescent="0.25">
      <c r="A1456">
        <v>95638</v>
      </c>
      <c r="B1456" s="322">
        <v>38.340499999999999</v>
      </c>
      <c r="C1456" s="322">
        <v>-121.11499999999999</v>
      </c>
      <c r="D1456" s="321">
        <v>3922610</v>
      </c>
      <c r="E1456" s="321">
        <v>5161430</v>
      </c>
    </row>
    <row r="1457" spans="1:5" x14ac:dyDescent="0.25">
      <c r="A1457">
        <v>95640</v>
      </c>
      <c r="B1457" s="322">
        <v>38.334899999999998</v>
      </c>
      <c r="C1457" s="322">
        <v>-120.94199999999999</v>
      </c>
      <c r="D1457" s="321">
        <v>3918260</v>
      </c>
      <c r="E1457" s="321">
        <v>5211170</v>
      </c>
    </row>
    <row r="1458" spans="1:5" x14ac:dyDescent="0.25">
      <c r="A1458">
        <v>95641</v>
      </c>
      <c r="B1458" s="322">
        <v>38.153399999999998</v>
      </c>
      <c r="C1458" s="322">
        <v>-121.601</v>
      </c>
      <c r="D1458" s="321">
        <v>3861160</v>
      </c>
      <c r="E1458" s="321">
        <v>5018150</v>
      </c>
    </row>
    <row r="1459" spans="1:5" x14ac:dyDescent="0.25">
      <c r="A1459">
        <v>95642</v>
      </c>
      <c r="B1459" s="322">
        <v>38.340400000000002</v>
      </c>
      <c r="C1459" s="322">
        <v>-120.761</v>
      </c>
      <c r="D1459" s="321">
        <v>3917990</v>
      </c>
      <c r="E1459" s="321">
        <v>5263200</v>
      </c>
    </row>
    <row r="1460" spans="1:5" x14ac:dyDescent="0.25">
      <c r="A1460">
        <v>95645</v>
      </c>
      <c r="B1460" s="322">
        <v>38.879800000000003</v>
      </c>
      <c r="C1460" s="322">
        <v>-121.76300000000001</v>
      </c>
      <c r="D1460" s="321">
        <v>4128870</v>
      </c>
      <c r="E1460" s="321">
        <v>4985560</v>
      </c>
    </row>
    <row r="1461" spans="1:5" x14ac:dyDescent="0.25">
      <c r="A1461">
        <v>95648</v>
      </c>
      <c r="B1461" s="322">
        <v>38.920900000000003</v>
      </c>
      <c r="C1461" s="322">
        <v>-121.313</v>
      </c>
      <c r="D1461" s="321">
        <v>4137360</v>
      </c>
      <c r="E1461" s="321">
        <v>5114760</v>
      </c>
    </row>
    <row r="1462" spans="1:5" x14ac:dyDescent="0.25">
      <c r="A1462">
        <v>95650</v>
      </c>
      <c r="B1462" s="322">
        <v>38.812199999999997</v>
      </c>
      <c r="C1462" s="322">
        <v>-121.169</v>
      </c>
      <c r="D1462" s="321">
        <v>4095640</v>
      </c>
      <c r="E1462" s="321">
        <v>5154040</v>
      </c>
    </row>
    <row r="1463" spans="1:5" x14ac:dyDescent="0.25">
      <c r="A1463">
        <v>95651</v>
      </c>
      <c r="B1463" s="322">
        <v>38.834400000000002</v>
      </c>
      <c r="C1463" s="322">
        <v>-120.925</v>
      </c>
      <c r="D1463" s="321">
        <v>4100560</v>
      </c>
      <c r="E1463" s="321">
        <v>5224140</v>
      </c>
    </row>
    <row r="1464" spans="1:5" x14ac:dyDescent="0.25">
      <c r="A1464">
        <v>95652</v>
      </c>
      <c r="B1464" s="322">
        <v>38.662500000000001</v>
      </c>
      <c r="C1464" s="322">
        <v>-121.402</v>
      </c>
      <c r="D1464" s="321">
        <v>4044180</v>
      </c>
      <c r="E1464" s="321">
        <v>5084640</v>
      </c>
    </row>
    <row r="1465" spans="1:5" x14ac:dyDescent="0.25">
      <c r="A1465">
        <v>95653</v>
      </c>
      <c r="B1465" s="322">
        <v>38.686199999999999</v>
      </c>
      <c r="C1465" s="322">
        <v>-121.979</v>
      </c>
      <c r="D1465" s="321">
        <v>4061460</v>
      </c>
      <c r="E1465" s="321">
        <v>4920010</v>
      </c>
    </row>
    <row r="1466" spans="1:5" x14ac:dyDescent="0.25">
      <c r="A1466">
        <v>95655</v>
      </c>
      <c r="B1466" s="322">
        <v>38.552799999999998</v>
      </c>
      <c r="C1466" s="322">
        <v>-121.288</v>
      </c>
      <c r="D1466" s="321">
        <v>4002510</v>
      </c>
      <c r="E1466" s="321">
        <v>5115500</v>
      </c>
    </row>
    <row r="1467" spans="1:5" x14ac:dyDescent="0.25">
      <c r="A1467">
        <v>95658</v>
      </c>
      <c r="B1467" s="322">
        <v>38.878999999999998</v>
      </c>
      <c r="C1467" s="322">
        <v>-121.152</v>
      </c>
      <c r="D1467" s="321">
        <v>4119850</v>
      </c>
      <c r="E1467" s="321">
        <v>5159890</v>
      </c>
    </row>
    <row r="1468" spans="1:5" x14ac:dyDescent="0.25">
      <c r="A1468">
        <v>95659</v>
      </c>
      <c r="B1468" s="322">
        <v>38.854700000000001</v>
      </c>
      <c r="C1468" s="322">
        <v>-121.57</v>
      </c>
      <c r="D1468" s="321">
        <v>4116810</v>
      </c>
      <c r="E1468" s="321">
        <v>5040180</v>
      </c>
    </row>
    <row r="1469" spans="1:5" x14ac:dyDescent="0.25">
      <c r="A1469">
        <v>95660</v>
      </c>
      <c r="B1469" s="322">
        <v>38.677700000000002</v>
      </c>
      <c r="C1469" s="322">
        <v>-121.38</v>
      </c>
      <c r="D1469" s="321">
        <v>4049430</v>
      </c>
      <c r="E1469" s="321">
        <v>5091200</v>
      </c>
    </row>
    <row r="1470" spans="1:5" x14ac:dyDescent="0.25">
      <c r="A1470">
        <v>95661</v>
      </c>
      <c r="B1470" s="322">
        <v>38.741199999999999</v>
      </c>
      <c r="C1470" s="322">
        <v>-121.249</v>
      </c>
      <c r="D1470" s="321">
        <v>4070790</v>
      </c>
      <c r="E1470" s="321">
        <v>5129810</v>
      </c>
    </row>
    <row r="1471" spans="1:5" x14ac:dyDescent="0.25">
      <c r="A1471">
        <v>95662</v>
      </c>
      <c r="B1471" s="322">
        <v>38.689100000000003</v>
      </c>
      <c r="C1471" s="322">
        <v>-121.22</v>
      </c>
      <c r="D1471" s="321">
        <v>4051360</v>
      </c>
      <c r="E1471" s="321">
        <v>5137370</v>
      </c>
    </row>
    <row r="1472" spans="1:5" x14ac:dyDescent="0.25">
      <c r="A1472">
        <v>95663</v>
      </c>
      <c r="B1472" s="322">
        <v>38.856099999999998</v>
      </c>
      <c r="C1472" s="322">
        <v>-121.184</v>
      </c>
      <c r="D1472" s="321">
        <v>4111880</v>
      </c>
      <c r="E1472" s="321">
        <v>5150600</v>
      </c>
    </row>
    <row r="1473" spans="1:5" x14ac:dyDescent="0.25">
      <c r="A1473">
        <v>95664</v>
      </c>
      <c r="B1473" s="322">
        <v>38.799100000000003</v>
      </c>
      <c r="C1473" s="322">
        <v>-121.05</v>
      </c>
      <c r="D1473" s="321">
        <v>4089300</v>
      </c>
      <c r="E1473" s="321">
        <v>5187670</v>
      </c>
    </row>
    <row r="1474" spans="1:5" x14ac:dyDescent="0.25">
      <c r="A1474">
        <v>95665</v>
      </c>
      <c r="B1474" s="322">
        <v>38.399900000000002</v>
      </c>
      <c r="C1474" s="322">
        <v>-120.652</v>
      </c>
      <c r="D1474" s="321">
        <v>3938370</v>
      </c>
      <c r="E1474" s="321">
        <v>5295400</v>
      </c>
    </row>
    <row r="1475" spans="1:5" x14ac:dyDescent="0.25">
      <c r="A1475">
        <v>95666</v>
      </c>
      <c r="B1475" s="322">
        <v>38.554200000000002</v>
      </c>
      <c r="C1475" s="322">
        <v>-120.27200000000001</v>
      </c>
      <c r="D1475" s="321">
        <v>3990360</v>
      </c>
      <c r="E1475" s="321">
        <v>5406950</v>
      </c>
    </row>
    <row r="1476" spans="1:5" x14ac:dyDescent="0.25">
      <c r="A1476">
        <v>95667</v>
      </c>
      <c r="B1476" s="322">
        <v>38.733199999999997</v>
      </c>
      <c r="C1476" s="322">
        <v>-120.788</v>
      </c>
      <c r="D1476" s="321">
        <v>4061850</v>
      </c>
      <c r="E1476" s="321">
        <v>5261690</v>
      </c>
    </row>
    <row r="1477" spans="1:5" x14ac:dyDescent="0.25">
      <c r="A1477">
        <v>95668</v>
      </c>
      <c r="B1477" s="322">
        <v>38.819600000000001</v>
      </c>
      <c r="C1477" s="322">
        <v>-121.49</v>
      </c>
      <c r="D1477" s="321">
        <v>4102850</v>
      </c>
      <c r="E1477" s="321">
        <v>5062370</v>
      </c>
    </row>
    <row r="1478" spans="1:5" x14ac:dyDescent="0.25">
      <c r="A1478">
        <v>95669</v>
      </c>
      <c r="B1478" s="322">
        <v>38.489400000000003</v>
      </c>
      <c r="C1478" s="322">
        <v>-120.889</v>
      </c>
      <c r="D1478" s="321">
        <v>3974020</v>
      </c>
      <c r="E1478" s="321">
        <v>5228810</v>
      </c>
    </row>
    <row r="1479" spans="1:5" x14ac:dyDescent="0.25">
      <c r="A1479">
        <v>95670</v>
      </c>
      <c r="B1479" s="322">
        <v>38.6053</v>
      </c>
      <c r="C1479" s="322">
        <v>-121.28</v>
      </c>
      <c r="D1479" s="321">
        <v>4021590</v>
      </c>
      <c r="E1479" s="321">
        <v>5118520</v>
      </c>
    </row>
    <row r="1480" spans="1:5" x14ac:dyDescent="0.25">
      <c r="A1480">
        <v>95672</v>
      </c>
      <c r="B1480" s="322">
        <v>38.724499999999999</v>
      </c>
      <c r="C1480" s="322">
        <v>-120.996</v>
      </c>
      <c r="D1480" s="321">
        <v>4061300</v>
      </c>
      <c r="E1480" s="321">
        <v>5202100</v>
      </c>
    </row>
    <row r="1481" spans="1:5" x14ac:dyDescent="0.25">
      <c r="A1481">
        <v>95673</v>
      </c>
      <c r="B1481" s="322">
        <v>38.689599999999999</v>
      </c>
      <c r="C1481" s="322">
        <v>-121.456</v>
      </c>
      <c r="D1481" s="321">
        <v>4054850</v>
      </c>
      <c r="E1481" s="321">
        <v>5069750</v>
      </c>
    </row>
    <row r="1482" spans="1:5" x14ac:dyDescent="0.25">
      <c r="A1482">
        <v>95674</v>
      </c>
      <c r="B1482" s="322">
        <v>38.956499999999998</v>
      </c>
      <c r="C1482" s="322">
        <v>-121.48</v>
      </c>
      <c r="D1482" s="321">
        <v>4152740</v>
      </c>
      <c r="E1482" s="321">
        <v>5067640</v>
      </c>
    </row>
    <row r="1483" spans="1:5" x14ac:dyDescent="0.25">
      <c r="A1483">
        <v>95677</v>
      </c>
      <c r="B1483" s="322">
        <v>38.791600000000003</v>
      </c>
      <c r="C1483" s="322">
        <v>-121.23099999999999</v>
      </c>
      <c r="D1483" s="321">
        <v>4088980</v>
      </c>
      <c r="E1483" s="321">
        <v>5135790</v>
      </c>
    </row>
    <row r="1484" spans="1:5" x14ac:dyDescent="0.25">
      <c r="A1484">
        <v>95678</v>
      </c>
      <c r="B1484" s="322">
        <v>38.7652</v>
      </c>
      <c r="C1484" s="322">
        <v>-121.288</v>
      </c>
      <c r="D1484" s="321">
        <v>4080100</v>
      </c>
      <c r="E1484" s="321">
        <v>5119020</v>
      </c>
    </row>
    <row r="1485" spans="1:5" x14ac:dyDescent="0.25">
      <c r="A1485">
        <v>95679</v>
      </c>
      <c r="B1485" s="322">
        <v>38.896000000000001</v>
      </c>
      <c r="C1485" s="322">
        <v>-122.351</v>
      </c>
      <c r="D1485" s="321">
        <v>4144160</v>
      </c>
      <c r="E1485" s="321">
        <v>4817900</v>
      </c>
    </row>
    <row r="1486" spans="1:5" x14ac:dyDescent="0.25">
      <c r="A1486">
        <v>95681</v>
      </c>
      <c r="B1486" s="322">
        <v>39.004399999999997</v>
      </c>
      <c r="C1486" s="322">
        <v>-121.354</v>
      </c>
      <c r="D1486" s="321">
        <v>4168440</v>
      </c>
      <c r="E1486" s="321">
        <v>5104580</v>
      </c>
    </row>
    <row r="1487" spans="1:5" x14ac:dyDescent="0.25">
      <c r="A1487">
        <v>95682</v>
      </c>
      <c r="B1487" s="322">
        <v>38.607199999999999</v>
      </c>
      <c r="C1487" s="322">
        <v>-120.965</v>
      </c>
      <c r="D1487" s="321">
        <v>4018010</v>
      </c>
      <c r="E1487" s="321">
        <v>5209080</v>
      </c>
    </row>
    <row r="1488" spans="1:5" x14ac:dyDescent="0.25">
      <c r="A1488">
        <v>95683</v>
      </c>
      <c r="B1488" s="322">
        <v>38.509099999999997</v>
      </c>
      <c r="C1488" s="322">
        <v>-121.105</v>
      </c>
      <c r="D1488" s="321">
        <v>3984040</v>
      </c>
      <c r="E1488" s="321">
        <v>5167090</v>
      </c>
    </row>
    <row r="1489" spans="1:5" x14ac:dyDescent="0.25">
      <c r="A1489">
        <v>95684</v>
      </c>
      <c r="B1489" s="322">
        <v>38.5931</v>
      </c>
      <c r="C1489" s="322">
        <v>-120.52</v>
      </c>
      <c r="D1489" s="321">
        <v>4007420</v>
      </c>
      <c r="E1489" s="321">
        <v>5336210</v>
      </c>
    </row>
    <row r="1490" spans="1:5" x14ac:dyDescent="0.25">
      <c r="A1490">
        <v>95685</v>
      </c>
      <c r="B1490" s="322">
        <v>38.4238</v>
      </c>
      <c r="C1490" s="322">
        <v>-120.776</v>
      </c>
      <c r="D1490" s="321">
        <v>3948650</v>
      </c>
      <c r="E1490" s="321">
        <v>5260350</v>
      </c>
    </row>
    <row r="1491" spans="1:5" x14ac:dyDescent="0.25">
      <c r="A1491">
        <v>95687</v>
      </c>
      <c r="B1491" s="322">
        <v>38.332599999999999</v>
      </c>
      <c r="C1491" s="322">
        <v>-121.914</v>
      </c>
      <c r="D1491" s="321">
        <v>3931350</v>
      </c>
      <c r="E1491" s="321">
        <v>4931350</v>
      </c>
    </row>
    <row r="1492" spans="1:5" x14ac:dyDescent="0.25">
      <c r="A1492">
        <v>95688</v>
      </c>
      <c r="B1492" s="322">
        <v>38.4176</v>
      </c>
      <c r="C1492" s="322">
        <v>-122.026</v>
      </c>
      <c r="D1492" s="321">
        <v>3964120</v>
      </c>
      <c r="E1492" s="321">
        <v>4901130</v>
      </c>
    </row>
    <row r="1493" spans="1:5" x14ac:dyDescent="0.25">
      <c r="A1493">
        <v>95689</v>
      </c>
      <c r="B1493" s="322">
        <v>38.476399999999998</v>
      </c>
      <c r="C1493" s="322">
        <v>-120.617</v>
      </c>
      <c r="D1493" s="321">
        <v>3965900</v>
      </c>
      <c r="E1493" s="321">
        <v>5306740</v>
      </c>
    </row>
    <row r="1494" spans="1:5" x14ac:dyDescent="0.25">
      <c r="A1494">
        <v>95690</v>
      </c>
      <c r="B1494" s="322">
        <v>38.236199999999997</v>
      </c>
      <c r="C1494" s="322">
        <v>-121.574</v>
      </c>
      <c r="D1494" s="321">
        <v>3891000</v>
      </c>
      <c r="E1494" s="321">
        <v>5027350</v>
      </c>
    </row>
    <row r="1495" spans="1:5" x14ac:dyDescent="0.25">
      <c r="A1495">
        <v>95691</v>
      </c>
      <c r="B1495" s="322">
        <v>38.617199999999997</v>
      </c>
      <c r="C1495" s="322">
        <v>-121.58199999999999</v>
      </c>
      <c r="D1495" s="321">
        <v>4030200</v>
      </c>
      <c r="E1495" s="321">
        <v>5032200</v>
      </c>
    </row>
    <row r="1496" spans="1:5" x14ac:dyDescent="0.25">
      <c r="A1496">
        <v>95692</v>
      </c>
      <c r="B1496" s="322">
        <v>39.047600000000003</v>
      </c>
      <c r="C1496" s="322">
        <v>-121.40300000000001</v>
      </c>
      <c r="D1496" s="321">
        <v>4184960</v>
      </c>
      <c r="E1496" s="321">
        <v>5091390</v>
      </c>
    </row>
    <row r="1497" spans="1:5" x14ac:dyDescent="0.25">
      <c r="A1497">
        <v>95693</v>
      </c>
      <c r="B1497" s="322">
        <v>38.3904</v>
      </c>
      <c r="C1497" s="322">
        <v>-121.229</v>
      </c>
      <c r="D1497" s="321">
        <v>3942390</v>
      </c>
      <c r="E1497" s="321">
        <v>5129430</v>
      </c>
    </row>
    <row r="1498" spans="1:5" x14ac:dyDescent="0.25">
      <c r="A1498">
        <v>95694</v>
      </c>
      <c r="B1498" s="322">
        <v>38.5608</v>
      </c>
      <c r="C1498" s="322">
        <v>-122.003</v>
      </c>
      <c r="D1498" s="321">
        <v>4016040</v>
      </c>
      <c r="E1498" s="321">
        <v>4910460</v>
      </c>
    </row>
    <row r="1499" spans="1:5" x14ac:dyDescent="0.25">
      <c r="A1499">
        <v>95695</v>
      </c>
      <c r="B1499" s="322">
        <v>38.692100000000003</v>
      </c>
      <c r="C1499" s="322">
        <v>-121.85599999999999</v>
      </c>
      <c r="D1499" s="321">
        <v>4061680</v>
      </c>
      <c r="E1499" s="321">
        <v>4955350</v>
      </c>
    </row>
    <row r="1500" spans="1:5" x14ac:dyDescent="0.25">
      <c r="A1500">
        <v>95698</v>
      </c>
      <c r="B1500" s="322">
        <v>38.819499999999998</v>
      </c>
      <c r="C1500" s="322">
        <v>-121.923</v>
      </c>
      <c r="D1500" s="321">
        <v>4109290</v>
      </c>
      <c r="E1500" s="321">
        <v>4938480</v>
      </c>
    </row>
    <row r="1501" spans="1:5" x14ac:dyDescent="0.25">
      <c r="A1501">
        <v>95701</v>
      </c>
      <c r="B1501" s="322">
        <v>39.241300000000003</v>
      </c>
      <c r="C1501" s="322">
        <v>-120.745</v>
      </c>
      <c r="D1501" s="321">
        <v>4247100</v>
      </c>
      <c r="E1501" s="321">
        <v>5281990</v>
      </c>
    </row>
    <row r="1502" spans="1:5" x14ac:dyDescent="0.25">
      <c r="A1502">
        <v>95703</v>
      </c>
      <c r="B1502" s="322">
        <v>38.998800000000003</v>
      </c>
      <c r="C1502" s="322">
        <v>-120.989</v>
      </c>
      <c r="D1502" s="321">
        <v>4161480</v>
      </c>
      <c r="E1502" s="321">
        <v>5208570</v>
      </c>
    </row>
    <row r="1503" spans="1:5" x14ac:dyDescent="0.25">
      <c r="A1503">
        <v>95709</v>
      </c>
      <c r="B1503" s="322">
        <v>38.750300000000003</v>
      </c>
      <c r="C1503" s="322">
        <v>-120.68</v>
      </c>
      <c r="D1503" s="321">
        <v>4066750</v>
      </c>
      <c r="E1503" s="321">
        <v>5292870</v>
      </c>
    </row>
    <row r="1504" spans="1:5" x14ac:dyDescent="0.25">
      <c r="A1504">
        <v>95713</v>
      </c>
      <c r="B1504" s="322">
        <v>39.090499999999999</v>
      </c>
      <c r="C1504" s="322">
        <v>-120.925</v>
      </c>
      <c r="D1504" s="321">
        <v>4194180</v>
      </c>
      <c r="E1504" s="321">
        <v>5228440</v>
      </c>
    </row>
    <row r="1505" spans="1:5" x14ac:dyDescent="0.25">
      <c r="A1505">
        <v>95714</v>
      </c>
      <c r="B1505" s="322">
        <v>39.194899999999997</v>
      </c>
      <c r="C1505" s="322">
        <v>-120.831</v>
      </c>
      <c r="D1505" s="321">
        <v>4231210</v>
      </c>
      <c r="E1505" s="321">
        <v>5256840</v>
      </c>
    </row>
    <row r="1506" spans="1:5" x14ac:dyDescent="0.25">
      <c r="A1506">
        <v>95715</v>
      </c>
      <c r="B1506" s="322">
        <v>39.252699999999997</v>
      </c>
      <c r="C1506" s="322">
        <v>-120.631</v>
      </c>
      <c r="D1506" s="321">
        <v>4249900</v>
      </c>
      <c r="E1506" s="321">
        <v>5314530</v>
      </c>
    </row>
    <row r="1507" spans="1:5" x14ac:dyDescent="0.25">
      <c r="A1507">
        <v>95717</v>
      </c>
      <c r="B1507" s="322">
        <v>39.1631</v>
      </c>
      <c r="C1507" s="322">
        <v>-120.85</v>
      </c>
      <c r="D1507" s="321">
        <v>4219810</v>
      </c>
      <c r="E1507" s="321">
        <v>5250960</v>
      </c>
    </row>
    <row r="1508" spans="1:5" x14ac:dyDescent="0.25">
      <c r="A1508">
        <v>95720</v>
      </c>
      <c r="B1508" s="322">
        <v>38.787799999999997</v>
      </c>
      <c r="C1508" s="322">
        <v>-120.22499999999999</v>
      </c>
      <c r="D1508" s="321">
        <v>4075230</v>
      </c>
      <c r="E1508" s="321">
        <v>5423530</v>
      </c>
    </row>
    <row r="1509" spans="1:5" x14ac:dyDescent="0.25">
      <c r="A1509">
        <v>95721</v>
      </c>
      <c r="B1509" s="322">
        <v>38.816899999999997</v>
      </c>
      <c r="C1509" s="322">
        <v>-120.08499999999999</v>
      </c>
      <c r="D1509" s="321">
        <v>4084340</v>
      </c>
      <c r="E1509" s="321">
        <v>5464170</v>
      </c>
    </row>
    <row r="1510" spans="1:5" x14ac:dyDescent="0.25">
      <c r="A1510">
        <v>95722</v>
      </c>
      <c r="B1510" s="322">
        <v>39.003399999999999</v>
      </c>
      <c r="C1510" s="322">
        <v>-121.02800000000001</v>
      </c>
      <c r="D1510" s="321">
        <v>4163680</v>
      </c>
      <c r="E1510" s="321">
        <v>5197420</v>
      </c>
    </row>
    <row r="1511" spans="1:5" x14ac:dyDescent="0.25">
      <c r="A1511">
        <v>95724</v>
      </c>
      <c r="B1511" s="322">
        <v>39.252800000000001</v>
      </c>
      <c r="C1511" s="322">
        <v>-120.431</v>
      </c>
      <c r="D1511" s="321">
        <v>4247590</v>
      </c>
      <c r="E1511" s="321">
        <v>5371450</v>
      </c>
    </row>
    <row r="1512" spans="1:5" x14ac:dyDescent="0.25">
      <c r="A1512">
        <v>95726</v>
      </c>
      <c r="B1512" s="322">
        <v>38.789400000000001</v>
      </c>
      <c r="C1512" s="322">
        <v>-120.514</v>
      </c>
      <c r="D1512" s="321">
        <v>4079080</v>
      </c>
      <c r="E1512" s="321">
        <v>5340880</v>
      </c>
    </row>
    <row r="1513" spans="1:5" x14ac:dyDescent="0.25">
      <c r="A1513">
        <v>95728</v>
      </c>
      <c r="B1513" s="322">
        <v>39.402000000000001</v>
      </c>
      <c r="C1513" s="322">
        <v>-120.498</v>
      </c>
      <c r="D1513" s="321">
        <v>4302960</v>
      </c>
      <c r="E1513" s="321">
        <v>5354800</v>
      </c>
    </row>
    <row r="1514" spans="1:5" x14ac:dyDescent="0.25">
      <c r="A1514">
        <v>95735</v>
      </c>
      <c r="B1514" s="322">
        <v>38.784500000000001</v>
      </c>
      <c r="C1514" s="322">
        <v>-120.10599999999999</v>
      </c>
      <c r="D1514" s="321">
        <v>4072730</v>
      </c>
      <c r="E1514" s="321">
        <v>5457760</v>
      </c>
    </row>
    <row r="1515" spans="1:5" x14ac:dyDescent="0.25">
      <c r="A1515">
        <v>95742</v>
      </c>
      <c r="B1515" s="322">
        <v>38.583199999999998</v>
      </c>
      <c r="C1515" s="322">
        <v>-121.205</v>
      </c>
      <c r="D1515" s="321">
        <v>4012450</v>
      </c>
      <c r="E1515" s="321">
        <v>5139780</v>
      </c>
    </row>
    <row r="1516" spans="1:5" x14ac:dyDescent="0.25">
      <c r="A1516">
        <v>95746</v>
      </c>
      <c r="B1516" s="322">
        <v>38.7483</v>
      </c>
      <c r="C1516" s="322">
        <v>-121.172</v>
      </c>
      <c r="D1516" s="321">
        <v>4072350</v>
      </c>
      <c r="E1516" s="321">
        <v>5152170</v>
      </c>
    </row>
    <row r="1517" spans="1:5" x14ac:dyDescent="0.25">
      <c r="A1517">
        <v>95747</v>
      </c>
      <c r="B1517" s="322">
        <v>38.777299999999997</v>
      </c>
      <c r="C1517" s="322">
        <v>-121.375</v>
      </c>
      <c r="D1517" s="321">
        <v>4085750</v>
      </c>
      <c r="E1517" s="321">
        <v>5094610</v>
      </c>
    </row>
    <row r="1518" spans="1:5" x14ac:dyDescent="0.25">
      <c r="A1518">
        <v>95757</v>
      </c>
      <c r="B1518" s="322">
        <v>38.345599999999997</v>
      </c>
      <c r="C1518" s="322">
        <v>-121.444</v>
      </c>
      <c r="D1518" s="321">
        <v>3929030</v>
      </c>
      <c r="E1518" s="321">
        <v>5066860</v>
      </c>
    </row>
    <row r="1519" spans="1:5" x14ac:dyDescent="0.25">
      <c r="A1519">
        <v>95758</v>
      </c>
      <c r="B1519" s="322">
        <v>38.428699999999999</v>
      </c>
      <c r="C1519" s="322">
        <v>-121.444</v>
      </c>
      <c r="D1519" s="321">
        <v>3959370</v>
      </c>
      <c r="E1519" s="321">
        <v>5068390</v>
      </c>
    </row>
    <row r="1520" spans="1:5" x14ac:dyDescent="0.25">
      <c r="A1520">
        <v>95762</v>
      </c>
      <c r="B1520" s="322">
        <v>38.680300000000003</v>
      </c>
      <c r="C1520" s="322">
        <v>-121.057</v>
      </c>
      <c r="D1520" s="321">
        <v>4045950</v>
      </c>
      <c r="E1520" s="321">
        <v>5183860</v>
      </c>
    </row>
    <row r="1521" spans="1:5" x14ac:dyDescent="0.25">
      <c r="A1521">
        <v>95765</v>
      </c>
      <c r="B1521" s="322">
        <v>38.819299999999998</v>
      </c>
      <c r="C1521" s="322">
        <v>-121.27500000000001</v>
      </c>
      <c r="D1521" s="321">
        <v>4099710</v>
      </c>
      <c r="E1521" s="321">
        <v>5123720</v>
      </c>
    </row>
    <row r="1522" spans="1:5" x14ac:dyDescent="0.25">
      <c r="A1522">
        <v>95776</v>
      </c>
      <c r="B1522" s="322">
        <v>38.679699999999997</v>
      </c>
      <c r="C1522" s="322">
        <v>-121.697</v>
      </c>
      <c r="D1522" s="321">
        <v>4054750</v>
      </c>
      <c r="E1522" s="321">
        <v>5000650</v>
      </c>
    </row>
    <row r="1523" spans="1:5" x14ac:dyDescent="0.25">
      <c r="A1523">
        <v>95811</v>
      </c>
      <c r="B1523" s="322">
        <v>38.588099999999997</v>
      </c>
      <c r="C1523" s="322">
        <v>-121.49</v>
      </c>
      <c r="D1523" s="321">
        <v>4018260</v>
      </c>
      <c r="E1523" s="321">
        <v>5058240</v>
      </c>
    </row>
    <row r="1524" spans="1:5" x14ac:dyDescent="0.25">
      <c r="A1524">
        <v>95814</v>
      </c>
      <c r="B1524" s="322">
        <v>38.581299999999999</v>
      </c>
      <c r="C1524" s="322">
        <v>-121.496</v>
      </c>
      <c r="D1524" s="321">
        <v>4015870</v>
      </c>
      <c r="E1524" s="321">
        <v>5056370</v>
      </c>
    </row>
    <row r="1525" spans="1:5" x14ac:dyDescent="0.25">
      <c r="A1525">
        <v>95815</v>
      </c>
      <c r="B1525" s="322">
        <v>38.605699999999999</v>
      </c>
      <c r="C1525" s="322">
        <v>-121.444</v>
      </c>
      <c r="D1525" s="321">
        <v>4024020</v>
      </c>
      <c r="E1525" s="321">
        <v>5071720</v>
      </c>
    </row>
    <row r="1526" spans="1:5" x14ac:dyDescent="0.25">
      <c r="A1526">
        <v>95816</v>
      </c>
      <c r="B1526" s="322">
        <v>38.575600000000001</v>
      </c>
      <c r="C1526" s="322">
        <v>-121.465</v>
      </c>
      <c r="D1526" s="321">
        <v>4013320</v>
      </c>
      <c r="E1526" s="321">
        <v>5064920</v>
      </c>
    </row>
    <row r="1527" spans="1:5" x14ac:dyDescent="0.25">
      <c r="A1527">
        <v>95817</v>
      </c>
      <c r="B1527" s="322">
        <v>38.550899999999999</v>
      </c>
      <c r="C1527" s="322">
        <v>-121.456</v>
      </c>
      <c r="D1527" s="321">
        <v>4004190</v>
      </c>
      <c r="E1527" s="321">
        <v>5067110</v>
      </c>
    </row>
    <row r="1528" spans="1:5" x14ac:dyDescent="0.25">
      <c r="A1528">
        <v>95818</v>
      </c>
      <c r="B1528" s="322">
        <v>38.556399999999996</v>
      </c>
      <c r="C1528" s="322">
        <v>-121.497</v>
      </c>
      <c r="D1528" s="321">
        <v>4006760</v>
      </c>
      <c r="E1528" s="321">
        <v>5055560</v>
      </c>
    </row>
    <row r="1529" spans="1:5" x14ac:dyDescent="0.25">
      <c r="A1529">
        <v>95819</v>
      </c>
      <c r="B1529" s="322">
        <v>38.5687</v>
      </c>
      <c r="C1529" s="322">
        <v>-121.437</v>
      </c>
      <c r="D1529" s="321">
        <v>4010420</v>
      </c>
      <c r="E1529" s="321">
        <v>5072850</v>
      </c>
    </row>
    <row r="1530" spans="1:5" x14ac:dyDescent="0.25">
      <c r="A1530">
        <v>95820</v>
      </c>
      <c r="B1530" s="322">
        <v>38.5349</v>
      </c>
      <c r="C1530" s="322">
        <v>-121.444</v>
      </c>
      <c r="D1530" s="321">
        <v>3998190</v>
      </c>
      <c r="E1530" s="321">
        <v>5070240</v>
      </c>
    </row>
    <row r="1531" spans="1:5" x14ac:dyDescent="0.25">
      <c r="A1531">
        <v>95821</v>
      </c>
      <c r="B1531" s="322">
        <v>38.625399999999999</v>
      </c>
      <c r="C1531" s="322">
        <v>-121.38500000000001</v>
      </c>
      <c r="D1531" s="321">
        <v>4030390</v>
      </c>
      <c r="E1531" s="321">
        <v>5088950</v>
      </c>
    </row>
    <row r="1532" spans="1:5" x14ac:dyDescent="0.25">
      <c r="A1532">
        <v>95822</v>
      </c>
      <c r="B1532" s="322">
        <v>38.512700000000002</v>
      </c>
      <c r="C1532" s="322">
        <v>-121.496</v>
      </c>
      <c r="D1532" s="321">
        <v>3990790</v>
      </c>
      <c r="E1532" s="321">
        <v>5055130</v>
      </c>
    </row>
    <row r="1533" spans="1:5" x14ac:dyDescent="0.25">
      <c r="A1533">
        <v>95823</v>
      </c>
      <c r="B1533" s="322">
        <v>38.475700000000003</v>
      </c>
      <c r="C1533" s="322">
        <v>-121.443</v>
      </c>
      <c r="D1533" s="321">
        <v>3976540</v>
      </c>
      <c r="E1533" s="321">
        <v>5069430</v>
      </c>
    </row>
    <row r="1534" spans="1:5" x14ac:dyDescent="0.25">
      <c r="A1534">
        <v>95824</v>
      </c>
      <c r="B1534" s="322">
        <v>38.517699999999998</v>
      </c>
      <c r="C1534" s="322">
        <v>-121.441</v>
      </c>
      <c r="D1534" s="321">
        <v>3991840</v>
      </c>
      <c r="E1534" s="321">
        <v>5070820</v>
      </c>
    </row>
    <row r="1535" spans="1:5" x14ac:dyDescent="0.25">
      <c r="A1535">
        <v>95825</v>
      </c>
      <c r="B1535" s="322">
        <v>38.5901</v>
      </c>
      <c r="C1535" s="322">
        <v>-121.407</v>
      </c>
      <c r="D1535" s="321">
        <v>4017810</v>
      </c>
      <c r="E1535" s="321">
        <v>5082020</v>
      </c>
    </row>
    <row r="1536" spans="1:5" x14ac:dyDescent="0.25">
      <c r="A1536">
        <v>95826</v>
      </c>
      <c r="B1536" s="322">
        <v>38.5458</v>
      </c>
      <c r="C1536" s="322">
        <v>-121.379</v>
      </c>
      <c r="D1536" s="321">
        <v>4001230</v>
      </c>
      <c r="E1536" s="321">
        <v>5089120</v>
      </c>
    </row>
    <row r="1537" spans="1:5" x14ac:dyDescent="0.25">
      <c r="A1537">
        <v>95827</v>
      </c>
      <c r="B1537" s="322">
        <v>38.5533</v>
      </c>
      <c r="C1537" s="322">
        <v>-121.327</v>
      </c>
      <c r="D1537" s="321">
        <v>4003250</v>
      </c>
      <c r="E1537" s="321">
        <v>5104100</v>
      </c>
    </row>
    <row r="1538" spans="1:5" x14ac:dyDescent="0.25">
      <c r="A1538">
        <v>95828</v>
      </c>
      <c r="B1538" s="322">
        <v>38.489400000000003</v>
      </c>
      <c r="C1538" s="322">
        <v>-121.396</v>
      </c>
      <c r="D1538" s="321">
        <v>3980870</v>
      </c>
      <c r="E1538" s="321">
        <v>5083260</v>
      </c>
    </row>
    <row r="1539" spans="1:5" x14ac:dyDescent="0.25">
      <c r="A1539">
        <v>95829</v>
      </c>
      <c r="B1539" s="322">
        <v>38.488199999999999</v>
      </c>
      <c r="C1539" s="322">
        <v>-121.33499999999999</v>
      </c>
      <c r="D1539" s="321">
        <v>3979560</v>
      </c>
      <c r="E1539" s="321">
        <v>5100750</v>
      </c>
    </row>
    <row r="1540" spans="1:5" x14ac:dyDescent="0.25">
      <c r="A1540">
        <v>95830</v>
      </c>
      <c r="B1540" s="322">
        <v>38.495600000000003</v>
      </c>
      <c r="C1540" s="322">
        <v>-121.27500000000001</v>
      </c>
      <c r="D1540" s="321">
        <v>3981430</v>
      </c>
      <c r="E1540" s="321">
        <v>5118240</v>
      </c>
    </row>
    <row r="1541" spans="1:5" x14ac:dyDescent="0.25">
      <c r="A1541">
        <v>95831</v>
      </c>
      <c r="B1541" s="322">
        <v>38.495699999999999</v>
      </c>
      <c r="C1541" s="322">
        <v>-121.529</v>
      </c>
      <c r="D1541" s="321">
        <v>3985080</v>
      </c>
      <c r="E1541" s="321">
        <v>5045160</v>
      </c>
    </row>
    <row r="1542" spans="1:5" x14ac:dyDescent="0.25">
      <c r="A1542">
        <v>95832</v>
      </c>
      <c r="B1542" s="322">
        <v>38.448</v>
      </c>
      <c r="C1542" s="322">
        <v>-121.495</v>
      </c>
      <c r="D1542" s="321">
        <v>3967150</v>
      </c>
      <c r="E1542" s="321">
        <v>5054050</v>
      </c>
    </row>
    <row r="1543" spans="1:5" x14ac:dyDescent="0.25">
      <c r="A1543">
        <v>95833</v>
      </c>
      <c r="B1543" s="322">
        <v>38.614899999999999</v>
      </c>
      <c r="C1543" s="322">
        <v>-121.514</v>
      </c>
      <c r="D1543" s="321">
        <v>4028390</v>
      </c>
      <c r="E1543" s="321">
        <v>5051670</v>
      </c>
    </row>
    <row r="1544" spans="1:5" x14ac:dyDescent="0.25">
      <c r="A1544">
        <v>95834</v>
      </c>
      <c r="B1544" s="322">
        <v>38.643300000000004</v>
      </c>
      <c r="C1544" s="322">
        <v>-121.523</v>
      </c>
      <c r="D1544" s="321">
        <v>4038910</v>
      </c>
      <c r="E1544" s="321">
        <v>5049720</v>
      </c>
    </row>
    <row r="1545" spans="1:5" x14ac:dyDescent="0.25">
      <c r="A1545">
        <v>95835</v>
      </c>
      <c r="B1545" s="322">
        <v>38.671100000000003</v>
      </c>
      <c r="C1545" s="322">
        <v>-121.526</v>
      </c>
      <c r="D1545" s="321">
        <v>4049100</v>
      </c>
      <c r="E1545" s="321">
        <v>5049390</v>
      </c>
    </row>
    <row r="1546" spans="1:5" x14ac:dyDescent="0.25">
      <c r="A1546">
        <v>95836</v>
      </c>
      <c r="B1546" s="322">
        <v>38.727200000000003</v>
      </c>
      <c r="C1546" s="322">
        <v>-121.54900000000001</v>
      </c>
      <c r="D1546" s="321">
        <v>4069910</v>
      </c>
      <c r="E1546" s="321">
        <v>5043870</v>
      </c>
    </row>
    <row r="1547" spans="1:5" x14ac:dyDescent="0.25">
      <c r="A1547">
        <v>95837</v>
      </c>
      <c r="B1547" s="322">
        <v>38.697299999999998</v>
      </c>
      <c r="C1547" s="322">
        <v>-121.592</v>
      </c>
      <c r="D1547" s="321">
        <v>4059630</v>
      </c>
      <c r="E1547" s="321">
        <v>5031020</v>
      </c>
    </row>
    <row r="1548" spans="1:5" x14ac:dyDescent="0.25">
      <c r="A1548">
        <v>95838</v>
      </c>
      <c r="B1548" s="322">
        <v>38.646700000000003</v>
      </c>
      <c r="C1548" s="322">
        <v>-121.444</v>
      </c>
      <c r="D1548" s="321">
        <v>4039000</v>
      </c>
      <c r="E1548" s="321">
        <v>5072330</v>
      </c>
    </row>
    <row r="1549" spans="1:5" x14ac:dyDescent="0.25">
      <c r="A1549">
        <v>95841</v>
      </c>
      <c r="B1549" s="322">
        <v>38.659599999999998</v>
      </c>
      <c r="C1549" s="322">
        <v>-121.348</v>
      </c>
      <c r="D1549" s="321">
        <v>4042350</v>
      </c>
      <c r="E1549" s="321">
        <v>5100150</v>
      </c>
    </row>
    <row r="1550" spans="1:5" x14ac:dyDescent="0.25">
      <c r="A1550">
        <v>95842</v>
      </c>
      <c r="B1550" s="322">
        <v>38.686900000000001</v>
      </c>
      <c r="C1550" s="322">
        <v>-121.349</v>
      </c>
      <c r="D1550" s="321">
        <v>4052360</v>
      </c>
      <c r="E1550" s="321">
        <v>5100280</v>
      </c>
    </row>
    <row r="1551" spans="1:5" x14ac:dyDescent="0.25">
      <c r="A1551">
        <v>95843</v>
      </c>
      <c r="B1551" s="322">
        <v>38.715400000000002</v>
      </c>
      <c r="C1551" s="322">
        <v>-121.36199999999999</v>
      </c>
      <c r="D1551" s="321">
        <v>4062940</v>
      </c>
      <c r="E1551" s="321">
        <v>5097170</v>
      </c>
    </row>
    <row r="1552" spans="1:5" x14ac:dyDescent="0.25">
      <c r="A1552">
        <v>95864</v>
      </c>
      <c r="B1552" s="322">
        <v>38.585700000000003</v>
      </c>
      <c r="C1552" s="322">
        <v>-121.377</v>
      </c>
      <c r="D1552" s="321">
        <v>4015770</v>
      </c>
      <c r="E1552" s="321">
        <v>5090450</v>
      </c>
    </row>
    <row r="1553" spans="1:5" x14ac:dyDescent="0.25">
      <c r="A1553">
        <v>95901</v>
      </c>
      <c r="B1553" s="322">
        <v>39.2102</v>
      </c>
      <c r="C1553" s="322">
        <v>-121.473</v>
      </c>
      <c r="D1553" s="321">
        <v>4245370</v>
      </c>
      <c r="E1553" s="321">
        <v>5074370</v>
      </c>
    </row>
    <row r="1554" spans="1:5" x14ac:dyDescent="0.25">
      <c r="A1554">
        <v>95903</v>
      </c>
      <c r="B1554" s="322">
        <v>39.127600000000001</v>
      </c>
      <c r="C1554" s="322">
        <v>-121.39400000000001</v>
      </c>
      <c r="D1554" s="321">
        <v>4214050</v>
      </c>
      <c r="E1554" s="321">
        <v>5095390</v>
      </c>
    </row>
    <row r="1555" spans="1:5" x14ac:dyDescent="0.25">
      <c r="A1555">
        <v>95910</v>
      </c>
      <c r="B1555" s="322">
        <v>39.489899999999999</v>
      </c>
      <c r="C1555" s="322">
        <v>-120.84099999999999</v>
      </c>
      <c r="D1555" s="321">
        <v>4339270</v>
      </c>
      <c r="E1555" s="321">
        <v>5258850</v>
      </c>
    </row>
    <row r="1556" spans="1:5" x14ac:dyDescent="0.25">
      <c r="A1556">
        <v>95912</v>
      </c>
      <c r="B1556" s="322">
        <v>39.005499999999998</v>
      </c>
      <c r="C1556" s="322">
        <v>-122.026</v>
      </c>
      <c r="D1556" s="321">
        <v>4178860</v>
      </c>
      <c r="E1556" s="321">
        <v>4912930</v>
      </c>
    </row>
    <row r="1557" spans="1:5" x14ac:dyDescent="0.25">
      <c r="A1557">
        <v>95914</v>
      </c>
      <c r="B1557" s="322">
        <v>39.411999999999999</v>
      </c>
      <c r="C1557" s="322">
        <v>-121.371</v>
      </c>
      <c r="D1557" s="321">
        <v>4317750</v>
      </c>
      <c r="E1557" s="321">
        <v>5107150</v>
      </c>
    </row>
    <row r="1558" spans="1:5" x14ac:dyDescent="0.25">
      <c r="A1558">
        <v>95915</v>
      </c>
      <c r="B1558" s="322">
        <v>39.9634</v>
      </c>
      <c r="C1558" s="322">
        <v>-121.32</v>
      </c>
      <c r="D1558" s="321">
        <v>4518940</v>
      </c>
      <c r="E1558" s="321">
        <v>5131230</v>
      </c>
    </row>
    <row r="1559" spans="1:5" x14ac:dyDescent="0.25">
      <c r="A1559">
        <v>95916</v>
      </c>
      <c r="B1559" s="322">
        <v>39.695799999999998</v>
      </c>
      <c r="C1559" s="322">
        <v>-121.35899999999999</v>
      </c>
      <c r="D1559" s="321">
        <v>4421460</v>
      </c>
      <c r="E1559" s="321">
        <v>5115630</v>
      </c>
    </row>
    <row r="1560" spans="1:5" x14ac:dyDescent="0.25">
      <c r="A1560">
        <v>95917</v>
      </c>
      <c r="B1560" s="322">
        <v>39.418500000000002</v>
      </c>
      <c r="C1560" s="322">
        <v>-121.768</v>
      </c>
      <c r="D1560" s="321">
        <v>4325910</v>
      </c>
      <c r="E1560" s="321">
        <v>4994560</v>
      </c>
    </row>
    <row r="1561" spans="1:5" x14ac:dyDescent="0.25">
      <c r="A1561">
        <v>95918</v>
      </c>
      <c r="B1561" s="322">
        <v>39.284300000000002</v>
      </c>
      <c r="C1561" s="322">
        <v>-121.32899999999999</v>
      </c>
      <c r="D1561" s="321">
        <v>4270450</v>
      </c>
      <c r="E1561" s="321">
        <v>5116640</v>
      </c>
    </row>
    <row r="1562" spans="1:5" x14ac:dyDescent="0.25">
      <c r="A1562">
        <v>95919</v>
      </c>
      <c r="B1562" s="322">
        <v>39.424300000000002</v>
      </c>
      <c r="C1562" s="322">
        <v>-121.276</v>
      </c>
      <c r="D1562" s="321">
        <v>4320950</v>
      </c>
      <c r="E1562" s="321">
        <v>5134250</v>
      </c>
    </row>
    <row r="1563" spans="1:5" x14ac:dyDescent="0.25">
      <c r="A1563">
        <v>95920</v>
      </c>
      <c r="B1563" s="322">
        <v>39.460500000000003</v>
      </c>
      <c r="C1563" s="322">
        <v>-121.93899999999999</v>
      </c>
      <c r="D1563" s="321">
        <v>4343880</v>
      </c>
      <c r="E1563" s="321">
        <v>4946760</v>
      </c>
    </row>
    <row r="1564" spans="1:5" x14ac:dyDescent="0.25">
      <c r="A1564">
        <v>95922</v>
      </c>
      <c r="B1564" s="322">
        <v>39.484999999999999</v>
      </c>
      <c r="C1564" s="322">
        <v>-120.97499999999999</v>
      </c>
      <c r="D1564" s="321">
        <v>4339190</v>
      </c>
      <c r="E1564" s="321">
        <v>5220580</v>
      </c>
    </row>
    <row r="1565" spans="1:5" x14ac:dyDescent="0.25">
      <c r="A1565">
        <v>95923</v>
      </c>
      <c r="B1565" s="322">
        <v>40.17</v>
      </c>
      <c r="C1565" s="322">
        <v>-121.15300000000001</v>
      </c>
      <c r="D1565" s="321">
        <v>4592420</v>
      </c>
      <c r="E1565" s="321">
        <v>5181830</v>
      </c>
    </row>
    <row r="1566" spans="1:5" x14ac:dyDescent="0.25">
      <c r="A1566">
        <v>95925</v>
      </c>
      <c r="B1566" s="322">
        <v>39.460999999999999</v>
      </c>
      <c r="C1566" s="322">
        <v>-121.188</v>
      </c>
      <c r="D1566" s="321">
        <v>4333180</v>
      </c>
      <c r="E1566" s="321">
        <v>5159860</v>
      </c>
    </row>
    <row r="1567" spans="1:5" x14ac:dyDescent="0.25">
      <c r="A1567">
        <v>95926</v>
      </c>
      <c r="B1567" s="322">
        <v>39.7453</v>
      </c>
      <c r="C1567" s="322">
        <v>-121.84399999999999</v>
      </c>
      <c r="D1567" s="321">
        <v>4446660</v>
      </c>
      <c r="E1567" s="321">
        <v>4979260</v>
      </c>
    </row>
    <row r="1568" spans="1:5" x14ac:dyDescent="0.25">
      <c r="A1568">
        <v>95928</v>
      </c>
      <c r="B1568" s="322">
        <v>39.707700000000003</v>
      </c>
      <c r="C1568" s="322">
        <v>-121.815</v>
      </c>
      <c r="D1568" s="321">
        <v>4432450</v>
      </c>
      <c r="E1568" s="321">
        <v>4986840</v>
      </c>
    </row>
    <row r="1569" spans="1:5" x14ac:dyDescent="0.25">
      <c r="A1569">
        <v>95932</v>
      </c>
      <c r="B1569" s="322">
        <v>39.261600000000001</v>
      </c>
      <c r="C1569" s="322">
        <v>-122.02800000000001</v>
      </c>
      <c r="D1569" s="321">
        <v>4272490</v>
      </c>
      <c r="E1569" s="321">
        <v>4917670</v>
      </c>
    </row>
    <row r="1570" spans="1:5" x14ac:dyDescent="0.25">
      <c r="A1570">
        <v>95934</v>
      </c>
      <c r="B1570" s="322">
        <v>40.068600000000004</v>
      </c>
      <c r="C1570" s="322">
        <v>-120.922</v>
      </c>
      <c r="D1570" s="321">
        <v>4552230</v>
      </c>
      <c r="E1570" s="321">
        <v>5245270</v>
      </c>
    </row>
    <row r="1571" spans="1:5" x14ac:dyDescent="0.25">
      <c r="A1571">
        <v>95935</v>
      </c>
      <c r="B1571" s="322">
        <v>39.370100000000001</v>
      </c>
      <c r="C1571" s="322">
        <v>-121.199</v>
      </c>
      <c r="D1571" s="321">
        <v>4300070</v>
      </c>
      <c r="E1571" s="321">
        <v>5155070</v>
      </c>
    </row>
    <row r="1572" spans="1:5" x14ac:dyDescent="0.25">
      <c r="A1572">
        <v>95936</v>
      </c>
      <c r="B1572" s="322">
        <v>39.605899999999998</v>
      </c>
      <c r="C1572" s="322">
        <v>-120.84699999999999</v>
      </c>
      <c r="D1572" s="321">
        <v>4381800</v>
      </c>
      <c r="E1572" s="321">
        <v>5259000</v>
      </c>
    </row>
    <row r="1573" spans="1:5" x14ac:dyDescent="0.25">
      <c r="A1573">
        <v>95937</v>
      </c>
      <c r="B1573" s="322">
        <v>38.8628</v>
      </c>
      <c r="C1573" s="322">
        <v>-122.081</v>
      </c>
      <c r="D1573" s="321">
        <v>4127590</v>
      </c>
      <c r="E1573" s="321">
        <v>4894330</v>
      </c>
    </row>
    <row r="1574" spans="1:5" x14ac:dyDescent="0.25">
      <c r="A1574">
        <v>95938</v>
      </c>
      <c r="B1574" s="322">
        <v>39.595599999999997</v>
      </c>
      <c r="C1574" s="322">
        <v>-121.837</v>
      </c>
      <c r="D1574" s="321">
        <v>4391760</v>
      </c>
      <c r="E1574" s="321">
        <v>4978270</v>
      </c>
    </row>
    <row r="1575" spans="1:5" x14ac:dyDescent="0.25">
      <c r="A1575">
        <v>95939</v>
      </c>
      <c r="B1575" s="322">
        <v>39.514899999999997</v>
      </c>
      <c r="C1575" s="322">
        <v>-122.623</v>
      </c>
      <c r="D1575" s="321">
        <v>4374970</v>
      </c>
      <c r="E1575" s="321">
        <v>4754190</v>
      </c>
    </row>
    <row r="1576" spans="1:5" x14ac:dyDescent="0.25">
      <c r="A1576">
        <v>95941</v>
      </c>
      <c r="B1576" s="322">
        <v>39.588900000000002</v>
      </c>
      <c r="C1576" s="322">
        <v>-121.2</v>
      </c>
      <c r="D1576" s="321">
        <v>4380180</v>
      </c>
      <c r="E1576" s="321">
        <v>5158520</v>
      </c>
    </row>
    <row r="1577" spans="1:5" x14ac:dyDescent="0.25">
      <c r="A1577">
        <v>95942</v>
      </c>
      <c r="B1577" s="322">
        <v>40.0809</v>
      </c>
      <c r="C1577" s="322">
        <v>-121.52</v>
      </c>
      <c r="D1577" s="321">
        <v>4564750</v>
      </c>
      <c r="E1577" s="321">
        <v>5077150</v>
      </c>
    </row>
    <row r="1578" spans="1:5" x14ac:dyDescent="0.25">
      <c r="A1578">
        <v>95943</v>
      </c>
      <c r="B1578" s="322">
        <v>39.591200000000001</v>
      </c>
      <c r="C1578" s="322">
        <v>-122.02500000000001</v>
      </c>
      <c r="D1578" s="321">
        <v>4393020</v>
      </c>
      <c r="E1578" s="321">
        <v>4924930</v>
      </c>
    </row>
    <row r="1579" spans="1:5" x14ac:dyDescent="0.25">
      <c r="A1579">
        <v>95944</v>
      </c>
      <c r="B1579" s="322">
        <v>39.539299999999997</v>
      </c>
      <c r="C1579" s="322">
        <v>-120.79600000000001</v>
      </c>
      <c r="D1579" s="321">
        <v>4356810</v>
      </c>
      <c r="E1579" s="321">
        <v>5272300</v>
      </c>
    </row>
    <row r="1580" spans="1:5" x14ac:dyDescent="0.25">
      <c r="A1580">
        <v>95945</v>
      </c>
      <c r="B1580" s="322">
        <v>39.214199999999998</v>
      </c>
      <c r="C1580" s="322">
        <v>-120.926</v>
      </c>
      <c r="D1580" s="321">
        <v>4239460</v>
      </c>
      <c r="E1580" s="321">
        <v>5230110</v>
      </c>
    </row>
    <row r="1581" spans="1:5" x14ac:dyDescent="0.25">
      <c r="A1581">
        <v>95946</v>
      </c>
      <c r="B1581" s="322">
        <v>39.188099999999999</v>
      </c>
      <c r="C1581" s="322">
        <v>-121.211</v>
      </c>
      <c r="D1581" s="321">
        <v>4233670</v>
      </c>
      <c r="E1581" s="321">
        <v>5148400</v>
      </c>
    </row>
    <row r="1582" spans="1:5" x14ac:dyDescent="0.25">
      <c r="A1582">
        <v>95947</v>
      </c>
      <c r="B1582" s="322">
        <v>40.1783</v>
      </c>
      <c r="C1582" s="322">
        <v>-120.887</v>
      </c>
      <c r="D1582" s="321">
        <v>4592030</v>
      </c>
      <c r="E1582" s="321">
        <v>5256840</v>
      </c>
    </row>
    <row r="1583" spans="1:5" x14ac:dyDescent="0.25">
      <c r="A1583">
        <v>95948</v>
      </c>
      <c r="B1583" s="322">
        <v>39.343499999999999</v>
      </c>
      <c r="C1583" s="322">
        <v>-121.754</v>
      </c>
      <c r="D1583" s="321">
        <v>4298250</v>
      </c>
      <c r="E1583" s="321">
        <v>4996910</v>
      </c>
    </row>
    <row r="1584" spans="1:5" x14ac:dyDescent="0.25">
      <c r="A1584">
        <v>95949</v>
      </c>
      <c r="B1584" s="322">
        <v>39.1004</v>
      </c>
      <c r="C1584" s="322">
        <v>-121.122</v>
      </c>
      <c r="D1584" s="321">
        <v>4200400</v>
      </c>
      <c r="E1584" s="321">
        <v>5172330</v>
      </c>
    </row>
    <row r="1585" spans="1:5" x14ac:dyDescent="0.25">
      <c r="A1585">
        <v>95951</v>
      </c>
      <c r="B1585" s="322">
        <v>39.729500000000002</v>
      </c>
      <c r="C1585" s="322">
        <v>-121.99299999999999</v>
      </c>
      <c r="D1585" s="321">
        <v>4443150</v>
      </c>
      <c r="E1585" s="321">
        <v>4936960</v>
      </c>
    </row>
    <row r="1586" spans="1:5" x14ac:dyDescent="0.25">
      <c r="A1586">
        <v>95953</v>
      </c>
      <c r="B1586" s="322">
        <v>39.252800000000001</v>
      </c>
      <c r="C1586" s="322">
        <v>-121.75</v>
      </c>
      <c r="D1586" s="321">
        <v>4265030</v>
      </c>
      <c r="E1586" s="321">
        <v>4996320</v>
      </c>
    </row>
    <row r="1587" spans="1:5" x14ac:dyDescent="0.25">
      <c r="A1587">
        <v>95954</v>
      </c>
      <c r="B1587" s="322">
        <v>39.9375</v>
      </c>
      <c r="C1587" s="322">
        <v>-121.556</v>
      </c>
      <c r="D1587" s="321">
        <v>4512770</v>
      </c>
      <c r="E1587" s="321">
        <v>5064190</v>
      </c>
    </row>
    <row r="1588" spans="1:5" x14ac:dyDescent="0.25">
      <c r="A1588">
        <v>95955</v>
      </c>
      <c r="B1588" s="322">
        <v>39.314700000000002</v>
      </c>
      <c r="C1588" s="322">
        <v>-122.151</v>
      </c>
      <c r="D1588" s="321">
        <v>4293910</v>
      </c>
      <c r="E1588" s="321">
        <v>4883790</v>
      </c>
    </row>
    <row r="1589" spans="1:5" x14ac:dyDescent="0.25">
      <c r="A1589">
        <v>95956</v>
      </c>
      <c r="B1589" s="322">
        <v>39.8934</v>
      </c>
      <c r="C1589" s="322">
        <v>-121.023</v>
      </c>
      <c r="D1589" s="321">
        <v>4489350</v>
      </c>
      <c r="E1589" s="321">
        <v>5213870</v>
      </c>
    </row>
    <row r="1590" spans="1:5" x14ac:dyDescent="0.25">
      <c r="A1590">
        <v>95957</v>
      </c>
      <c r="B1590" s="322">
        <v>39.039400000000001</v>
      </c>
      <c r="C1590" s="322">
        <v>-121.798</v>
      </c>
      <c r="D1590" s="321">
        <v>4187720</v>
      </c>
      <c r="E1590" s="321">
        <v>4978520</v>
      </c>
    </row>
    <row r="1591" spans="1:5" x14ac:dyDescent="0.25">
      <c r="A1591">
        <v>95959</v>
      </c>
      <c r="B1591" s="322">
        <v>39.340299999999999</v>
      </c>
      <c r="C1591" s="322">
        <v>-120.901</v>
      </c>
      <c r="D1591" s="321">
        <v>4285270</v>
      </c>
      <c r="E1591" s="321">
        <v>5239340</v>
      </c>
    </row>
    <row r="1592" spans="1:5" x14ac:dyDescent="0.25">
      <c r="A1592">
        <v>95960</v>
      </c>
      <c r="B1592" s="322">
        <v>39.387900000000002</v>
      </c>
      <c r="C1592" s="322">
        <v>-121.074</v>
      </c>
      <c r="D1592" s="321">
        <v>4304930</v>
      </c>
      <c r="E1592" s="321">
        <v>5190790</v>
      </c>
    </row>
    <row r="1593" spans="1:5" x14ac:dyDescent="0.25">
      <c r="A1593">
        <v>95961</v>
      </c>
      <c r="B1593" s="322">
        <v>39.036799999999999</v>
      </c>
      <c r="C1593" s="322">
        <v>-121.56399999999999</v>
      </c>
      <c r="D1593" s="321">
        <v>4183290</v>
      </c>
      <c r="E1593" s="321">
        <v>5045270</v>
      </c>
    </row>
    <row r="1594" spans="1:5" x14ac:dyDescent="0.25">
      <c r="A1594">
        <v>95962</v>
      </c>
      <c r="B1594" s="322">
        <v>39.337600000000002</v>
      </c>
      <c r="C1594" s="322">
        <v>-121.253</v>
      </c>
      <c r="D1594" s="321">
        <v>4288920</v>
      </c>
      <c r="E1594" s="321">
        <v>5139080</v>
      </c>
    </row>
    <row r="1595" spans="1:5" x14ac:dyDescent="0.25">
      <c r="A1595">
        <v>95963</v>
      </c>
      <c r="B1595" s="322">
        <v>39.717799999999997</v>
      </c>
      <c r="C1595" s="322">
        <v>-122.33799999999999</v>
      </c>
      <c r="D1595" s="321">
        <v>4444430</v>
      </c>
      <c r="E1595" s="321">
        <v>4839280</v>
      </c>
    </row>
    <row r="1596" spans="1:5" x14ac:dyDescent="0.25">
      <c r="A1596">
        <v>95965</v>
      </c>
      <c r="B1596" s="322">
        <v>39.639400000000002</v>
      </c>
      <c r="C1596" s="322">
        <v>-121.583</v>
      </c>
      <c r="D1596" s="321">
        <v>4403930</v>
      </c>
      <c r="E1596" s="321">
        <v>5050940</v>
      </c>
    </row>
    <row r="1597" spans="1:5" x14ac:dyDescent="0.25">
      <c r="A1597">
        <v>95966</v>
      </c>
      <c r="B1597" s="322">
        <v>39.478499999999997</v>
      </c>
      <c r="C1597" s="322">
        <v>-121.42400000000001</v>
      </c>
      <c r="D1597" s="321">
        <v>4342830</v>
      </c>
      <c r="E1597" s="321">
        <v>5093080</v>
      </c>
    </row>
    <row r="1598" spans="1:5" x14ac:dyDescent="0.25">
      <c r="A1598">
        <v>95968</v>
      </c>
      <c r="B1598" s="322">
        <v>39.433900000000001</v>
      </c>
      <c r="C1598" s="322">
        <v>-121.554</v>
      </c>
      <c r="D1598" s="321">
        <v>4328380</v>
      </c>
      <c r="E1598" s="321">
        <v>5055440</v>
      </c>
    </row>
    <row r="1599" spans="1:5" x14ac:dyDescent="0.25">
      <c r="A1599">
        <v>95969</v>
      </c>
      <c r="B1599" s="322">
        <v>39.724299999999999</v>
      </c>
      <c r="C1599" s="322">
        <v>-121.634</v>
      </c>
      <c r="D1599" s="321">
        <v>4435810</v>
      </c>
      <c r="E1599" s="321">
        <v>5038340</v>
      </c>
    </row>
    <row r="1600" spans="1:5" x14ac:dyDescent="0.25">
      <c r="A1600">
        <v>95970</v>
      </c>
      <c r="B1600" s="322">
        <v>39.410600000000002</v>
      </c>
      <c r="C1600" s="322">
        <v>-122.07299999999999</v>
      </c>
      <c r="D1600" s="321">
        <v>4327720</v>
      </c>
      <c r="E1600" s="321">
        <v>4907730</v>
      </c>
    </row>
    <row r="1601" spans="1:5" x14ac:dyDescent="0.25">
      <c r="A1601">
        <v>95971</v>
      </c>
      <c r="B1601" s="322">
        <v>39.912700000000001</v>
      </c>
      <c r="C1601" s="322">
        <v>-121.023</v>
      </c>
      <c r="D1601" s="321">
        <v>4496430</v>
      </c>
      <c r="E1601" s="321">
        <v>5214200</v>
      </c>
    </row>
    <row r="1602" spans="1:5" x14ac:dyDescent="0.25">
      <c r="A1602">
        <v>95972</v>
      </c>
      <c r="B1602" s="322">
        <v>39.406700000000001</v>
      </c>
      <c r="C1602" s="322">
        <v>-121.33</v>
      </c>
      <c r="D1602" s="321">
        <v>4315270</v>
      </c>
      <c r="E1602" s="321">
        <v>5118440</v>
      </c>
    </row>
    <row r="1603" spans="1:5" x14ac:dyDescent="0.25">
      <c r="A1603">
        <v>95973</v>
      </c>
      <c r="B1603" s="322">
        <v>39.8613</v>
      </c>
      <c r="C1603" s="322">
        <v>-121.878</v>
      </c>
      <c r="D1603" s="321">
        <v>4489640</v>
      </c>
      <c r="E1603" s="321">
        <v>4972020</v>
      </c>
    </row>
    <row r="1604" spans="1:5" x14ac:dyDescent="0.25">
      <c r="A1604">
        <v>95975</v>
      </c>
      <c r="B1604" s="322">
        <v>39.224800000000002</v>
      </c>
      <c r="C1604" s="322">
        <v>-121.152</v>
      </c>
      <c r="D1604" s="321">
        <v>4246280</v>
      </c>
      <c r="E1604" s="321">
        <v>5165900</v>
      </c>
    </row>
    <row r="1605" spans="1:5" x14ac:dyDescent="0.25">
      <c r="A1605">
        <v>95977</v>
      </c>
      <c r="B1605" s="322">
        <v>39.19</v>
      </c>
      <c r="C1605" s="322">
        <v>-121.28</v>
      </c>
      <c r="D1605" s="321">
        <v>4235300</v>
      </c>
      <c r="E1605" s="321">
        <v>5128950</v>
      </c>
    </row>
    <row r="1606" spans="1:5" x14ac:dyDescent="0.25">
      <c r="A1606">
        <v>95979</v>
      </c>
      <c r="B1606" s="322">
        <v>39.299399999999999</v>
      </c>
      <c r="C1606" s="322">
        <v>-122.49299999999999</v>
      </c>
      <c r="D1606" s="321">
        <v>4294010</v>
      </c>
      <c r="E1606" s="321">
        <v>4786070</v>
      </c>
    </row>
    <row r="1607" spans="1:5" x14ac:dyDescent="0.25">
      <c r="A1607">
        <v>95981</v>
      </c>
      <c r="B1607" s="322">
        <v>39.729100000000003</v>
      </c>
      <c r="C1607" s="322">
        <v>-121.02800000000001</v>
      </c>
      <c r="D1607" s="321">
        <v>4429220</v>
      </c>
      <c r="E1607" s="321">
        <v>5209650</v>
      </c>
    </row>
    <row r="1608" spans="1:5" x14ac:dyDescent="0.25">
      <c r="A1608">
        <v>95982</v>
      </c>
      <c r="B1608" s="322">
        <v>39.201599999999999</v>
      </c>
      <c r="C1608" s="322">
        <v>-121.82299999999999</v>
      </c>
      <c r="D1608" s="321">
        <v>4247400</v>
      </c>
      <c r="E1608" s="321">
        <v>4974570</v>
      </c>
    </row>
    <row r="1609" spans="1:5" x14ac:dyDescent="0.25">
      <c r="A1609">
        <v>95983</v>
      </c>
      <c r="B1609" s="322">
        <v>40.034799999999997</v>
      </c>
      <c r="C1609" s="322">
        <v>-120.71899999999999</v>
      </c>
      <c r="D1609" s="321">
        <v>4537360</v>
      </c>
      <c r="E1609" s="321">
        <v>5301850</v>
      </c>
    </row>
    <row r="1610" spans="1:5" x14ac:dyDescent="0.25">
      <c r="A1610">
        <v>95984</v>
      </c>
      <c r="B1610" s="322">
        <v>40.0396</v>
      </c>
      <c r="C1610" s="322">
        <v>-121.143</v>
      </c>
      <c r="D1610" s="321">
        <v>4544490</v>
      </c>
      <c r="E1610" s="321">
        <v>5182410</v>
      </c>
    </row>
    <row r="1611" spans="1:5" x14ac:dyDescent="0.25">
      <c r="A1611">
        <v>95987</v>
      </c>
      <c r="B1611" s="322">
        <v>39.097799999999999</v>
      </c>
      <c r="C1611" s="322">
        <v>-122.28</v>
      </c>
      <c r="D1611" s="321">
        <v>4216720</v>
      </c>
      <c r="E1611" s="321">
        <v>4842370</v>
      </c>
    </row>
    <row r="1612" spans="1:5" x14ac:dyDescent="0.25">
      <c r="A1612">
        <v>95988</v>
      </c>
      <c r="B1612" s="322">
        <v>39.514200000000002</v>
      </c>
      <c r="C1612" s="322">
        <v>-122.30500000000001</v>
      </c>
      <c r="D1612" s="321">
        <v>4369350</v>
      </c>
      <c r="E1612" s="321">
        <v>4844250</v>
      </c>
    </row>
    <row r="1613" spans="1:5" x14ac:dyDescent="0.25">
      <c r="A1613">
        <v>95991</v>
      </c>
      <c r="B1613" s="322">
        <v>39.023800000000001</v>
      </c>
      <c r="C1613" s="322">
        <v>-121.613</v>
      </c>
      <c r="D1613" s="321">
        <v>4179220</v>
      </c>
      <c r="E1613" s="321">
        <v>5031110</v>
      </c>
    </row>
    <row r="1614" spans="1:5" x14ac:dyDescent="0.25">
      <c r="A1614">
        <v>95993</v>
      </c>
      <c r="B1614" s="322">
        <v>39.079300000000003</v>
      </c>
      <c r="C1614" s="322">
        <v>-121.685</v>
      </c>
      <c r="D1614" s="321">
        <v>4200600</v>
      </c>
      <c r="E1614" s="321">
        <v>5011620</v>
      </c>
    </row>
    <row r="1615" spans="1:5" x14ac:dyDescent="0.25">
      <c r="A1615">
        <v>96001</v>
      </c>
      <c r="B1615" s="322">
        <v>40.597900000000003</v>
      </c>
      <c r="C1615" s="322">
        <v>-122.47</v>
      </c>
      <c r="D1615" s="321">
        <v>4768960</v>
      </c>
      <c r="E1615" s="321">
        <v>4821080</v>
      </c>
    </row>
    <row r="1616" spans="1:5" x14ac:dyDescent="0.25">
      <c r="A1616">
        <v>96002</v>
      </c>
      <c r="B1616" s="322">
        <v>40.529699999999998</v>
      </c>
      <c r="C1616" s="322">
        <v>-122.318</v>
      </c>
      <c r="D1616" s="321">
        <v>4741470</v>
      </c>
      <c r="E1616" s="321">
        <v>4862040</v>
      </c>
    </row>
    <row r="1617" spans="1:5" x14ac:dyDescent="0.25">
      <c r="A1617">
        <v>96003</v>
      </c>
      <c r="B1617" s="322">
        <v>40.669800000000002</v>
      </c>
      <c r="C1617" s="322">
        <v>-122.312</v>
      </c>
      <c r="D1617" s="321">
        <v>4792760</v>
      </c>
      <c r="E1617" s="321">
        <v>4866910</v>
      </c>
    </row>
    <row r="1618" spans="1:5" x14ac:dyDescent="0.25">
      <c r="A1618">
        <v>96006</v>
      </c>
      <c r="B1618" s="322">
        <v>41.194400000000002</v>
      </c>
      <c r="C1618" s="322">
        <v>-120.949</v>
      </c>
      <c r="D1618" s="321">
        <v>4965760</v>
      </c>
      <c r="E1618" s="321">
        <v>5256340</v>
      </c>
    </row>
    <row r="1619" spans="1:5" x14ac:dyDescent="0.25">
      <c r="A1619">
        <v>96007</v>
      </c>
      <c r="B1619" s="322">
        <v>40.453899999999997</v>
      </c>
      <c r="C1619" s="322">
        <v>-122.29900000000001</v>
      </c>
      <c r="D1619" s="321">
        <v>4713390</v>
      </c>
      <c r="E1619" s="321">
        <v>4865980</v>
      </c>
    </row>
    <row r="1620" spans="1:5" x14ac:dyDescent="0.25">
      <c r="A1620">
        <v>96008</v>
      </c>
      <c r="B1620" s="322">
        <v>40.74</v>
      </c>
      <c r="C1620" s="322">
        <v>-122.087</v>
      </c>
      <c r="D1620" s="321">
        <v>4814920</v>
      </c>
      <c r="E1620" s="321">
        <v>4931150</v>
      </c>
    </row>
    <row r="1621" spans="1:5" x14ac:dyDescent="0.25">
      <c r="A1621">
        <v>96010</v>
      </c>
      <c r="B1621" s="322">
        <v>40.805799999999998</v>
      </c>
      <c r="C1621" s="322">
        <v>-123.187</v>
      </c>
      <c r="D1621" s="321">
        <v>4857840</v>
      </c>
      <c r="E1621" s="321">
        <v>4625720</v>
      </c>
    </row>
    <row r="1622" spans="1:5" x14ac:dyDescent="0.25">
      <c r="A1622">
        <v>96013</v>
      </c>
      <c r="B1622" s="322">
        <v>40.940399999999997</v>
      </c>
      <c r="C1622" s="322">
        <v>-121.672</v>
      </c>
      <c r="D1622" s="321">
        <v>4882160</v>
      </c>
      <c r="E1622" s="321">
        <v>5050820</v>
      </c>
    </row>
    <row r="1623" spans="1:5" x14ac:dyDescent="0.25">
      <c r="A1623">
        <v>96014</v>
      </c>
      <c r="B1623" s="322">
        <v>41.321599999999997</v>
      </c>
      <c r="C1623" s="322">
        <v>-122.75700000000001</v>
      </c>
      <c r="D1623" s="321">
        <v>5039440</v>
      </c>
      <c r="E1623" s="321">
        <v>4757420</v>
      </c>
    </row>
    <row r="1624" spans="1:5" x14ac:dyDescent="0.25">
      <c r="A1624">
        <v>96015</v>
      </c>
      <c r="B1624" s="322">
        <v>41.556600000000003</v>
      </c>
      <c r="C1624" s="322">
        <v>-121.012</v>
      </c>
      <c r="D1624" s="321">
        <v>5099710</v>
      </c>
      <c r="E1624" s="321">
        <v>5244930</v>
      </c>
    </row>
    <row r="1625" spans="1:5" x14ac:dyDescent="0.25">
      <c r="A1625">
        <v>96016</v>
      </c>
      <c r="B1625" s="322">
        <v>40.893099999999997</v>
      </c>
      <c r="C1625" s="322">
        <v>-121.508</v>
      </c>
      <c r="D1625" s="321">
        <v>4862480</v>
      </c>
      <c r="E1625" s="321">
        <v>5095680</v>
      </c>
    </row>
    <row r="1626" spans="1:5" x14ac:dyDescent="0.25">
      <c r="A1626">
        <v>96017</v>
      </c>
      <c r="B1626" s="322">
        <v>41.089100000000002</v>
      </c>
      <c r="C1626" s="322">
        <v>-122.312</v>
      </c>
      <c r="D1626" s="321">
        <v>4946610</v>
      </c>
      <c r="E1626" s="321">
        <v>4875830</v>
      </c>
    </row>
    <row r="1627" spans="1:5" x14ac:dyDescent="0.25">
      <c r="A1627">
        <v>96019</v>
      </c>
      <c r="B1627" s="322">
        <v>40.683199999999999</v>
      </c>
      <c r="C1627" s="322">
        <v>-122.38</v>
      </c>
      <c r="D1627" s="321">
        <v>4798760</v>
      </c>
      <c r="E1627" s="321">
        <v>4848210</v>
      </c>
    </row>
    <row r="1628" spans="1:5" x14ac:dyDescent="0.25">
      <c r="A1628">
        <v>96020</v>
      </c>
      <c r="B1628" s="322">
        <v>40.272300000000001</v>
      </c>
      <c r="C1628" s="322">
        <v>-121.294</v>
      </c>
      <c r="D1628" s="321">
        <v>4631750</v>
      </c>
      <c r="E1628" s="321">
        <v>5144160</v>
      </c>
    </row>
    <row r="1629" spans="1:5" x14ac:dyDescent="0.25">
      <c r="A1629">
        <v>96021</v>
      </c>
      <c r="B1629" s="322">
        <v>39.900599999999997</v>
      </c>
      <c r="C1629" s="322">
        <v>-122.45</v>
      </c>
      <c r="D1629" s="321">
        <v>4513290</v>
      </c>
      <c r="E1629" s="321">
        <v>4811380</v>
      </c>
    </row>
    <row r="1630" spans="1:5" x14ac:dyDescent="0.25">
      <c r="A1630">
        <v>96022</v>
      </c>
      <c r="B1630" s="322">
        <v>40.333599999999997</v>
      </c>
      <c r="C1630" s="322">
        <v>-122.51</v>
      </c>
      <c r="D1630" s="321">
        <v>4672820</v>
      </c>
      <c r="E1630" s="321">
        <v>4804030</v>
      </c>
    </row>
    <row r="1631" spans="1:5" x14ac:dyDescent="0.25">
      <c r="A1631">
        <v>96023</v>
      </c>
      <c r="B1631" s="322">
        <v>41.9191</v>
      </c>
      <c r="C1631" s="322">
        <v>-122.066</v>
      </c>
      <c r="D1631" s="321">
        <v>5247880</v>
      </c>
      <c r="E1631" s="321">
        <v>4961050</v>
      </c>
    </row>
    <row r="1632" spans="1:5" x14ac:dyDescent="0.25">
      <c r="A1632">
        <v>96024</v>
      </c>
      <c r="B1632" s="322">
        <v>40.599299999999999</v>
      </c>
      <c r="C1632" s="322">
        <v>-122.869</v>
      </c>
      <c r="D1632" s="321">
        <v>4776360</v>
      </c>
      <c r="E1632" s="321">
        <v>4709720</v>
      </c>
    </row>
    <row r="1633" spans="1:5" x14ac:dyDescent="0.25">
      <c r="A1633">
        <v>96025</v>
      </c>
      <c r="B1633" s="322">
        <v>41.222999999999999</v>
      </c>
      <c r="C1633" s="322">
        <v>-122.33199999999999</v>
      </c>
      <c r="D1633" s="321">
        <v>4996130</v>
      </c>
      <c r="E1633" s="321">
        <v>4873220</v>
      </c>
    </row>
    <row r="1634" spans="1:5" x14ac:dyDescent="0.25">
      <c r="A1634">
        <v>96027</v>
      </c>
      <c r="B1634" s="322">
        <v>41.397599999999997</v>
      </c>
      <c r="C1634" s="322">
        <v>-122.95</v>
      </c>
      <c r="D1634" s="321">
        <v>5070730</v>
      </c>
      <c r="E1634" s="321">
        <v>4705880</v>
      </c>
    </row>
    <row r="1635" spans="1:5" x14ac:dyDescent="0.25">
      <c r="A1635">
        <v>96028</v>
      </c>
      <c r="B1635" s="322">
        <v>41.056600000000003</v>
      </c>
      <c r="C1635" s="322">
        <v>-121.518</v>
      </c>
      <c r="D1635" s="321">
        <v>4922680</v>
      </c>
      <c r="E1635" s="321">
        <v>5095710</v>
      </c>
    </row>
    <row r="1636" spans="1:5" x14ac:dyDescent="0.25">
      <c r="A1636">
        <v>96031</v>
      </c>
      <c r="B1636" s="322">
        <v>41.194099999999999</v>
      </c>
      <c r="C1636" s="322">
        <v>-123.167</v>
      </c>
      <c r="D1636" s="321">
        <v>4999950</v>
      </c>
      <c r="E1636" s="321">
        <v>4640940</v>
      </c>
    </row>
    <row r="1637" spans="1:5" x14ac:dyDescent="0.25">
      <c r="A1637">
        <v>96032</v>
      </c>
      <c r="B1637" s="322">
        <v>41.625100000000003</v>
      </c>
      <c r="C1637" s="322">
        <v>-122.902</v>
      </c>
      <c r="D1637" s="321">
        <v>5153520</v>
      </c>
      <c r="E1637" s="321">
        <v>4724360</v>
      </c>
    </row>
    <row r="1638" spans="1:5" x14ac:dyDescent="0.25">
      <c r="A1638">
        <v>96033</v>
      </c>
      <c r="B1638" s="322">
        <v>40.714300000000001</v>
      </c>
      <c r="C1638" s="322">
        <v>-122.593</v>
      </c>
      <c r="D1638" s="321">
        <v>4813740</v>
      </c>
      <c r="E1638" s="321">
        <v>4789310</v>
      </c>
    </row>
    <row r="1639" spans="1:5" x14ac:dyDescent="0.25">
      <c r="A1639">
        <v>96034</v>
      </c>
      <c r="B1639" s="322">
        <v>41.453099999999999</v>
      </c>
      <c r="C1639" s="322">
        <v>-122.66500000000001</v>
      </c>
      <c r="D1639" s="321">
        <v>5086160</v>
      </c>
      <c r="E1639" s="321">
        <v>4785950</v>
      </c>
    </row>
    <row r="1640" spans="1:5" x14ac:dyDescent="0.25">
      <c r="A1640">
        <v>96035</v>
      </c>
      <c r="B1640" s="322">
        <v>40.032499999999999</v>
      </c>
      <c r="C1640" s="322">
        <v>-122.19199999999999</v>
      </c>
      <c r="D1640" s="321">
        <v>4557250</v>
      </c>
      <c r="E1640" s="321">
        <v>4887060</v>
      </c>
    </row>
    <row r="1641" spans="1:5" x14ac:dyDescent="0.25">
      <c r="A1641">
        <v>96038</v>
      </c>
      <c r="B1641" s="322">
        <v>41.588799999999999</v>
      </c>
      <c r="C1641" s="322">
        <v>-122.53700000000001</v>
      </c>
      <c r="D1641" s="321">
        <v>5133890</v>
      </c>
      <c r="E1641" s="321">
        <v>4824310</v>
      </c>
    </row>
    <row r="1642" spans="1:5" x14ac:dyDescent="0.25">
      <c r="A1642">
        <v>96039</v>
      </c>
      <c r="B1642" s="322">
        <v>41.838700000000003</v>
      </c>
      <c r="C1642" s="322">
        <v>-123.41200000000001</v>
      </c>
      <c r="D1642" s="321">
        <v>5241350</v>
      </c>
      <c r="E1642" s="321">
        <v>4589210</v>
      </c>
    </row>
    <row r="1643" spans="1:5" x14ac:dyDescent="0.25">
      <c r="A1643">
        <v>96040</v>
      </c>
      <c r="B1643" s="322">
        <v>40.794199999999996</v>
      </c>
      <c r="C1643" s="322">
        <v>-121.42</v>
      </c>
      <c r="D1643" s="321">
        <v>4824970</v>
      </c>
      <c r="E1643" s="321">
        <v>5118370</v>
      </c>
    </row>
    <row r="1644" spans="1:5" x14ac:dyDescent="0.25">
      <c r="A1644">
        <v>96041</v>
      </c>
      <c r="B1644" s="322">
        <v>40.515500000000003</v>
      </c>
      <c r="C1644" s="322">
        <v>-123.13500000000001</v>
      </c>
      <c r="D1644" s="321">
        <v>4750440</v>
      </c>
      <c r="E1644" s="321">
        <v>4633410</v>
      </c>
    </row>
    <row r="1645" spans="1:5" x14ac:dyDescent="0.25">
      <c r="A1645">
        <v>96044</v>
      </c>
      <c r="B1645" s="322">
        <v>41.951900000000002</v>
      </c>
      <c r="C1645" s="322">
        <v>-122.53</v>
      </c>
      <c r="D1645" s="321">
        <v>5267330</v>
      </c>
      <c r="E1645" s="321">
        <v>4834420</v>
      </c>
    </row>
    <row r="1646" spans="1:5" x14ac:dyDescent="0.25">
      <c r="A1646">
        <v>96046</v>
      </c>
      <c r="B1646" s="322">
        <v>40.640599999999999</v>
      </c>
      <c r="C1646" s="322">
        <v>-123.495</v>
      </c>
      <c r="D1646" s="321">
        <v>4803140</v>
      </c>
      <c r="E1646" s="321">
        <v>4535930</v>
      </c>
    </row>
    <row r="1647" spans="1:5" x14ac:dyDescent="0.25">
      <c r="A1647">
        <v>96047</v>
      </c>
      <c r="B1647" s="322">
        <v>40.462899999999998</v>
      </c>
      <c r="C1647" s="322">
        <v>-122.712</v>
      </c>
      <c r="D1647" s="321">
        <v>4723620</v>
      </c>
      <c r="E1647" s="321">
        <v>4750280</v>
      </c>
    </row>
    <row r="1648" spans="1:5" x14ac:dyDescent="0.25">
      <c r="A1648">
        <v>96048</v>
      </c>
      <c r="B1648" s="322">
        <v>40.811500000000002</v>
      </c>
      <c r="C1648" s="322">
        <v>-123.045</v>
      </c>
      <c r="D1648" s="321">
        <v>4857310</v>
      </c>
      <c r="E1648" s="321">
        <v>4665540</v>
      </c>
    </row>
    <row r="1649" spans="1:5" x14ac:dyDescent="0.25">
      <c r="A1649">
        <v>96050</v>
      </c>
      <c r="B1649" s="322">
        <v>41.875500000000002</v>
      </c>
      <c r="C1649" s="322">
        <v>-122.908</v>
      </c>
      <c r="D1649" s="321">
        <v>5245690</v>
      </c>
      <c r="E1649" s="321">
        <v>4728800</v>
      </c>
    </row>
    <row r="1650" spans="1:5" x14ac:dyDescent="0.25">
      <c r="A1650">
        <v>96051</v>
      </c>
      <c r="B1650" s="322">
        <v>40.988199999999999</v>
      </c>
      <c r="C1650" s="322">
        <v>-122.361</v>
      </c>
      <c r="D1650" s="321">
        <v>4910340</v>
      </c>
      <c r="E1650" s="321">
        <v>4859900</v>
      </c>
    </row>
    <row r="1651" spans="1:5" x14ac:dyDescent="0.25">
      <c r="A1651">
        <v>96052</v>
      </c>
      <c r="B1651" s="322">
        <v>40.855800000000002</v>
      </c>
      <c r="C1651" s="322">
        <v>-122.83799999999999</v>
      </c>
      <c r="D1651" s="321">
        <v>4869840</v>
      </c>
      <c r="E1651" s="321">
        <v>4724220</v>
      </c>
    </row>
    <row r="1652" spans="1:5" x14ac:dyDescent="0.25">
      <c r="A1652">
        <v>96054</v>
      </c>
      <c r="B1652" s="322">
        <v>41.3093</v>
      </c>
      <c r="C1652" s="322">
        <v>-120.985</v>
      </c>
      <c r="D1652" s="321">
        <v>5008420</v>
      </c>
      <c r="E1652" s="321">
        <v>5248210</v>
      </c>
    </row>
    <row r="1653" spans="1:5" x14ac:dyDescent="0.25">
      <c r="A1653">
        <v>96055</v>
      </c>
      <c r="B1653" s="322">
        <v>40.064500000000002</v>
      </c>
      <c r="C1653" s="322">
        <v>-122.07899999999999</v>
      </c>
      <c r="D1653" s="321">
        <v>4567150</v>
      </c>
      <c r="E1653" s="321">
        <v>4919540</v>
      </c>
    </row>
    <row r="1654" spans="1:5" x14ac:dyDescent="0.25">
      <c r="A1654">
        <v>96056</v>
      </c>
      <c r="B1654" s="322">
        <v>40.980600000000003</v>
      </c>
      <c r="C1654" s="322">
        <v>-121.124</v>
      </c>
      <c r="D1654" s="321">
        <v>4889150</v>
      </c>
      <c r="E1654" s="321">
        <v>5204120</v>
      </c>
    </row>
    <row r="1655" spans="1:5" x14ac:dyDescent="0.25">
      <c r="A1655">
        <v>96057</v>
      </c>
      <c r="B1655" s="322">
        <v>41.25</v>
      </c>
      <c r="C1655" s="322">
        <v>-121.997</v>
      </c>
      <c r="D1655" s="321">
        <v>5000760</v>
      </c>
      <c r="E1655" s="321">
        <v>4966460</v>
      </c>
    </row>
    <row r="1656" spans="1:5" x14ac:dyDescent="0.25">
      <c r="A1656">
        <v>96058</v>
      </c>
      <c r="B1656" s="322">
        <v>41.798099999999998</v>
      </c>
      <c r="C1656" s="322">
        <v>-121.85</v>
      </c>
      <c r="D1656" s="321">
        <v>5200050</v>
      </c>
      <c r="E1656" s="321">
        <v>5018070</v>
      </c>
    </row>
    <row r="1657" spans="1:5" x14ac:dyDescent="0.25">
      <c r="A1657">
        <v>96059</v>
      </c>
      <c r="B1657" s="322">
        <v>40.414700000000003</v>
      </c>
      <c r="C1657" s="322">
        <v>-121.928</v>
      </c>
      <c r="D1657" s="321">
        <v>4693160</v>
      </c>
      <c r="E1657" s="321">
        <v>4969050</v>
      </c>
    </row>
    <row r="1658" spans="1:5" x14ac:dyDescent="0.25">
      <c r="A1658">
        <v>96061</v>
      </c>
      <c r="B1658" s="322">
        <v>40.354300000000002</v>
      </c>
      <c r="C1658" s="322">
        <v>-121.51900000000001</v>
      </c>
      <c r="D1658" s="321">
        <v>4664970</v>
      </c>
      <c r="E1658" s="321">
        <v>5082450</v>
      </c>
    </row>
    <row r="1659" spans="1:5" x14ac:dyDescent="0.25">
      <c r="A1659">
        <v>96062</v>
      </c>
      <c r="B1659" s="322">
        <v>40.572400000000002</v>
      </c>
      <c r="C1659" s="322">
        <v>-122.095</v>
      </c>
      <c r="D1659" s="321">
        <v>4753560</v>
      </c>
      <c r="E1659" s="321">
        <v>4925390</v>
      </c>
    </row>
    <row r="1660" spans="1:5" x14ac:dyDescent="0.25">
      <c r="A1660">
        <v>96063</v>
      </c>
      <c r="B1660" s="322">
        <v>40.330300000000001</v>
      </c>
      <c r="C1660" s="322">
        <v>-121.399</v>
      </c>
      <c r="D1660" s="321">
        <v>4654490</v>
      </c>
      <c r="E1660" s="321">
        <v>5115800</v>
      </c>
    </row>
    <row r="1661" spans="1:5" x14ac:dyDescent="0.25">
      <c r="A1661">
        <v>96064</v>
      </c>
      <c r="B1661" s="322">
        <v>41.743699999999997</v>
      </c>
      <c r="C1661" s="322">
        <v>-122.32899999999999</v>
      </c>
      <c r="D1661" s="321">
        <v>5187430</v>
      </c>
      <c r="E1661" s="321">
        <v>4885130</v>
      </c>
    </row>
    <row r="1662" spans="1:5" x14ac:dyDescent="0.25">
      <c r="A1662">
        <v>96065</v>
      </c>
      <c r="B1662" s="322">
        <v>40.9666</v>
      </c>
      <c r="C1662" s="322">
        <v>-122.00700000000001</v>
      </c>
      <c r="D1662" s="321">
        <v>4896820</v>
      </c>
      <c r="E1662" s="321">
        <v>4958100</v>
      </c>
    </row>
    <row r="1663" spans="1:5" x14ac:dyDescent="0.25">
      <c r="A1663">
        <v>96067</v>
      </c>
      <c r="B1663" s="322">
        <v>41.344700000000003</v>
      </c>
      <c r="C1663" s="322">
        <v>-122.32</v>
      </c>
      <c r="D1663" s="321">
        <v>5040630</v>
      </c>
      <c r="E1663" s="321">
        <v>4878910</v>
      </c>
    </row>
    <row r="1664" spans="1:5" x14ac:dyDescent="0.25">
      <c r="A1664">
        <v>96069</v>
      </c>
      <c r="B1664" s="322">
        <v>40.717599999999997</v>
      </c>
      <c r="C1664" s="322">
        <v>-121.955</v>
      </c>
      <c r="D1664" s="321">
        <v>4804670</v>
      </c>
      <c r="E1664" s="321">
        <v>4967530</v>
      </c>
    </row>
    <row r="1665" spans="1:5" x14ac:dyDescent="0.25">
      <c r="A1665">
        <v>96071</v>
      </c>
      <c r="B1665" s="322">
        <v>40.583399999999997</v>
      </c>
      <c r="C1665" s="322">
        <v>-121.46899999999999</v>
      </c>
      <c r="D1665" s="321">
        <v>4748280</v>
      </c>
      <c r="E1665" s="321">
        <v>5100780</v>
      </c>
    </row>
    <row r="1666" spans="1:5" x14ac:dyDescent="0.25">
      <c r="A1666">
        <v>96073</v>
      </c>
      <c r="B1666" s="322">
        <v>40.571199999999997</v>
      </c>
      <c r="C1666" s="322">
        <v>-122.23</v>
      </c>
      <c r="D1666" s="321">
        <v>4755270</v>
      </c>
      <c r="E1666" s="321">
        <v>4887590</v>
      </c>
    </row>
    <row r="1667" spans="1:5" x14ac:dyDescent="0.25">
      <c r="A1667">
        <v>96075</v>
      </c>
      <c r="B1667" s="322">
        <v>40.363900000000001</v>
      </c>
      <c r="C1667" s="322">
        <v>-121.8</v>
      </c>
      <c r="D1667" s="321">
        <v>4672600</v>
      </c>
      <c r="E1667" s="321">
        <v>5003810</v>
      </c>
    </row>
    <row r="1668" spans="1:5" x14ac:dyDescent="0.25">
      <c r="A1668">
        <v>96076</v>
      </c>
      <c r="B1668" s="322">
        <v>40.401899999999998</v>
      </c>
      <c r="C1668" s="322">
        <v>-122.964</v>
      </c>
      <c r="D1668" s="321">
        <v>4705700</v>
      </c>
      <c r="E1668" s="321">
        <v>4678500</v>
      </c>
    </row>
    <row r="1669" spans="1:5" x14ac:dyDescent="0.25">
      <c r="A1669">
        <v>96080</v>
      </c>
      <c r="B1669" s="322">
        <v>40.170900000000003</v>
      </c>
      <c r="C1669" s="322">
        <v>-122.395</v>
      </c>
      <c r="D1669" s="321">
        <v>4611330</v>
      </c>
      <c r="E1669" s="321">
        <v>4832930</v>
      </c>
    </row>
    <row r="1670" spans="1:5" x14ac:dyDescent="0.25">
      <c r="A1670">
        <v>96085</v>
      </c>
      <c r="B1670" s="322">
        <v>41.772599999999997</v>
      </c>
      <c r="C1670" s="322">
        <v>-122.98</v>
      </c>
      <c r="D1670" s="321">
        <v>5209130</v>
      </c>
      <c r="E1670" s="321">
        <v>4706390</v>
      </c>
    </row>
    <row r="1671" spans="1:5" x14ac:dyDescent="0.25">
      <c r="A1671">
        <v>96086</v>
      </c>
      <c r="B1671" s="322">
        <v>41.8461</v>
      </c>
      <c r="C1671" s="322">
        <v>-123.258</v>
      </c>
      <c r="D1671" s="321">
        <v>5241170</v>
      </c>
      <c r="E1671" s="321">
        <v>4631790</v>
      </c>
    </row>
    <row r="1672" spans="1:5" x14ac:dyDescent="0.25">
      <c r="A1672">
        <v>96087</v>
      </c>
      <c r="B1672" s="322">
        <v>40.607399999999998</v>
      </c>
      <c r="C1672" s="322">
        <v>-122.5</v>
      </c>
      <c r="D1672" s="321">
        <v>4772970</v>
      </c>
      <c r="E1672" s="321">
        <v>4812870</v>
      </c>
    </row>
    <row r="1673" spans="1:5" x14ac:dyDescent="0.25">
      <c r="A1673">
        <v>96088</v>
      </c>
      <c r="B1673" s="322">
        <v>40.5154</v>
      </c>
      <c r="C1673" s="322">
        <v>-121.827</v>
      </c>
      <c r="D1673" s="321">
        <v>4728570</v>
      </c>
      <c r="E1673" s="321">
        <v>4999230</v>
      </c>
    </row>
    <row r="1674" spans="1:5" x14ac:dyDescent="0.25">
      <c r="A1674">
        <v>96091</v>
      </c>
      <c r="B1674" s="322">
        <v>41.107300000000002</v>
      </c>
      <c r="C1674" s="322">
        <v>-122.688</v>
      </c>
      <c r="D1674" s="321">
        <v>4959530</v>
      </c>
      <c r="E1674" s="321">
        <v>4771840</v>
      </c>
    </row>
    <row r="1675" spans="1:5" x14ac:dyDescent="0.25">
      <c r="A1675">
        <v>96093</v>
      </c>
      <c r="B1675" s="322">
        <v>40.743099999999998</v>
      </c>
      <c r="C1675" s="322">
        <v>-122.95399999999999</v>
      </c>
      <c r="D1675" s="321">
        <v>4830590</v>
      </c>
      <c r="E1675" s="321">
        <v>4689380</v>
      </c>
    </row>
    <row r="1676" spans="1:5" x14ac:dyDescent="0.25">
      <c r="A1676">
        <v>96094</v>
      </c>
      <c r="B1676" s="322">
        <v>41.4482</v>
      </c>
      <c r="C1676" s="322">
        <v>-122.45399999999999</v>
      </c>
      <c r="D1676" s="321">
        <v>5080860</v>
      </c>
      <c r="E1676" s="321">
        <v>4844240</v>
      </c>
    </row>
    <row r="1677" spans="1:5" x14ac:dyDescent="0.25">
      <c r="A1677">
        <v>96096</v>
      </c>
      <c r="B1677" s="322">
        <v>40.643099999999997</v>
      </c>
      <c r="C1677" s="322">
        <v>-121.84699999999999</v>
      </c>
      <c r="D1677" s="321">
        <v>4775680</v>
      </c>
      <c r="E1677" s="321">
        <v>4996050</v>
      </c>
    </row>
    <row r="1678" spans="1:5" x14ac:dyDescent="0.25">
      <c r="A1678">
        <v>96097</v>
      </c>
      <c r="B1678" s="322">
        <v>41.758000000000003</v>
      </c>
      <c r="C1678" s="322">
        <v>-122.66200000000001</v>
      </c>
      <c r="D1678" s="321">
        <v>5198170</v>
      </c>
      <c r="E1678" s="321">
        <v>4793810</v>
      </c>
    </row>
    <row r="1679" spans="1:5" x14ac:dyDescent="0.25">
      <c r="A1679">
        <v>96101</v>
      </c>
      <c r="B1679" s="322">
        <v>41.495800000000003</v>
      </c>
      <c r="C1679" s="322">
        <v>-120.48399999999999</v>
      </c>
      <c r="D1679" s="321">
        <v>5071040</v>
      </c>
      <c r="E1679" s="321">
        <v>5389780</v>
      </c>
    </row>
    <row r="1680" spans="1:5" x14ac:dyDescent="0.25">
      <c r="A1680">
        <v>96103</v>
      </c>
      <c r="B1680" s="322">
        <v>39.800600000000003</v>
      </c>
      <c r="C1680" s="322">
        <v>-120.69</v>
      </c>
      <c r="D1680" s="321">
        <v>4451190</v>
      </c>
      <c r="E1680" s="321">
        <v>5306310</v>
      </c>
    </row>
    <row r="1681" spans="1:5" x14ac:dyDescent="0.25">
      <c r="A1681">
        <v>96104</v>
      </c>
      <c r="B1681" s="322">
        <v>41.396500000000003</v>
      </c>
      <c r="C1681" s="322">
        <v>-120.119</v>
      </c>
      <c r="D1681" s="321">
        <v>5030550</v>
      </c>
      <c r="E1681" s="321">
        <v>5489540</v>
      </c>
    </row>
    <row r="1682" spans="1:5" x14ac:dyDescent="0.25">
      <c r="A1682">
        <v>96105</v>
      </c>
      <c r="B1682" s="322">
        <v>39.808300000000003</v>
      </c>
      <c r="C1682" s="322">
        <v>-120.214</v>
      </c>
      <c r="D1682" s="321">
        <v>4448590</v>
      </c>
      <c r="E1682" s="321">
        <v>5441070</v>
      </c>
    </row>
    <row r="1683" spans="1:5" x14ac:dyDescent="0.25">
      <c r="A1683">
        <v>96106</v>
      </c>
      <c r="B1683" s="322">
        <v>39.735399999999998</v>
      </c>
      <c r="C1683" s="322">
        <v>-120.53100000000001</v>
      </c>
      <c r="D1683" s="321">
        <v>4425450</v>
      </c>
      <c r="E1683" s="321">
        <v>5350250</v>
      </c>
    </row>
    <row r="1684" spans="1:5" x14ac:dyDescent="0.25">
      <c r="A1684">
        <v>96107</v>
      </c>
      <c r="B1684" s="322">
        <v>38.323</v>
      </c>
      <c r="C1684" s="322">
        <v>-119.404</v>
      </c>
      <c r="D1684" s="321">
        <v>3897240</v>
      </c>
      <c r="E1684" s="321">
        <v>5653450</v>
      </c>
    </row>
    <row r="1685" spans="1:5" x14ac:dyDescent="0.25">
      <c r="A1685">
        <v>96108</v>
      </c>
      <c r="B1685" s="322">
        <v>41.816499999999998</v>
      </c>
      <c r="C1685" s="322">
        <v>-120.77200000000001</v>
      </c>
      <c r="D1685" s="321">
        <v>5192520</v>
      </c>
      <c r="E1685" s="321">
        <v>5315320</v>
      </c>
    </row>
    <row r="1686" spans="1:5" x14ac:dyDescent="0.25">
      <c r="A1686">
        <v>96109</v>
      </c>
      <c r="B1686" s="322">
        <v>39.952599999999997</v>
      </c>
      <c r="C1686" s="322">
        <v>-120.093</v>
      </c>
      <c r="D1686" s="321">
        <v>4500150</v>
      </c>
      <c r="E1686" s="321">
        <v>5477050</v>
      </c>
    </row>
    <row r="1687" spans="1:5" x14ac:dyDescent="0.25">
      <c r="A1687">
        <v>96111</v>
      </c>
      <c r="B1687" s="322">
        <v>39.4056</v>
      </c>
      <c r="C1687" s="322">
        <v>-120.044</v>
      </c>
      <c r="D1687" s="321">
        <v>4299290</v>
      </c>
      <c r="E1687" s="321">
        <v>5483810</v>
      </c>
    </row>
    <row r="1688" spans="1:5" x14ac:dyDescent="0.25">
      <c r="A1688">
        <v>96112</v>
      </c>
      <c r="B1688" s="322">
        <v>41.901899999999998</v>
      </c>
      <c r="C1688" s="322">
        <v>-120.105</v>
      </c>
      <c r="D1688" s="321">
        <v>5216490</v>
      </c>
      <c r="E1688" s="321">
        <v>5500210</v>
      </c>
    </row>
    <row r="1689" spans="1:5" x14ac:dyDescent="0.25">
      <c r="A1689">
        <v>96113</v>
      </c>
      <c r="B1689" s="322">
        <v>40.244900000000001</v>
      </c>
      <c r="C1689" s="322">
        <v>-120.169</v>
      </c>
      <c r="D1689" s="321">
        <v>4608160</v>
      </c>
      <c r="E1689" s="321">
        <v>5459720</v>
      </c>
    </row>
    <row r="1690" spans="1:5" x14ac:dyDescent="0.25">
      <c r="A1690">
        <v>96114</v>
      </c>
      <c r="B1690" s="322">
        <v>40.173200000000001</v>
      </c>
      <c r="C1690" s="322">
        <v>-120.577</v>
      </c>
      <c r="D1690" s="321">
        <v>4586360</v>
      </c>
      <c r="E1690" s="321">
        <v>5344120</v>
      </c>
    </row>
    <row r="1691" spans="1:5" x14ac:dyDescent="0.25">
      <c r="A1691">
        <v>96115</v>
      </c>
      <c r="B1691" s="322">
        <v>41.6952</v>
      </c>
      <c r="C1691" s="322">
        <v>-120.131</v>
      </c>
      <c r="D1691" s="321">
        <v>5140630</v>
      </c>
      <c r="E1691" s="321">
        <v>5490380</v>
      </c>
    </row>
    <row r="1692" spans="1:5" x14ac:dyDescent="0.25">
      <c r="A1692">
        <v>96116</v>
      </c>
      <c r="B1692" s="322">
        <v>41.262999999999998</v>
      </c>
      <c r="C1692" s="322">
        <v>-120.51300000000001</v>
      </c>
      <c r="D1692" s="321">
        <v>4985810</v>
      </c>
      <c r="E1692" s="321">
        <v>5378510</v>
      </c>
    </row>
    <row r="1693" spans="1:5" x14ac:dyDescent="0.25">
      <c r="A1693">
        <v>96117</v>
      </c>
      <c r="B1693" s="322">
        <v>40.435499999999998</v>
      </c>
      <c r="C1693" s="322">
        <v>-120.358</v>
      </c>
      <c r="D1693" s="321">
        <v>4680110</v>
      </c>
      <c r="E1693" s="321">
        <v>5409390</v>
      </c>
    </row>
    <row r="1694" spans="1:5" x14ac:dyDescent="0.25">
      <c r="A1694">
        <v>96118</v>
      </c>
      <c r="B1694" s="322">
        <v>39.676900000000003</v>
      </c>
      <c r="C1694" s="322">
        <v>-120.16800000000001</v>
      </c>
      <c r="D1694" s="321">
        <v>4399960</v>
      </c>
      <c r="E1694" s="321">
        <v>5452130</v>
      </c>
    </row>
    <row r="1695" spans="1:5" x14ac:dyDescent="0.25">
      <c r="A1695">
        <v>96119</v>
      </c>
      <c r="B1695" s="322">
        <v>41.097299999999997</v>
      </c>
      <c r="C1695" s="322">
        <v>-120.517</v>
      </c>
      <c r="D1695" s="321">
        <v>4924910</v>
      </c>
      <c r="E1695" s="321">
        <v>5374720</v>
      </c>
    </row>
    <row r="1696" spans="1:5" x14ac:dyDescent="0.25">
      <c r="A1696">
        <v>96120</v>
      </c>
      <c r="B1696" s="322">
        <v>38.692900000000002</v>
      </c>
      <c r="C1696" s="322">
        <v>-119.839</v>
      </c>
      <c r="D1696" s="321">
        <v>4036490</v>
      </c>
      <c r="E1696" s="321">
        <v>5533010</v>
      </c>
    </row>
    <row r="1697" spans="1:5" x14ac:dyDescent="0.25">
      <c r="A1697">
        <v>96121</v>
      </c>
      <c r="B1697" s="322">
        <v>40.170900000000003</v>
      </c>
      <c r="C1697" s="322">
        <v>-120.38200000000001</v>
      </c>
      <c r="D1697" s="321">
        <v>4583340</v>
      </c>
      <c r="E1697" s="321">
        <v>5398840</v>
      </c>
    </row>
    <row r="1698" spans="1:5" x14ac:dyDescent="0.25">
      <c r="A1698">
        <v>96122</v>
      </c>
      <c r="B1698" s="322">
        <v>39.907400000000003</v>
      </c>
      <c r="C1698" s="322">
        <v>-120.376</v>
      </c>
      <c r="D1698" s="321">
        <v>4486690</v>
      </c>
      <c r="E1698" s="321">
        <v>5396590</v>
      </c>
    </row>
    <row r="1699" spans="1:5" x14ac:dyDescent="0.25">
      <c r="A1699">
        <v>96123</v>
      </c>
      <c r="B1699" s="322">
        <v>40.960599999999999</v>
      </c>
      <c r="C1699" s="322">
        <v>-120.175</v>
      </c>
      <c r="D1699" s="321">
        <v>4870900</v>
      </c>
      <c r="E1699" s="321">
        <v>5467870</v>
      </c>
    </row>
    <row r="1700" spans="1:5" x14ac:dyDescent="0.25">
      <c r="A1700">
        <v>96124</v>
      </c>
      <c r="B1700" s="322">
        <v>39.594999999999999</v>
      </c>
      <c r="C1700" s="322">
        <v>-120.508</v>
      </c>
      <c r="D1700" s="321">
        <v>4373720</v>
      </c>
      <c r="E1700" s="321">
        <v>5354850</v>
      </c>
    </row>
    <row r="1701" spans="1:5" x14ac:dyDescent="0.25">
      <c r="A1701">
        <v>96125</v>
      </c>
      <c r="B1701" s="322">
        <v>39.561999999999998</v>
      </c>
      <c r="C1701" s="322">
        <v>-120.673</v>
      </c>
      <c r="D1701" s="321">
        <v>4363600</v>
      </c>
      <c r="E1701" s="321">
        <v>5307410</v>
      </c>
    </row>
    <row r="1702" spans="1:5" x14ac:dyDescent="0.25">
      <c r="A1702">
        <v>96126</v>
      </c>
      <c r="B1702" s="322">
        <v>39.566800000000001</v>
      </c>
      <c r="C1702" s="322">
        <v>-120.21599999999999</v>
      </c>
      <c r="D1702" s="321">
        <v>4360170</v>
      </c>
      <c r="E1702" s="321">
        <v>5437090</v>
      </c>
    </row>
    <row r="1703" spans="1:5" x14ac:dyDescent="0.25">
      <c r="A1703">
        <v>96128</v>
      </c>
      <c r="B1703" s="322">
        <v>40.351500000000001</v>
      </c>
      <c r="C1703" s="322">
        <v>-120.389</v>
      </c>
      <c r="D1703" s="321">
        <v>4649620</v>
      </c>
      <c r="E1703" s="321">
        <v>5399400</v>
      </c>
    </row>
    <row r="1704" spans="1:5" x14ac:dyDescent="0.25">
      <c r="A1704">
        <v>96129</v>
      </c>
      <c r="B1704" s="322">
        <v>39.780200000000001</v>
      </c>
      <c r="C1704" s="322">
        <v>-120.399</v>
      </c>
      <c r="D1704" s="321">
        <v>4440320</v>
      </c>
      <c r="E1704" s="321">
        <v>5388340</v>
      </c>
    </row>
    <row r="1705" spans="1:5" x14ac:dyDescent="0.25">
      <c r="A1705">
        <v>96130</v>
      </c>
      <c r="B1705" s="322">
        <v>40.536900000000003</v>
      </c>
      <c r="C1705" s="322">
        <v>-120.634</v>
      </c>
      <c r="D1705" s="321">
        <v>4720420</v>
      </c>
      <c r="E1705" s="321">
        <v>5333590</v>
      </c>
    </row>
    <row r="1706" spans="1:5" x14ac:dyDescent="0.25">
      <c r="A1706">
        <v>96132</v>
      </c>
      <c r="B1706" s="322">
        <v>40.891800000000003</v>
      </c>
      <c r="C1706" s="322">
        <v>-120.557</v>
      </c>
      <c r="D1706" s="321">
        <v>4849860</v>
      </c>
      <c r="E1706" s="321">
        <v>5360620</v>
      </c>
    </row>
    <row r="1707" spans="1:5" x14ac:dyDescent="0.25">
      <c r="A1707">
        <v>96133</v>
      </c>
      <c r="B1707" s="322">
        <v>38.6128</v>
      </c>
      <c r="C1707" s="322">
        <v>-119.548</v>
      </c>
      <c r="D1707" s="321">
        <v>4004450</v>
      </c>
      <c r="E1707" s="321">
        <v>5615290</v>
      </c>
    </row>
    <row r="1708" spans="1:5" x14ac:dyDescent="0.25">
      <c r="A1708">
        <v>96134</v>
      </c>
      <c r="B1708" s="322">
        <v>41.781399999999998</v>
      </c>
      <c r="C1708" s="322">
        <v>-121.495</v>
      </c>
      <c r="D1708" s="321">
        <v>5188770</v>
      </c>
      <c r="E1708" s="321">
        <v>5115670</v>
      </c>
    </row>
    <row r="1709" spans="1:5" x14ac:dyDescent="0.25">
      <c r="A1709">
        <v>96136</v>
      </c>
      <c r="B1709" s="322">
        <v>40.372900000000001</v>
      </c>
      <c r="C1709" s="322">
        <v>-120.27500000000001</v>
      </c>
      <c r="D1709" s="321">
        <v>4656230</v>
      </c>
      <c r="E1709" s="321">
        <v>5431750</v>
      </c>
    </row>
    <row r="1710" spans="1:5" x14ac:dyDescent="0.25">
      <c r="A1710">
        <v>96137</v>
      </c>
      <c r="B1710" s="322">
        <v>40.283499999999997</v>
      </c>
      <c r="C1710" s="322">
        <v>-121.084</v>
      </c>
      <c r="D1710" s="321">
        <v>4633080</v>
      </c>
      <c r="E1710" s="321">
        <v>5203390</v>
      </c>
    </row>
    <row r="1711" spans="1:5" x14ac:dyDescent="0.25">
      <c r="A1711">
        <v>96140</v>
      </c>
      <c r="B1711" s="322">
        <v>39.237099999999998</v>
      </c>
      <c r="C1711" s="322">
        <v>-120.10299999999999</v>
      </c>
      <c r="D1711" s="321">
        <v>4238240</v>
      </c>
      <c r="E1711" s="321">
        <v>5464680</v>
      </c>
    </row>
    <row r="1712" spans="1:5" x14ac:dyDescent="0.25">
      <c r="A1712">
        <v>96141</v>
      </c>
      <c r="B1712" s="322">
        <v>39.063299999999998</v>
      </c>
      <c r="C1712" s="322">
        <v>-120.22</v>
      </c>
      <c r="D1712" s="321">
        <v>4175910</v>
      </c>
      <c r="E1712" s="321">
        <v>5429040</v>
      </c>
    </row>
    <row r="1713" spans="1:5" x14ac:dyDescent="0.25">
      <c r="A1713">
        <v>96142</v>
      </c>
      <c r="B1713" s="322">
        <v>39.058100000000003</v>
      </c>
      <c r="C1713" s="322">
        <v>-120.16200000000001</v>
      </c>
      <c r="D1713" s="321">
        <v>4173370</v>
      </c>
      <c r="E1713" s="321">
        <v>5445450</v>
      </c>
    </row>
    <row r="1714" spans="1:5" x14ac:dyDescent="0.25">
      <c r="A1714">
        <v>96143</v>
      </c>
      <c r="B1714" s="322">
        <v>39.276899999999998</v>
      </c>
      <c r="C1714" s="322">
        <v>-120.036</v>
      </c>
      <c r="D1714" s="321">
        <v>4252130</v>
      </c>
      <c r="E1714" s="321">
        <v>5484180</v>
      </c>
    </row>
    <row r="1715" spans="1:5" x14ac:dyDescent="0.25">
      <c r="A1715">
        <v>96145</v>
      </c>
      <c r="B1715" s="322">
        <v>39.145899999999997</v>
      </c>
      <c r="C1715" s="322">
        <v>-120.14400000000001</v>
      </c>
      <c r="D1715" s="321">
        <v>4205300</v>
      </c>
      <c r="E1715" s="321">
        <v>5451770</v>
      </c>
    </row>
    <row r="1716" spans="1:5" x14ac:dyDescent="0.25">
      <c r="A1716">
        <v>96146</v>
      </c>
      <c r="B1716" s="322">
        <v>39.194200000000002</v>
      </c>
      <c r="C1716" s="322">
        <v>-120.221</v>
      </c>
      <c r="D1716" s="321">
        <v>4223820</v>
      </c>
      <c r="E1716" s="321">
        <v>5430380</v>
      </c>
    </row>
    <row r="1717" spans="1:5" x14ac:dyDescent="0.25">
      <c r="A1717">
        <v>96148</v>
      </c>
      <c r="B1717" s="322">
        <v>39.247199999999999</v>
      </c>
      <c r="C1717" s="322">
        <v>-120.057</v>
      </c>
      <c r="D1717" s="321">
        <v>4241480</v>
      </c>
      <c r="E1717" s="321">
        <v>5477760</v>
      </c>
    </row>
    <row r="1718" spans="1:5" x14ac:dyDescent="0.25">
      <c r="A1718">
        <v>96150</v>
      </c>
      <c r="B1718" s="322">
        <v>38.913699999999999</v>
      </c>
      <c r="C1718" s="322">
        <v>-120.03700000000001</v>
      </c>
      <c r="D1718" s="321">
        <v>4119250</v>
      </c>
      <c r="E1718" s="321">
        <v>5479040</v>
      </c>
    </row>
    <row r="1719" spans="1:5" x14ac:dyDescent="0.25">
      <c r="A1719">
        <v>96161</v>
      </c>
      <c r="B1719" s="322">
        <v>39.331200000000003</v>
      </c>
      <c r="C1719" s="322">
        <v>-120.194</v>
      </c>
      <c r="D1719" s="321">
        <v>4273680</v>
      </c>
      <c r="E1719" s="321">
        <v>5440010</v>
      </c>
    </row>
    <row r="1720" spans="1:5" x14ac:dyDescent="0.25">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537</v>
      </c>
    </row>
    <row r="3" spans="3:6" ht="58.5" customHeight="1" x14ac:dyDescent="0.25">
      <c r="C3" s="396" t="s">
        <v>558</v>
      </c>
      <c r="D3" s="396"/>
      <c r="E3" s="396"/>
      <c r="F3" s="396"/>
    </row>
    <row r="5" spans="3:6" ht="30" x14ac:dyDescent="0.25">
      <c r="C5" s="327" t="s">
        <v>530</v>
      </c>
      <c r="D5" s="328" t="s">
        <v>531</v>
      </c>
      <c r="E5" s="328" t="s">
        <v>532</v>
      </c>
      <c r="F5" s="329" t="s">
        <v>533</v>
      </c>
    </row>
    <row r="6" spans="3:6" x14ac:dyDescent="0.25">
      <c r="C6" s="162" t="s">
        <v>421</v>
      </c>
      <c r="D6" s="323" t="s">
        <v>534</v>
      </c>
      <c r="E6" s="323">
        <v>1814524</v>
      </c>
      <c r="F6" s="324">
        <v>6606089</v>
      </c>
    </row>
    <row r="7" spans="3:6" x14ac:dyDescent="0.25">
      <c r="C7" s="162" t="s">
        <v>392</v>
      </c>
      <c r="D7" s="323" t="s">
        <v>535</v>
      </c>
      <c r="E7" s="323">
        <v>2102195</v>
      </c>
      <c r="F7" s="324">
        <v>6289147</v>
      </c>
    </row>
    <row r="8" spans="3:6" x14ac:dyDescent="0.25">
      <c r="C8" s="162" t="s">
        <v>474</v>
      </c>
      <c r="D8" s="323" t="s">
        <v>535</v>
      </c>
      <c r="E8" s="323">
        <v>2102195</v>
      </c>
      <c r="F8" s="324">
        <v>6289147</v>
      </c>
    </row>
    <row r="9" spans="3:6" x14ac:dyDescent="0.25">
      <c r="C9" s="162" t="s">
        <v>429</v>
      </c>
      <c r="D9" s="323" t="s">
        <v>536</v>
      </c>
      <c r="E9" s="323">
        <v>2090594</v>
      </c>
      <c r="F9" s="324">
        <v>6151524</v>
      </c>
    </row>
    <row r="10" spans="3:6" x14ac:dyDescent="0.25">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30"/>
  <sheetViews>
    <sheetView workbookViewId="0">
      <selection activeCell="E10" activeCellId="1" sqref="E7 E10"/>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354</v>
      </c>
    </row>
    <row r="3" spans="1:6" x14ac:dyDescent="0.25">
      <c r="A3" t="s">
        <v>644</v>
      </c>
      <c r="B3" s="413" t="s">
        <v>560</v>
      </c>
      <c r="C3" s="399"/>
      <c r="D3" s="399"/>
      <c r="E3" s="399"/>
      <c r="F3" s="400"/>
    </row>
    <row r="4" spans="1:6" x14ac:dyDescent="0.25">
      <c r="B4" s="413">
        <f>'Main Sheet'!B6</f>
        <v>2014</v>
      </c>
      <c r="C4" s="399"/>
      <c r="D4" s="399"/>
      <c r="E4" s="399"/>
      <c r="F4" s="400"/>
    </row>
    <row r="5" spans="1:6" x14ac:dyDescent="0.25">
      <c r="A5" s="56" t="s">
        <v>0</v>
      </c>
      <c r="B5" s="57">
        <v>2016</v>
      </c>
      <c r="C5" s="57">
        <v>2020</v>
      </c>
      <c r="D5" s="347" t="s">
        <v>565</v>
      </c>
      <c r="E5" s="347" t="str">
        <f>'Main Sheet'!B7</f>
        <v>2035_E_Minus</v>
      </c>
      <c r="F5" s="57">
        <v>2050</v>
      </c>
    </row>
    <row r="6" spans="1:6" x14ac:dyDescent="0.25">
      <c r="A6" s="58" t="s">
        <v>79</v>
      </c>
      <c r="B6" s="58">
        <f>HLOOKUP(B$5,$C$17:$J$18,2, FALSE)</f>
        <v>89</v>
      </c>
      <c r="C6" s="58">
        <f>HLOOKUP(C$5,$C$17:$J$18,2, FALSE)</f>
        <v>101</v>
      </c>
      <c r="D6" s="58">
        <f>HLOOKUP(D$5,$C$17:$J$18,2, FALSE)</f>
        <v>102</v>
      </c>
      <c r="E6" s="58">
        <f>HLOOKUP(E$5,$C$17:$J$18,2, FALSE)</f>
        <v>108</v>
      </c>
      <c r="F6" s="58">
        <f>HLOOKUP(F$5,$C$17:$J$18,2, FALSE)</f>
        <v>0</v>
      </c>
    </row>
    <row r="7" spans="1:6" x14ac:dyDescent="0.25">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37323.261307387802</v>
      </c>
      <c r="F7" s="346">
        <f>IF($B$4=2014,HLOOKUP(F$5,$C$17:$J$24,3,FALSE),HLOOKUP(F$5,$C$17:$J$30,9,FALSE))</f>
        <v>0</v>
      </c>
    </row>
    <row r="8" spans="1:6" x14ac:dyDescent="0.25">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81717205.573383406</v>
      </c>
      <c r="F8" s="346">
        <f>IF($B$4=2014,HLOOKUP(F$5,$C$17:$J$24,4,FALSE),HLOOKUP(F$5,$C$17:$J$30,10,FALSE))</f>
        <v>0</v>
      </c>
    </row>
    <row r="9" spans="1:6" x14ac:dyDescent="0.25">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4.5673687744829811E-4</v>
      </c>
      <c r="F9" s="319">
        <f>IF($B$4=2014,HLOOKUP(F$5,$C$17:$J$24,5,FALSE),HLOOKUP(F$5,$C$17:$J$30,11,FALSE))</f>
        <v>0</v>
      </c>
    </row>
    <row r="10" spans="1:6" x14ac:dyDescent="0.25">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1574.35897607471</v>
      </c>
      <c r="F10" s="346">
        <f>IF($B$4=2014,HLOOKUP(F$5,$C$17:$J$24,6,FALSE),HLOOKUP(F$5,$C$17:$J$30,12,FALSE))</f>
        <v>0</v>
      </c>
    </row>
    <row r="11" spans="1:6" x14ac:dyDescent="0.25">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16934444.4132552</v>
      </c>
      <c r="F11" s="346">
        <f>IF($B$4=2014,HLOOKUP(F$5,$C$17:$J$24,7,FALSE),HLOOKUP(F$5,$C$17:$J$30,13,FALSE))</f>
        <v>0</v>
      </c>
    </row>
    <row r="12" spans="1:6" x14ac:dyDescent="0.25">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9.296785519827284E-5</v>
      </c>
      <c r="F12" s="319">
        <f>IF($B$4=2014,HLOOKUP(F$5,$C$17:$J$24,8,FALSE),HLOOKUP(F$5,$C$17:$J$30,14,FALSE))</f>
        <v>0</v>
      </c>
    </row>
    <row r="16" spans="1:6" x14ac:dyDescent="0.25">
      <c r="A16" s="1" t="s">
        <v>564</v>
      </c>
      <c r="B16" s="106"/>
      <c r="C16" s="1"/>
      <c r="D16" s="1"/>
    </row>
    <row r="17" spans="1:10" x14ac:dyDescent="0.25">
      <c r="A17" s="56" t="s">
        <v>0</v>
      </c>
      <c r="B17" s="57" t="s">
        <v>561</v>
      </c>
      <c r="C17" s="57">
        <v>2016</v>
      </c>
      <c r="D17" s="57">
        <v>2020</v>
      </c>
      <c r="E17" s="57" t="s">
        <v>565</v>
      </c>
      <c r="F17" s="57" t="s">
        <v>563</v>
      </c>
      <c r="G17" s="57" t="s">
        <v>655</v>
      </c>
      <c r="H17" s="57" t="s">
        <v>656</v>
      </c>
      <c r="I17" s="57" t="s">
        <v>657</v>
      </c>
      <c r="J17" s="57">
        <v>2050</v>
      </c>
    </row>
    <row r="18" spans="1:10" x14ac:dyDescent="0.25">
      <c r="A18" s="58" t="s">
        <v>79</v>
      </c>
      <c r="B18" s="339"/>
      <c r="C18" s="58">
        <v>89</v>
      </c>
      <c r="D18" s="58">
        <v>101</v>
      </c>
      <c r="E18" s="58">
        <v>102</v>
      </c>
      <c r="F18" s="58">
        <v>109</v>
      </c>
      <c r="G18" s="58">
        <v>104</v>
      </c>
      <c r="H18" s="58">
        <v>108</v>
      </c>
      <c r="I18" s="58">
        <v>103</v>
      </c>
      <c r="J18" s="58"/>
    </row>
    <row r="19" spans="1:10" x14ac:dyDescent="0.25">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25">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30" x14ac:dyDescent="0.25">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25">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25">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30" x14ac:dyDescent="0.25">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25">
      <c r="A25" s="56" t="s">
        <v>566</v>
      </c>
      <c r="B25" s="340">
        <v>2017</v>
      </c>
      <c r="C25" s="341"/>
      <c r="D25" s="341"/>
      <c r="E25" s="341"/>
      <c r="F25" s="341"/>
      <c r="G25" s="341"/>
      <c r="H25" s="341"/>
      <c r="I25" s="341"/>
      <c r="J25" s="341"/>
    </row>
    <row r="26" spans="1:10" x14ac:dyDescent="0.25">
      <c r="A26" s="56" t="s">
        <v>567</v>
      </c>
      <c r="B26" s="340">
        <v>2017</v>
      </c>
      <c r="C26" s="341"/>
      <c r="D26" s="341"/>
      <c r="E26" s="341"/>
      <c r="F26" s="341"/>
      <c r="G26" s="341"/>
      <c r="H26" s="341"/>
      <c r="I26" s="341"/>
      <c r="J26" s="341"/>
    </row>
    <row r="27" spans="1:10" ht="30" x14ac:dyDescent="0.25">
      <c r="A27" s="313" t="s">
        <v>568</v>
      </c>
      <c r="B27" s="342">
        <v>2017</v>
      </c>
      <c r="C27" s="343"/>
      <c r="D27" s="343"/>
      <c r="E27" s="343"/>
      <c r="F27" s="343"/>
      <c r="G27" s="343"/>
      <c r="H27" s="343"/>
      <c r="I27" s="343"/>
      <c r="J27" s="343"/>
    </row>
    <row r="28" spans="1:10" x14ac:dyDescent="0.25">
      <c r="A28" s="56" t="s">
        <v>569</v>
      </c>
      <c r="B28" s="340">
        <v>2017</v>
      </c>
      <c r="C28" s="341"/>
      <c r="D28" s="341"/>
      <c r="E28" s="341"/>
      <c r="F28" s="341"/>
      <c r="G28" s="341"/>
      <c r="H28" s="341"/>
      <c r="I28" s="341"/>
      <c r="J28" s="341"/>
    </row>
    <row r="29" spans="1:10" x14ac:dyDescent="0.25">
      <c r="A29" s="56" t="s">
        <v>570</v>
      </c>
      <c r="B29" s="340">
        <v>2017</v>
      </c>
      <c r="C29" s="341"/>
      <c r="D29" s="341"/>
      <c r="E29" s="341"/>
      <c r="F29" s="341"/>
      <c r="G29" s="341"/>
      <c r="H29" s="341"/>
      <c r="I29" s="341"/>
      <c r="J29" s="341"/>
    </row>
    <row r="30" spans="1:10" ht="30" x14ac:dyDescent="0.25">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85" zoomScaleNormal="85" workbookViewId="0">
      <selection activeCell="C5" sqref="C5"/>
    </sheetView>
  </sheetViews>
  <sheetFormatPr defaultRowHeight="15" x14ac:dyDescent="0.25"/>
  <cols>
    <col min="2" max="2" width="15.7109375" style="204" customWidth="1"/>
    <col min="3" max="4" width="50.7109375" style="206" customWidth="1"/>
    <col min="5" max="5" width="100.7109375" style="206" customWidth="1"/>
  </cols>
  <sheetData>
    <row r="3" spans="2:5" ht="18.75" x14ac:dyDescent="0.3">
      <c r="B3" s="229" t="s">
        <v>335</v>
      </c>
      <c r="C3" s="228" t="s">
        <v>336</v>
      </c>
      <c r="D3" s="228" t="s">
        <v>86</v>
      </c>
      <c r="E3" s="228" t="s">
        <v>337</v>
      </c>
    </row>
    <row r="4" spans="2:5" ht="45" x14ac:dyDescent="0.25">
      <c r="B4" s="230">
        <v>1</v>
      </c>
      <c r="C4" s="205" t="s">
        <v>338</v>
      </c>
      <c r="D4" s="231"/>
      <c r="E4" s="205" t="s">
        <v>339</v>
      </c>
    </row>
    <row r="5" spans="2:5" ht="45" x14ac:dyDescent="0.25">
      <c r="B5" s="230">
        <v>2</v>
      </c>
      <c r="C5" s="371" t="s">
        <v>559</v>
      </c>
      <c r="E5" s="206" t="s">
        <v>666</v>
      </c>
    </row>
    <row r="6" spans="2:5" x14ac:dyDescent="0.25">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G128"/>
  <sheetViews>
    <sheetView tabSelected="1" zoomScale="85" zoomScaleNormal="85" workbookViewId="0">
      <selection activeCell="E106" sqref="E10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46" t="s">
        <v>359</v>
      </c>
    </row>
    <row r="4" spans="1:7" ht="15.75" x14ac:dyDescent="0.25">
      <c r="A4" s="20" t="s">
        <v>360</v>
      </c>
      <c r="E4" s="5"/>
      <c r="F4" s="5"/>
    </row>
    <row r="5" spans="1:7" x14ac:dyDescent="0.2">
      <c r="A5" s="352" t="s">
        <v>1</v>
      </c>
      <c r="B5" s="352" t="s">
        <v>652</v>
      </c>
      <c r="C5" s="352"/>
      <c r="D5" s="352"/>
      <c r="E5" s="352"/>
      <c r="F5" s="352"/>
      <c r="G5" s="353" t="s">
        <v>361</v>
      </c>
    </row>
    <row r="6" spans="1:7" ht="15.75" x14ac:dyDescent="0.25">
      <c r="A6" s="20" t="s">
        <v>561</v>
      </c>
      <c r="B6" s="4">
        <v>2014</v>
      </c>
      <c r="E6" s="5"/>
      <c r="F6" s="5"/>
      <c r="G6" s="4" t="s">
        <v>653</v>
      </c>
    </row>
    <row r="7" spans="1:7" ht="39" x14ac:dyDescent="0.25">
      <c r="A7" s="20" t="s">
        <v>562</v>
      </c>
      <c r="B7" s="338" t="s">
        <v>674</v>
      </c>
      <c r="E7" s="5"/>
      <c r="F7" s="5"/>
      <c r="G7" s="354" t="s">
        <v>654</v>
      </c>
    </row>
    <row r="8" spans="1:7" ht="15.75" x14ac:dyDescent="0.25">
      <c r="A8" s="20"/>
      <c r="E8" s="5"/>
      <c r="F8" s="5"/>
    </row>
    <row r="9" spans="1:7" x14ac:dyDescent="0.2">
      <c r="A9" s="272" t="s">
        <v>1</v>
      </c>
      <c r="B9" s="272"/>
      <c r="C9" s="272"/>
      <c r="D9" s="272"/>
      <c r="E9" s="272"/>
      <c r="F9" s="272"/>
      <c r="G9" s="272" t="s">
        <v>361</v>
      </c>
    </row>
    <row r="10" spans="1:7" x14ac:dyDescent="0.2">
      <c r="A10" s="21" t="s">
        <v>648</v>
      </c>
      <c r="B10" s="14"/>
      <c r="C10" s="14"/>
      <c r="D10" s="14"/>
      <c r="E10" s="7"/>
      <c r="F10" s="7"/>
      <c r="G10" s="384" t="s">
        <v>587</v>
      </c>
    </row>
    <row r="11" spans="1:7" ht="15" customHeight="1" x14ac:dyDescent="0.2">
      <c r="A11" s="11" t="s">
        <v>3</v>
      </c>
      <c r="B11" s="7">
        <f>COUNTIF('Vanpool ODs'!L:L,"Military")</f>
        <v>251</v>
      </c>
      <c r="C11" s="7"/>
      <c r="D11" s="7"/>
      <c r="E11" s="7"/>
      <c r="F11" s="7"/>
      <c r="G11" s="384"/>
    </row>
    <row r="12" spans="1:7" ht="15" customHeight="1" x14ac:dyDescent="0.2">
      <c r="A12" s="11" t="s">
        <v>4</v>
      </c>
      <c r="B12" s="7">
        <f>COUNTIF('Vanpool ODs'!L:L,"Federal")</f>
        <v>109</v>
      </c>
      <c r="C12" s="7"/>
      <c r="D12" s="7"/>
      <c r="E12" s="7"/>
      <c r="F12" s="7"/>
      <c r="G12" s="384"/>
    </row>
    <row r="13" spans="1:7" ht="15" customHeight="1" x14ac:dyDescent="0.2">
      <c r="A13" s="247" t="s">
        <v>5</v>
      </c>
      <c r="B13" s="248">
        <f>COUNTIF('Vanpool ODs'!L:L,"Non-Federal")</f>
        <v>339</v>
      </c>
      <c r="C13" s="248"/>
      <c r="D13" s="248"/>
      <c r="E13" s="248"/>
      <c r="F13" s="248"/>
      <c r="G13" s="385"/>
    </row>
    <row r="14" spans="1:7" x14ac:dyDescent="0.2">
      <c r="A14" s="22" t="s">
        <v>6</v>
      </c>
      <c r="B14" s="7"/>
      <c r="C14" s="7"/>
      <c r="D14" s="7"/>
      <c r="E14" s="7"/>
      <c r="F14" s="7"/>
      <c r="G14" s="389" t="s">
        <v>573</v>
      </c>
    </row>
    <row r="15" spans="1:7" ht="15" customHeight="1" x14ac:dyDescent="0.2">
      <c r="A15" s="11" t="s">
        <v>575</v>
      </c>
      <c r="B15" s="7"/>
      <c r="C15" s="7"/>
      <c r="D15" s="7"/>
      <c r="E15" s="7"/>
      <c r="F15" s="7"/>
      <c r="G15" s="384"/>
    </row>
    <row r="16" spans="1:7" ht="15" customHeight="1" x14ac:dyDescent="0.2">
      <c r="A16" s="13" t="s">
        <v>3</v>
      </c>
      <c r="B16" s="285">
        <f>AVERAGEIF('Vanpool ODs'!L:L,"Military",'Vanpool ODs'!H:H)</f>
        <v>125.29880478087649</v>
      </c>
      <c r="C16" s="7"/>
      <c r="D16" s="7"/>
      <c r="E16" s="7"/>
      <c r="F16" s="7"/>
      <c r="G16" s="384"/>
    </row>
    <row r="17" spans="1:7" ht="15" customHeight="1" x14ac:dyDescent="0.2">
      <c r="A17" s="13" t="s">
        <v>4</v>
      </c>
      <c r="B17" s="285">
        <f>AVERAGEIF('Vanpool ODs'!L:L,"Federal",'Vanpool ODs'!H:H)</f>
        <v>133.8440366972477</v>
      </c>
      <c r="C17" s="7"/>
      <c r="D17" s="7"/>
      <c r="E17" s="7"/>
      <c r="F17" s="7"/>
      <c r="G17" s="384"/>
    </row>
    <row r="18" spans="1:7" ht="15" customHeight="1" x14ac:dyDescent="0.2">
      <c r="A18" s="249" t="s">
        <v>5</v>
      </c>
      <c r="B18" s="286">
        <f>AVERAGEIF('Vanpool ODs'!L:L,"Non-Federal",'Vanpool ODs'!H:H)</f>
        <v>103.77286135693215</v>
      </c>
      <c r="C18" s="248"/>
      <c r="D18" s="248"/>
      <c r="E18" s="248"/>
      <c r="F18" s="248"/>
      <c r="G18" s="385"/>
    </row>
    <row r="19" spans="1:7" ht="25.5" x14ac:dyDescent="0.2">
      <c r="A19" s="11" t="s">
        <v>574</v>
      </c>
      <c r="B19" s="7"/>
      <c r="C19" s="7"/>
      <c r="D19" s="7"/>
      <c r="E19" s="7"/>
      <c r="F19" s="7"/>
      <c r="G19" s="389" t="s">
        <v>576</v>
      </c>
    </row>
    <row r="20" spans="1:7" ht="15" customHeight="1" x14ac:dyDescent="0.2">
      <c r="A20" s="13" t="s">
        <v>3</v>
      </c>
      <c r="B20" s="285">
        <f>AVERAGEIF('Vanpool ODs'!L:L,"Military",'Vanpool ODs'!W:W)</f>
        <v>107.77636639692423</v>
      </c>
      <c r="C20" s="7"/>
      <c r="D20" s="7"/>
      <c r="E20" s="7"/>
      <c r="F20" s="7"/>
      <c r="G20" s="390"/>
    </row>
    <row r="21" spans="1:7" ht="15" customHeight="1" x14ac:dyDescent="0.2">
      <c r="A21" s="13" t="s">
        <v>4</v>
      </c>
      <c r="B21" s="285">
        <f>AVERAGEIF('Vanpool ODs'!L:L,"Federal",'Vanpool ODs'!W:W)</f>
        <v>122.02303248345888</v>
      </c>
      <c r="C21" s="7"/>
      <c r="D21" s="7"/>
      <c r="E21" s="7"/>
      <c r="F21" s="7"/>
      <c r="G21" s="390"/>
    </row>
    <row r="22" spans="1:7" ht="15" customHeight="1" x14ac:dyDescent="0.2">
      <c r="A22" s="249" t="s">
        <v>5</v>
      </c>
      <c r="B22" s="286">
        <f>AVERAGEIF('Vanpool ODs'!L:L,"Non-Federal",'Vanpool ODs'!W:W)</f>
        <v>88.226204317803408</v>
      </c>
      <c r="C22" s="248"/>
      <c r="D22" s="248"/>
      <c r="E22" s="248"/>
      <c r="F22" s="248"/>
      <c r="G22" s="385"/>
    </row>
    <row r="23" spans="1:7" x14ac:dyDescent="0.2">
      <c r="A23" s="11" t="s">
        <v>363</v>
      </c>
      <c r="B23" s="7"/>
      <c r="C23" s="7"/>
      <c r="D23" s="7"/>
      <c r="E23" s="7"/>
      <c r="F23" s="7"/>
      <c r="G23" s="384" t="s">
        <v>572</v>
      </c>
    </row>
    <row r="24" spans="1:7" x14ac:dyDescent="0.2">
      <c r="A24" s="13" t="s">
        <v>3</v>
      </c>
      <c r="B24" s="15">
        <f>COUNTIFS('Vanpool ODs'!L:L,"Military",'Vanpool ODs'!J:J,"&lt;="&amp;9)/B11</f>
        <v>0.93625498007968122</v>
      </c>
      <c r="C24" s="15"/>
      <c r="D24" s="15"/>
      <c r="E24" s="7"/>
      <c r="F24" s="7"/>
      <c r="G24" s="384"/>
    </row>
    <row r="25" spans="1:7" x14ac:dyDescent="0.2">
      <c r="A25" s="13" t="s">
        <v>4</v>
      </c>
      <c r="B25" s="15">
        <f>COUNTIFS('Vanpool ODs'!L:L,"Federal",'Vanpool ODs'!J:J,"&lt;="&amp;9)/B12</f>
        <v>0.85321100917431192</v>
      </c>
      <c r="C25" s="15"/>
      <c r="D25" s="15"/>
      <c r="E25" s="7"/>
      <c r="F25" s="7"/>
      <c r="G25" s="384"/>
    </row>
    <row r="26" spans="1:7" x14ac:dyDescent="0.2">
      <c r="A26" s="249" t="s">
        <v>5</v>
      </c>
      <c r="B26" s="250">
        <f>COUNTIFS('Vanpool ODs'!L:L,"Non-Federal",'Vanpool ODs'!J:J,"&lt;="&amp;9)/B13</f>
        <v>0.80530973451327437</v>
      </c>
      <c r="C26" s="250"/>
      <c r="D26" s="250"/>
      <c r="E26" s="248"/>
      <c r="F26" s="248"/>
      <c r="G26" s="385"/>
    </row>
    <row r="27" spans="1:7" x14ac:dyDescent="0.2">
      <c r="A27" s="11" t="s">
        <v>577</v>
      </c>
      <c r="B27" s="15"/>
      <c r="C27" s="15"/>
      <c r="D27" s="15"/>
      <c r="E27" s="7"/>
      <c r="F27" s="7"/>
      <c r="G27" s="384" t="s">
        <v>572</v>
      </c>
    </row>
    <row r="28" spans="1:7" x14ac:dyDescent="0.2">
      <c r="A28" s="13" t="s">
        <v>3</v>
      </c>
      <c r="B28" s="76">
        <f>AVERAGEIF('Vanpool ODs'!L:L,"Military",'Vanpool ODs'!J:J)</f>
        <v>7.4661354581673303</v>
      </c>
      <c r="C28" s="15"/>
      <c r="D28" s="15"/>
      <c r="E28" s="7"/>
      <c r="F28" s="7"/>
      <c r="G28" s="384"/>
    </row>
    <row r="29" spans="1:7" x14ac:dyDescent="0.2">
      <c r="A29" s="13" t="s">
        <v>4</v>
      </c>
      <c r="B29" s="76">
        <f>AVERAGEIF('Vanpool ODs'!L:L,"Federal",'Vanpool ODs'!J:J)</f>
        <v>7.8623853211009171</v>
      </c>
      <c r="C29" s="15"/>
      <c r="D29" s="15"/>
      <c r="E29" s="7"/>
      <c r="F29" s="7"/>
      <c r="G29" s="384"/>
    </row>
    <row r="30" spans="1:7" x14ac:dyDescent="0.2">
      <c r="A30" s="249" t="s">
        <v>5</v>
      </c>
      <c r="B30" s="256">
        <f>AVERAGEIF('Vanpool ODs'!L:L,"Non-Federal",'Vanpool ODs'!J:J)</f>
        <v>8.0973451327433636</v>
      </c>
      <c r="C30" s="250"/>
      <c r="D30" s="250"/>
      <c r="E30" s="248"/>
      <c r="F30" s="248"/>
      <c r="G30" s="385"/>
    </row>
    <row r="31" spans="1:7" ht="12.75" customHeight="1" x14ac:dyDescent="0.2">
      <c r="A31" s="11" t="s">
        <v>578</v>
      </c>
      <c r="B31" s="7"/>
      <c r="C31" s="7"/>
      <c r="D31" s="7"/>
      <c r="E31" s="7"/>
      <c r="F31" s="7"/>
      <c r="G31" s="389" t="s">
        <v>579</v>
      </c>
    </row>
    <row r="32" spans="1:7" ht="15" customHeight="1" x14ac:dyDescent="0.2">
      <c r="A32" s="13" t="s">
        <v>3</v>
      </c>
      <c r="B32" s="15"/>
      <c r="C32" s="15"/>
      <c r="D32" s="15"/>
      <c r="E32" s="7"/>
      <c r="F32" s="7"/>
      <c r="G32" s="390"/>
    </row>
    <row r="33" spans="1:7" ht="15" customHeight="1" x14ac:dyDescent="0.2">
      <c r="A33" s="13" t="s">
        <v>4</v>
      </c>
      <c r="B33" s="15"/>
      <c r="C33" s="15"/>
      <c r="D33" s="15"/>
      <c r="E33" s="7"/>
      <c r="F33" s="7"/>
      <c r="G33" s="390"/>
    </row>
    <row r="34" spans="1:7" ht="15" customHeight="1" x14ac:dyDescent="0.2">
      <c r="A34" s="13" t="s">
        <v>5</v>
      </c>
      <c r="B34" s="15"/>
      <c r="C34" s="15"/>
      <c r="D34" s="15"/>
      <c r="E34" s="7"/>
      <c r="F34" s="7"/>
      <c r="G34" s="390"/>
    </row>
    <row r="35" spans="1:7" ht="15" customHeight="1" x14ac:dyDescent="0.2">
      <c r="A35" s="249" t="s">
        <v>78</v>
      </c>
      <c r="B35" s="251">
        <v>0.73</v>
      </c>
      <c r="C35" s="252"/>
      <c r="D35" s="252"/>
      <c r="E35" s="253"/>
      <c r="F35" s="253"/>
      <c r="G35" s="385"/>
    </row>
    <row r="36" spans="1:7" s="18" customFormat="1" ht="15" customHeight="1" x14ac:dyDescent="0.2">
      <c r="A36" s="275" t="s">
        <v>366</v>
      </c>
      <c r="B36" s="38"/>
      <c r="C36" s="16"/>
      <c r="D36" s="16"/>
      <c r="E36" s="17"/>
      <c r="F36" s="17"/>
      <c r="G36" s="336" t="s">
        <v>582</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49" t="s">
        <v>5</v>
      </c>
      <c r="B39" s="254">
        <f>B30*B35</f>
        <v>5.9110619469026551</v>
      </c>
      <c r="C39" s="252"/>
      <c r="D39" s="252"/>
      <c r="E39" s="253"/>
      <c r="F39" s="253"/>
      <c r="G39" s="255"/>
    </row>
    <row r="40" spans="1:7" s="18" customFormat="1" ht="15" customHeight="1" x14ac:dyDescent="0.2">
      <c r="A40" s="275" t="s">
        <v>367</v>
      </c>
      <c r="B40" s="38"/>
      <c r="C40" s="16"/>
      <c r="D40" s="16"/>
      <c r="E40" s="17"/>
      <c r="F40" s="17"/>
      <c r="G40" s="336" t="s">
        <v>581</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B38-1</f>
        <v>4.7395412844036695</v>
      </c>
      <c r="C42" s="16"/>
      <c r="D42" s="16"/>
      <c r="E42" s="17"/>
      <c r="F42" s="17"/>
      <c r="G42" s="19"/>
    </row>
    <row r="43" spans="1:7" s="18" customFormat="1" ht="12.75" customHeight="1" x14ac:dyDescent="0.2">
      <c r="A43" s="249" t="s">
        <v>5</v>
      </c>
      <c r="B43" s="254">
        <f>B39-1</f>
        <v>4.9110619469026551</v>
      </c>
      <c r="C43" s="252"/>
      <c r="D43" s="252"/>
      <c r="E43" s="253"/>
      <c r="F43" s="253"/>
      <c r="G43" s="255"/>
    </row>
    <row r="44" spans="1:7" s="18" customFormat="1" ht="27" customHeight="1" x14ac:dyDescent="0.2">
      <c r="A44" s="11" t="s">
        <v>583</v>
      </c>
      <c r="B44" s="39" t="s">
        <v>71</v>
      </c>
      <c r="C44" s="39" t="s">
        <v>72</v>
      </c>
      <c r="D44" s="16"/>
      <c r="E44" s="17"/>
      <c r="F44" s="17"/>
      <c r="G44" s="19"/>
    </row>
    <row r="45" spans="1:7" x14ac:dyDescent="0.2">
      <c r="A45" s="13">
        <v>2016</v>
      </c>
      <c r="B45" s="77">
        <v>400</v>
      </c>
      <c r="C45" s="77">
        <v>400</v>
      </c>
      <c r="D45" s="15"/>
      <c r="E45" s="7"/>
      <c r="F45" s="7"/>
      <c r="G45" s="4" t="s">
        <v>580</v>
      </c>
    </row>
    <row r="46" spans="1:7" ht="25.5" x14ac:dyDescent="0.2">
      <c r="A46" s="249" t="s">
        <v>75</v>
      </c>
      <c r="B46" s="257">
        <v>400</v>
      </c>
      <c r="C46" s="257">
        <v>400</v>
      </c>
      <c r="D46" s="250"/>
      <c r="E46" s="248"/>
      <c r="F46" s="248"/>
      <c r="G46" s="255" t="s">
        <v>584</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91" t="s">
        <v>632</v>
      </c>
      <c r="B49" s="391"/>
      <c r="C49" s="391"/>
      <c r="D49" s="391"/>
      <c r="E49" s="391"/>
      <c r="F49" s="391"/>
      <c r="G49" s="391"/>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61" t="s">
        <v>631</v>
      </c>
      <c r="B52" s="258"/>
      <c r="C52" s="259"/>
      <c r="D52" s="259"/>
      <c r="E52" s="259"/>
      <c r="F52" s="259"/>
      <c r="G52" s="260"/>
    </row>
    <row r="53" spans="1:7" ht="30" customHeight="1" x14ac:dyDescent="0.2">
      <c r="A53" s="12"/>
      <c r="B53" s="393" t="s">
        <v>635</v>
      </c>
      <c r="C53" s="394"/>
      <c r="D53" s="394"/>
      <c r="E53" s="394"/>
      <c r="F53" s="394"/>
      <c r="G53" s="392" t="s">
        <v>362</v>
      </c>
    </row>
    <row r="54" spans="1:7" ht="12.75" customHeight="1" x14ac:dyDescent="0.2">
      <c r="A54" s="78" t="s">
        <v>107</v>
      </c>
      <c r="B54" s="60">
        <v>2016</v>
      </c>
      <c r="C54" s="60">
        <v>2020</v>
      </c>
      <c r="D54" s="60">
        <v>2025</v>
      </c>
      <c r="E54" s="60">
        <v>2035</v>
      </c>
      <c r="F54" s="60">
        <v>2050</v>
      </c>
      <c r="G54" s="392"/>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9</v>
      </c>
      <c r="G55" s="392"/>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7</v>
      </c>
      <c r="G56" s="392"/>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2"/>
    </row>
    <row r="58" spans="1:7" ht="12.75" customHeight="1" x14ac:dyDescent="0.2">
      <c r="A58" s="81" t="s">
        <v>66</v>
      </c>
      <c r="B58" s="45">
        <f>SUM(B55:B57)</f>
        <v>699</v>
      </c>
      <c r="C58" s="45">
        <f>SUM(C55:C57)</f>
        <v>700</v>
      </c>
      <c r="D58" s="317">
        <f>SUM(D55:D57)</f>
        <v>713</v>
      </c>
      <c r="E58" s="45">
        <f>SUM(E55:E57)</f>
        <v>763</v>
      </c>
      <c r="F58" s="45">
        <f>SUM(F55:F57)</f>
        <v>18</v>
      </c>
      <c r="G58" s="392"/>
    </row>
    <row r="59" spans="1:7" x14ac:dyDescent="0.2">
      <c r="A59" s="11"/>
      <c r="B59" s="45"/>
      <c r="C59" s="45"/>
      <c r="D59" s="45"/>
      <c r="E59" s="45"/>
      <c r="F59" s="45"/>
    </row>
    <row r="60" spans="1:7" ht="15" customHeight="1" x14ac:dyDescent="0.25">
      <c r="A60" s="261" t="s">
        <v>589</v>
      </c>
      <c r="B60" s="261"/>
      <c r="C60" s="259"/>
      <c r="D60" s="259"/>
      <c r="E60" s="259"/>
      <c r="F60" s="259"/>
      <c r="G60" s="262"/>
    </row>
    <row r="61" spans="1:7" ht="30" customHeight="1" x14ac:dyDescent="0.2">
      <c r="A61" s="11"/>
      <c r="B61" s="393" t="s">
        <v>636</v>
      </c>
      <c r="C61" s="394"/>
      <c r="D61" s="394"/>
      <c r="E61" s="394"/>
      <c r="F61" s="394"/>
      <c r="G61" s="392" t="s">
        <v>633</v>
      </c>
    </row>
    <row r="62" spans="1:7" ht="12.75" customHeight="1" x14ac:dyDescent="0.2">
      <c r="A62" s="78" t="s">
        <v>107</v>
      </c>
      <c r="B62" s="23">
        <v>2016</v>
      </c>
      <c r="C62" s="23">
        <v>2020</v>
      </c>
      <c r="D62" s="23">
        <v>2025</v>
      </c>
      <c r="E62" s="23">
        <v>2035</v>
      </c>
      <c r="F62" s="23">
        <v>2050</v>
      </c>
      <c r="G62" s="392"/>
    </row>
    <row r="63" spans="1:7" ht="12.75" customHeight="1" x14ac:dyDescent="0.2">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259.19746642948331</v>
      </c>
      <c r="F63" s="45">
        <f>SUMPRODUCT('Vanpool Demand - Employment'!C103:N114,'Vanpool Demand - ML (Mil)'!AS99:BD110)</f>
        <v>9</v>
      </c>
      <c r="G63" s="392"/>
    </row>
    <row r="64" spans="1:7" ht="12.75" customHeight="1" x14ac:dyDescent="0.2">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133.21727969927457</v>
      </c>
      <c r="F64" s="45">
        <f>SUMPRODUCT('Vanpool Demand - Employment'!S103:AD114,'Vanpool Demand - ML (Non-Mil)'!AS101:BD112)</f>
        <v>8.4578783692792001</v>
      </c>
      <c r="G64" s="392"/>
    </row>
    <row r="65" spans="1:7" ht="12.75" customHeight="1" x14ac:dyDescent="0.2">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407.35684863386183</v>
      </c>
      <c r="F65" s="45">
        <f>SUMPRODUCT('Vanpool Demand - Employment'!AI103:AT114,'Vanpool Demand - ML (Non-Mil)'!AS101:BD112)</f>
        <v>2.2016609911066665</v>
      </c>
      <c r="G65" s="392"/>
    </row>
    <row r="66" spans="1:7" ht="12.75" customHeight="1" x14ac:dyDescent="0.2">
      <c r="A66" s="81" t="s">
        <v>66</v>
      </c>
      <c r="B66" s="45">
        <f>SUM(B63:B65)</f>
        <v>699</v>
      </c>
      <c r="C66" s="45">
        <f>SUM(C63:C65)</f>
        <v>700</v>
      </c>
      <c r="D66" s="45">
        <f>SUM(D63:D65)</f>
        <v>713</v>
      </c>
      <c r="E66" s="45">
        <f>SUM(E63:E65)</f>
        <v>799.77159476261977</v>
      </c>
      <c r="F66" s="45">
        <f>SUM(F63:F65)</f>
        <v>19.659539360385867</v>
      </c>
      <c r="G66" s="392"/>
    </row>
    <row r="67" spans="1:7" x14ac:dyDescent="0.2">
      <c r="A67" s="11"/>
      <c r="B67" s="45"/>
      <c r="C67" s="45"/>
      <c r="D67" s="45"/>
      <c r="E67" s="45"/>
      <c r="F67" s="45"/>
    </row>
    <row r="68" spans="1:7" ht="15" customHeight="1" x14ac:dyDescent="0.25">
      <c r="A68" s="261" t="s">
        <v>590</v>
      </c>
      <c r="B68" s="261"/>
      <c r="C68" s="259"/>
      <c r="D68" s="259"/>
      <c r="E68" s="259"/>
      <c r="F68" s="259"/>
      <c r="G68" s="262"/>
    </row>
    <row r="69" spans="1:7" ht="30" customHeight="1" x14ac:dyDescent="0.2">
      <c r="A69" s="11"/>
      <c r="B69" s="386" t="s">
        <v>637</v>
      </c>
      <c r="C69" s="387"/>
      <c r="D69" s="387"/>
      <c r="E69" s="387"/>
      <c r="F69" s="387"/>
      <c r="G69" s="388" t="s">
        <v>634</v>
      </c>
    </row>
    <row r="70" spans="1:7" ht="12.75" customHeight="1" x14ac:dyDescent="0.2">
      <c r="A70" s="78" t="s">
        <v>107</v>
      </c>
      <c r="B70" s="23">
        <v>2016</v>
      </c>
      <c r="C70" s="23">
        <v>2020</v>
      </c>
      <c r="D70" s="23">
        <v>2025</v>
      </c>
      <c r="E70" s="23">
        <v>2035</v>
      </c>
      <c r="F70" s="23">
        <v>2050</v>
      </c>
      <c r="G70" s="388"/>
    </row>
    <row r="71" spans="1:7" ht="12.75" customHeight="1" x14ac:dyDescent="0.2">
      <c r="A71" s="11" t="s">
        <v>3</v>
      </c>
      <c r="B71" s="70"/>
      <c r="C71" s="70"/>
      <c r="D71" s="70"/>
      <c r="E71" s="70"/>
      <c r="F71" s="70"/>
      <c r="G71" s="388"/>
    </row>
    <row r="72" spans="1:7" ht="12.75" customHeight="1" x14ac:dyDescent="0.2">
      <c r="A72" s="13" t="s">
        <v>364</v>
      </c>
      <c r="B72" s="268">
        <v>0</v>
      </c>
      <c r="C72" s="268">
        <v>0</v>
      </c>
      <c r="D72" s="268">
        <v>0</v>
      </c>
      <c r="E72" s="268">
        <v>0</v>
      </c>
      <c r="F72" s="268">
        <v>0</v>
      </c>
      <c r="G72" s="388"/>
    </row>
    <row r="73" spans="1:7" ht="12.75" customHeight="1" x14ac:dyDescent="0.2">
      <c r="A73" s="13" t="s">
        <v>365</v>
      </c>
      <c r="B73" s="268">
        <v>0</v>
      </c>
      <c r="C73" s="268">
        <v>0</v>
      </c>
      <c r="D73" s="268">
        <v>0</v>
      </c>
      <c r="E73" s="268">
        <v>0</v>
      </c>
      <c r="F73" s="268">
        <v>0</v>
      </c>
      <c r="G73" s="388"/>
    </row>
    <row r="74" spans="1:7" ht="12.75" customHeight="1" x14ac:dyDescent="0.2">
      <c r="A74" s="11" t="s">
        <v>4</v>
      </c>
      <c r="B74" s="70"/>
      <c r="C74" s="263"/>
      <c r="D74" s="51"/>
      <c r="E74" s="51"/>
      <c r="F74" s="51"/>
      <c r="G74" s="388"/>
    </row>
    <row r="75" spans="1:7" ht="12.75" customHeight="1" x14ac:dyDescent="0.2">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88"/>
    </row>
    <row r="76" spans="1:7" ht="12.75" customHeight="1" x14ac:dyDescent="0.2">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88"/>
    </row>
    <row r="77" spans="1:7" ht="12.75" customHeight="1" x14ac:dyDescent="0.2">
      <c r="A77" s="11" t="s">
        <v>5</v>
      </c>
      <c r="B77" s="70"/>
      <c r="C77" s="51"/>
      <c r="D77" s="51"/>
      <c r="E77" s="51"/>
      <c r="F77" s="51"/>
      <c r="G77" s="388"/>
    </row>
    <row r="78" spans="1:7" ht="12.75" customHeight="1" x14ac:dyDescent="0.2">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88"/>
    </row>
    <row r="79" spans="1:7" ht="12.75" customHeight="1" x14ac:dyDescent="0.2">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88"/>
    </row>
    <row r="80" spans="1:7" ht="30" customHeight="1" x14ac:dyDescent="0.2">
      <c r="A80" s="12"/>
      <c r="B80" s="386" t="s">
        <v>638</v>
      </c>
      <c r="C80" s="387"/>
      <c r="D80" s="387"/>
      <c r="E80" s="387"/>
      <c r="F80" s="387"/>
      <c r="G80" s="388"/>
    </row>
    <row r="81" spans="1:7" x14ac:dyDescent="0.2">
      <c r="A81" s="12"/>
      <c r="B81" s="60">
        <v>2016</v>
      </c>
      <c r="C81" s="60">
        <v>2020</v>
      </c>
      <c r="D81" s="60">
        <v>2025</v>
      </c>
      <c r="E81" s="60">
        <v>2035</v>
      </c>
      <c r="F81" s="60">
        <v>2050</v>
      </c>
      <c r="G81" s="388"/>
    </row>
    <row r="82" spans="1:7" x14ac:dyDescent="0.2">
      <c r="A82" s="11" t="s">
        <v>3</v>
      </c>
      <c r="B82" s="70"/>
      <c r="C82" s="70"/>
      <c r="D82" s="70"/>
      <c r="E82" s="70"/>
      <c r="F82" s="70"/>
      <c r="G82" s="388"/>
    </row>
    <row r="83" spans="1:7" x14ac:dyDescent="0.2">
      <c r="A83" s="13" t="s">
        <v>364</v>
      </c>
      <c r="B83" s="269">
        <f>B63*$B24*B72</f>
        <v>0</v>
      </c>
      <c r="C83" s="269">
        <f>C63*$B24*C72</f>
        <v>0</v>
      </c>
      <c r="D83" s="269">
        <f>D63*$B24*D72</f>
        <v>0</v>
      </c>
      <c r="E83" s="269">
        <f>E63*$B24*E72</f>
        <v>0</v>
      </c>
      <c r="F83" s="269">
        <f>F63*$B24*F72</f>
        <v>0</v>
      </c>
      <c r="G83" s="388"/>
    </row>
    <row r="84" spans="1:7" x14ac:dyDescent="0.2">
      <c r="A84" s="13" t="s">
        <v>365</v>
      </c>
      <c r="B84" s="269">
        <f>B63*(1-$B24)*B73</f>
        <v>0</v>
      </c>
      <c r="C84" s="269">
        <f>C63*(1-$B24)*C73</f>
        <v>0</v>
      </c>
      <c r="D84" s="269">
        <f>D63*(1-$B24)*D73</f>
        <v>0</v>
      </c>
      <c r="E84" s="269">
        <f>E63*(1-$B24)*E73</f>
        <v>0</v>
      </c>
      <c r="F84" s="269">
        <f>F63*(1-$B24)*F73</f>
        <v>0</v>
      </c>
      <c r="G84" s="388"/>
    </row>
    <row r="85" spans="1:7" x14ac:dyDescent="0.2">
      <c r="A85" s="11" t="s">
        <v>4</v>
      </c>
      <c r="B85" s="70"/>
      <c r="C85" s="54"/>
      <c r="D85" s="54"/>
      <c r="E85" s="54"/>
      <c r="F85" s="54"/>
      <c r="G85" s="388"/>
    </row>
    <row r="86" spans="1:7" x14ac:dyDescent="0.2">
      <c r="A86" s="13" t="s">
        <v>364</v>
      </c>
      <c r="B86" s="265">
        <f>B64*$B25*B75</f>
        <v>0</v>
      </c>
      <c r="C86" s="265">
        <f>C64*$B25*C75</f>
        <v>0</v>
      </c>
      <c r="D86" s="265">
        <f>D64*$B25*D75</f>
        <v>0</v>
      </c>
      <c r="E86" s="265">
        <f>E64*$B25*E75</f>
        <v>0</v>
      </c>
      <c r="F86" s="265">
        <f>F64*$B25*F75</f>
        <v>0</v>
      </c>
      <c r="G86" s="388"/>
    </row>
    <row r="87" spans="1:7" x14ac:dyDescent="0.2">
      <c r="A87" s="13" t="s">
        <v>365</v>
      </c>
      <c r="B87" s="265">
        <f>B64*(1-$B25)*B76</f>
        <v>0</v>
      </c>
      <c r="C87" s="265">
        <f>C64*(1-$B25)*C76</f>
        <v>0</v>
      </c>
      <c r="D87" s="265">
        <f>D64*(1-$B25)*D76</f>
        <v>0</v>
      </c>
      <c r="E87" s="265">
        <f>E64*(1-$B25)*E76</f>
        <v>0</v>
      </c>
      <c r="F87" s="265">
        <f>F64*(1-$B25)*F76</f>
        <v>0</v>
      </c>
      <c r="G87" s="388"/>
    </row>
    <row r="88" spans="1:7" x14ac:dyDescent="0.2">
      <c r="A88" s="11" t="s">
        <v>5</v>
      </c>
      <c r="B88" s="70"/>
      <c r="C88" s="265"/>
      <c r="D88" s="265"/>
      <c r="E88" s="265"/>
      <c r="F88" s="265"/>
      <c r="G88" s="388"/>
    </row>
    <row r="89" spans="1:7" x14ac:dyDescent="0.2">
      <c r="A89" s="13" t="s">
        <v>364</v>
      </c>
      <c r="B89" s="265">
        <f>B57*$B26*B78</f>
        <v>0</v>
      </c>
      <c r="C89" s="265">
        <f>C57*$B26*C78</f>
        <v>0</v>
      </c>
      <c r="D89" s="265">
        <f>D57*$B26*D78</f>
        <v>0</v>
      </c>
      <c r="E89" s="265">
        <f>E57*$B26*E78</f>
        <v>0</v>
      </c>
      <c r="F89" s="265">
        <f>F57*$B26*F78</f>
        <v>0</v>
      </c>
      <c r="G89" s="388"/>
    </row>
    <row r="90" spans="1:7" x14ac:dyDescent="0.2">
      <c r="A90" s="13" t="s">
        <v>365</v>
      </c>
      <c r="B90" s="265">
        <f>B57*(1-$B26)*B79</f>
        <v>0</v>
      </c>
      <c r="C90" s="265">
        <f>C57*(1-$B26)*C79</f>
        <v>0</v>
      </c>
      <c r="D90" s="265">
        <f>D57*(1-$B26)*D79</f>
        <v>0</v>
      </c>
      <c r="E90" s="265">
        <f>E57*(1-$B26)*E79</f>
        <v>0</v>
      </c>
      <c r="F90" s="265">
        <f>F57*(1-$B26)*F79</f>
        <v>0</v>
      </c>
      <c r="G90" s="388"/>
    </row>
    <row r="91" spans="1:7" x14ac:dyDescent="0.2">
      <c r="A91" s="11"/>
      <c r="B91" s="53"/>
      <c r="C91" s="54"/>
      <c r="D91" s="54"/>
      <c r="E91" s="54"/>
      <c r="F91" s="54"/>
      <c r="G91" s="52"/>
    </row>
    <row r="92" spans="1:7" ht="15" x14ac:dyDescent="0.25">
      <c r="A92" s="261" t="s">
        <v>639</v>
      </c>
      <c r="B92" s="261"/>
      <c r="C92" s="266"/>
      <c r="D92" s="266"/>
      <c r="E92" s="266"/>
      <c r="F92" s="266"/>
      <c r="G92" s="267"/>
    </row>
    <row r="93" spans="1:7" x14ac:dyDescent="0.2">
      <c r="A93" s="78" t="s">
        <v>107</v>
      </c>
      <c r="B93" s="23">
        <v>2016</v>
      </c>
      <c r="C93" s="23">
        <v>2020</v>
      </c>
      <c r="D93" s="23">
        <v>2025</v>
      </c>
      <c r="E93" s="23">
        <v>2035</v>
      </c>
      <c r="F93" s="23">
        <v>2050</v>
      </c>
      <c r="G93" s="348"/>
    </row>
    <row r="94" spans="1:7" ht="12.75" customHeight="1" x14ac:dyDescent="0.2">
      <c r="A94" s="11" t="s">
        <v>3</v>
      </c>
      <c r="B94" s="80">
        <f>B63+B83+B84</f>
        <v>251</v>
      </c>
      <c r="C94" s="80">
        <f>C63+C83+C84</f>
        <v>251</v>
      </c>
      <c r="D94" s="80">
        <f>D63+D83+D84</f>
        <v>252</v>
      </c>
      <c r="E94" s="80">
        <f>E63+E83+E84</f>
        <v>259.19746642948331</v>
      </c>
      <c r="F94" s="80">
        <f>F63+F83+F84</f>
        <v>9</v>
      </c>
      <c r="G94" s="349"/>
    </row>
    <row r="95" spans="1:7" ht="12.75" customHeight="1" x14ac:dyDescent="0.2">
      <c r="A95" s="11" t="s">
        <v>4</v>
      </c>
      <c r="B95" s="80">
        <f>B64+B86+B87</f>
        <v>109</v>
      </c>
      <c r="C95" s="80">
        <f>C64+C86+C87</f>
        <v>109</v>
      </c>
      <c r="D95" s="80">
        <f>D64+D86+D87</f>
        <v>112</v>
      </c>
      <c r="E95" s="80">
        <f>E64+E86+E87</f>
        <v>133.21727969927457</v>
      </c>
      <c r="F95" s="80">
        <f>F64+F86+F87</f>
        <v>8.4578783692792001</v>
      </c>
      <c r="G95" s="349"/>
    </row>
    <row r="96" spans="1:7" ht="12.75" customHeight="1" x14ac:dyDescent="0.2">
      <c r="A96" s="11" t="s">
        <v>5</v>
      </c>
      <c r="B96" s="80">
        <f>B65+B89+B90</f>
        <v>339</v>
      </c>
      <c r="C96" s="80">
        <f>C65+C89+C90</f>
        <v>339.99999999999994</v>
      </c>
      <c r="D96" s="80">
        <f>D65+D89+D90</f>
        <v>349.00000000000006</v>
      </c>
      <c r="E96" s="80">
        <f>E65+E89+E90</f>
        <v>407.35684863386183</v>
      </c>
      <c r="F96" s="80">
        <f>F65+F89+F90</f>
        <v>2.2016609911066665</v>
      </c>
      <c r="G96" s="349"/>
    </row>
    <row r="97" spans="1:7" ht="15" x14ac:dyDescent="0.2">
      <c r="A97" s="81" t="s">
        <v>66</v>
      </c>
      <c r="B97" s="79">
        <f>SUM(B94:B96)</f>
        <v>699</v>
      </c>
      <c r="C97" s="79">
        <f>SUM(C94:C96)</f>
        <v>700</v>
      </c>
      <c r="D97" s="79">
        <f>SUM(D94:D96)</f>
        <v>713</v>
      </c>
      <c r="E97" s="79">
        <f>SUM(E94:E96)</f>
        <v>799.77159476261977</v>
      </c>
      <c r="F97" s="79">
        <f>SUM(F94:F96)</f>
        <v>19.659539360385867</v>
      </c>
      <c r="G97" s="59"/>
    </row>
    <row r="98" spans="1:7" s="9" customFormat="1" x14ac:dyDescent="0.2">
      <c r="A98" s="8"/>
      <c r="B98" s="7"/>
      <c r="C98" s="7"/>
      <c r="D98" s="7"/>
      <c r="E98" s="7"/>
      <c r="F98" s="7"/>
    </row>
    <row r="99" spans="1:7" s="9" customFormat="1" ht="21" customHeight="1" x14ac:dyDescent="0.25">
      <c r="A99" s="273" t="s">
        <v>640</v>
      </c>
      <c r="B99" s="82"/>
      <c r="C99" s="82"/>
      <c r="D99" s="82"/>
      <c r="E99" s="82"/>
      <c r="F99" s="82"/>
    </row>
    <row r="100" spans="1:7" ht="15" x14ac:dyDescent="0.25">
      <c r="A100" s="274" t="s">
        <v>1</v>
      </c>
      <c r="B100" s="270">
        <v>2016</v>
      </c>
      <c r="C100" s="270">
        <v>2020</v>
      </c>
      <c r="D100" s="270">
        <v>2025</v>
      </c>
      <c r="E100" s="270">
        <v>2035</v>
      </c>
      <c r="F100" s="270">
        <v>2050</v>
      </c>
      <c r="G100" s="271"/>
    </row>
    <row r="101" spans="1:7" s="9" customFormat="1" ht="15" x14ac:dyDescent="0.25">
      <c r="A101" s="358" t="s">
        <v>658</v>
      </c>
      <c r="B101" s="356"/>
      <c r="C101" s="356"/>
      <c r="D101" s="356"/>
      <c r="E101" s="356"/>
      <c r="F101" s="356"/>
      <c r="G101" s="357"/>
    </row>
    <row r="102" spans="1:7" s="9" customFormat="1" ht="15" x14ac:dyDescent="0.25">
      <c r="A102" s="2" t="s">
        <v>136</v>
      </c>
      <c r="B102" s="355">
        <v>3272238</v>
      </c>
      <c r="C102" s="355">
        <v>3375011</v>
      </c>
      <c r="D102" s="355">
        <v>3496453</v>
      </c>
      <c r="E102" s="355">
        <v>3703205</v>
      </c>
      <c r="F102" s="355"/>
      <c r="G102" s="357"/>
    </row>
    <row r="103" spans="1:7" s="9" customFormat="1" x14ac:dyDescent="0.2">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38897.620283462515</v>
      </c>
      <c r="F103" s="318">
        <f>SUM('Emission Factors'!F7,'Emission Factors'!F10)</f>
        <v>0</v>
      </c>
      <c r="G103" s="360" t="s">
        <v>661</v>
      </c>
    </row>
    <row r="104" spans="1:7" s="9" customFormat="1" ht="15" x14ac:dyDescent="0.2">
      <c r="A104" s="359" t="s">
        <v>660</v>
      </c>
      <c r="B104" s="245">
        <f>B103/B102*2000</f>
        <v>22.913325437317621</v>
      </c>
      <c r="C104" s="245">
        <f>C103/C102*2000</f>
        <v>22.275739292494958</v>
      </c>
      <c r="D104" s="245">
        <f>D103/D102*2000</f>
        <v>22.094098010729279</v>
      </c>
      <c r="E104" s="245">
        <f>E103/E102*2000</f>
        <v>21.007543618818033</v>
      </c>
      <c r="F104" s="245" t="e">
        <f>F103/F102*2000</f>
        <v>#DIV/0!</v>
      </c>
      <c r="G104" s="361" t="s">
        <v>662</v>
      </c>
    </row>
    <row r="105" spans="1:7" ht="20.100000000000001" customHeight="1" x14ac:dyDescent="0.2">
      <c r="A105" s="2" t="s">
        <v>368</v>
      </c>
      <c r="B105" s="318">
        <f>SUMPRODUCT(B94:B96,$B$41:$B$43)*2</f>
        <v>6596.9599999999991</v>
      </c>
      <c r="C105" s="318">
        <f>SUMPRODUCT(C94:C96,$B$41:$B$43)*2</f>
        <v>6606.7821238938041</v>
      </c>
      <c r="D105" s="318">
        <f>SUMPRODUCT(D94:D96,$B$41:$B$43)*2</f>
        <v>6732.5190444133996</v>
      </c>
      <c r="E105" s="318">
        <f>SUMPRODUCT(E94:E96,$B$41:$B$43)*2</f>
        <v>7570.8890536476465</v>
      </c>
      <c r="F105" s="318">
        <f>SUMPRODUCT(F94:F96,$B$41:$B$43)*2</f>
        <v>181.90293436645371</v>
      </c>
      <c r="G105" s="276" t="s">
        <v>541</v>
      </c>
    </row>
    <row r="106" spans="1:7" ht="20.100000000000001" customHeight="1" x14ac:dyDescent="0.2">
      <c r="A106" s="363" t="s">
        <v>369</v>
      </c>
      <c r="B106" s="318">
        <f>SUMPRODUCT(B94:B96,$B$41:$B$43,$B$16:$B$18)</f>
        <v>381872.68694458826</v>
      </c>
      <c r="C106" s="318">
        <f>SUMPRODUCT(C94:C96,$B$41:$B$43,$B$16:$B$18)</f>
        <v>382382.3218951195</v>
      </c>
      <c r="D106" s="318">
        <f>SUMPRODUCT(D94:D96,$B$41:$B$43,$B$16:$B$18)</f>
        <v>389429.72908785881</v>
      </c>
      <c r="E106" s="318">
        <f>SUMPRODUCT(E94:E96,$B$41:$B$43,$B$16:$B$18)</f>
        <v>436643.21079540747</v>
      </c>
      <c r="F106" s="318">
        <f>SUMPRODUCT(F94:F96,$B$41:$B$43,$B$16:$B$18)</f>
        <v>11505.909136590411</v>
      </c>
      <c r="G106" s="278" t="s">
        <v>542</v>
      </c>
    </row>
    <row r="107" spans="1:7" ht="20.100000000000001" customHeight="1" x14ac:dyDescent="0.2">
      <c r="A107" s="2" t="s">
        <v>384</v>
      </c>
      <c r="B107" s="7">
        <f>SUMPRODUCT(B94:B96,$B$41:$B$43,$B$20:$B$22)</f>
        <v>330310.07186246698</v>
      </c>
      <c r="C107" s="7">
        <f>SUMPRODUCT(C94:C96,$B$41:$B$43,$B$20:$B$22)</f>
        <v>330743.35621721181</v>
      </c>
      <c r="D107" s="7">
        <f>SUMPRODUCT(D94:D96,$B$41:$B$43,$B$20:$B$22)</f>
        <v>336857.54989784595</v>
      </c>
      <c r="E107" s="7">
        <f>SUMPRODUCT(E94:E96,$B$41:$B$43,$B$20:$B$22)</f>
        <v>377865.47267113824</v>
      </c>
      <c r="F107" s="7">
        <f>SUMPRODUCT(F94:F96,$B$41:$B$43,$B$20:$B$22)</f>
        <v>10162.131113872363</v>
      </c>
      <c r="G107" s="278" t="s">
        <v>543</v>
      </c>
    </row>
    <row r="108" spans="1:7" ht="20.100000000000001" customHeight="1" x14ac:dyDescent="0.2">
      <c r="A108" s="2" t="s">
        <v>370</v>
      </c>
      <c r="B108" s="279">
        <f>B105*'Emission Factors'!B12</f>
        <v>0.62828563171604945</v>
      </c>
      <c r="C108" s="279">
        <f>C105*'Emission Factors'!C12</f>
        <v>0.62323412828077895</v>
      </c>
      <c r="D108" s="279">
        <f>D105*'Emission Factors'!D12</f>
        <v>0.62927603181150782</v>
      </c>
      <c r="E108" s="279">
        <f>E105*'Emission Factors'!E12</f>
        <v>0.7038493172617033</v>
      </c>
      <c r="F108" s="279">
        <f>F105*'Emission Factors'!F12</f>
        <v>0</v>
      </c>
      <c r="G108" s="278" t="s">
        <v>371</v>
      </c>
    </row>
    <row r="109" spans="1:7" ht="20.100000000000001" customHeight="1" x14ac:dyDescent="0.2">
      <c r="A109" s="2" t="s">
        <v>372</v>
      </c>
      <c r="B109" s="280">
        <f>B107*'Emission Factors'!B$9</f>
        <v>155.37999689652187</v>
      </c>
      <c r="C109" s="280">
        <f>C107*'Emission Factors'!C$9</f>
        <v>154.59175902642602</v>
      </c>
      <c r="D109" s="280">
        <f>D107*'Emission Factors'!D$9</f>
        <v>156.25484123208054</v>
      </c>
      <c r="E109" s="280">
        <f>E107*'Emission Factors'!E$9</f>
        <v>172.58509608334091</v>
      </c>
      <c r="F109" s="280">
        <f>F107*'Emission Factors'!F$9</f>
        <v>0</v>
      </c>
      <c r="G109" s="278" t="s">
        <v>373</v>
      </c>
    </row>
    <row r="110" spans="1:7" ht="20.100000000000001" customHeight="1" x14ac:dyDescent="0.2">
      <c r="A110" s="363" t="s">
        <v>374</v>
      </c>
      <c r="B110" s="280">
        <f>B108+B109</f>
        <v>156.00828252823791</v>
      </c>
      <c r="C110" s="280">
        <f>C108+C109</f>
        <v>155.2149931547068</v>
      </c>
      <c r="D110" s="280">
        <f>D108+D109</f>
        <v>156.88411726389205</v>
      </c>
      <c r="E110" s="280">
        <f>E108+E109</f>
        <v>173.28894540060261</v>
      </c>
      <c r="F110" s="280">
        <f>F108+F109</f>
        <v>0</v>
      </c>
      <c r="G110" s="278" t="s">
        <v>375</v>
      </c>
    </row>
    <row r="111" spans="1:7" ht="20.100000000000001" customHeight="1" x14ac:dyDescent="0.2">
      <c r="A111" s="2" t="s">
        <v>135</v>
      </c>
      <c r="B111" s="281">
        <f>-1*B110*2000/B102</f>
        <v>-9.5352650099557498E-2</v>
      </c>
      <c r="C111" s="281">
        <f>-1*C110*2000/C102</f>
        <v>-9.1978955419527109E-2</v>
      </c>
      <c r="D111" s="281">
        <f>-1*D110*2000/D102</f>
        <v>-8.973901108574435E-2</v>
      </c>
      <c r="E111" s="281">
        <f>-1*E110*2000/E102</f>
        <v>-9.3588632225654597E-2</v>
      </c>
      <c r="F111" s="281" t="e">
        <f>-1*F110*2000/F102</f>
        <v>#DIV/0!</v>
      </c>
      <c r="G111" s="277" t="s">
        <v>376</v>
      </c>
    </row>
    <row r="112" spans="1:7" ht="20.100000000000001" customHeight="1" x14ac:dyDescent="0.2">
      <c r="A112" s="89" t="s">
        <v>641</v>
      </c>
      <c r="B112" s="10">
        <f>(B111)/'Main Sheet'!B104</f>
        <v>-4.1614496490440496E-3</v>
      </c>
      <c r="C112" s="10">
        <f>(C111)/'Main Sheet'!C104</f>
        <v>-4.1291089921543589E-3</v>
      </c>
      <c r="D112" s="10">
        <f>(D111)/'Main Sheet'!D104</f>
        <v>-4.0616734406702425E-3</v>
      </c>
      <c r="E112" s="10">
        <f>(E111)/'Main Sheet'!E104</f>
        <v>-4.4550012092713321E-3</v>
      </c>
      <c r="F112" s="10" t="e">
        <f>(F111)/'Main Sheet'!F104</f>
        <v>#DIV/0!</v>
      </c>
      <c r="G112" s="278" t="s">
        <v>520</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V116"/>
  <sheetViews>
    <sheetView topLeftCell="A12" zoomScale="85" zoomScaleNormal="85" workbookViewId="0">
      <selection activeCell="D42" sqref="D42"/>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591</v>
      </c>
      <c r="R3" s="28"/>
      <c r="AH3" s="28"/>
    </row>
    <row r="5" spans="2:48" ht="61.5" customHeight="1" x14ac:dyDescent="0.25">
      <c r="B5" s="396" t="s">
        <v>585</v>
      </c>
      <c r="C5" s="397"/>
      <c r="D5" s="397"/>
      <c r="E5" s="397"/>
      <c r="F5" s="397"/>
      <c r="G5" s="397"/>
      <c r="H5" s="397"/>
      <c r="I5" s="397"/>
      <c r="J5" s="397"/>
      <c r="K5" s="397"/>
      <c r="L5" s="397"/>
      <c r="M5" s="397"/>
      <c r="N5" s="397"/>
    </row>
    <row r="7" spans="2:48" ht="18.75" x14ac:dyDescent="0.3">
      <c r="B7" s="29" t="s">
        <v>592</v>
      </c>
      <c r="R7" s="29" t="s">
        <v>593</v>
      </c>
      <c r="AH7" s="29" t="s">
        <v>594</v>
      </c>
    </row>
    <row r="9" spans="2:48" x14ac:dyDescent="0.25">
      <c r="B9" s="97"/>
      <c r="C9" s="395" t="s">
        <v>50</v>
      </c>
      <c r="D9" s="395"/>
      <c r="E9" s="395"/>
      <c r="F9" s="395"/>
      <c r="G9" s="395"/>
      <c r="H9" s="395"/>
      <c r="I9" s="395"/>
      <c r="J9" s="395"/>
      <c r="K9" s="395"/>
      <c r="L9" s="395"/>
      <c r="M9" s="395"/>
      <c r="N9" s="398"/>
      <c r="O9" s="155"/>
      <c r="P9" s="148"/>
      <c r="R9" s="97"/>
      <c r="S9" s="395" t="s">
        <v>50</v>
      </c>
      <c r="T9" s="395"/>
      <c r="U9" s="395"/>
      <c r="V9" s="395"/>
      <c r="W9" s="395"/>
      <c r="X9" s="395"/>
      <c r="Y9" s="395"/>
      <c r="Z9" s="395"/>
      <c r="AA9" s="395"/>
      <c r="AB9" s="395"/>
      <c r="AC9" s="395"/>
      <c r="AD9" s="398"/>
      <c r="AE9" s="148"/>
      <c r="AF9" s="182"/>
      <c r="AH9" s="97"/>
      <c r="AI9" s="395" t="s">
        <v>50</v>
      </c>
      <c r="AJ9" s="395"/>
      <c r="AK9" s="395"/>
      <c r="AL9" s="395"/>
      <c r="AM9" s="395"/>
      <c r="AN9" s="395"/>
      <c r="AO9" s="395"/>
      <c r="AP9" s="395"/>
      <c r="AQ9" s="395"/>
      <c r="AR9" s="395"/>
      <c r="AS9" s="395"/>
      <c r="AT9" s="395"/>
      <c r="AU9" s="98"/>
      <c r="AV9" s="100"/>
    </row>
    <row r="10" spans="2:48" x14ac:dyDescent="0.25">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25">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25">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25">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25">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25">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25">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25">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25">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25">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25">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25">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25">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25">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25">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25">
      <c r="B25" s="129" t="s">
        <v>586</v>
      </c>
      <c r="R25" s="129" t="s">
        <v>586</v>
      </c>
      <c r="AH25" s="129" t="s">
        <v>586</v>
      </c>
    </row>
    <row r="27" spans="2:48" x14ac:dyDescent="0.25">
      <c r="B27" s="34" t="s">
        <v>95</v>
      </c>
      <c r="R27" s="34" t="s">
        <v>599</v>
      </c>
      <c r="AH27" s="34" t="s">
        <v>96</v>
      </c>
    </row>
    <row r="28" spans="2:48" x14ac:dyDescent="0.25">
      <c r="B28" s="244" t="s">
        <v>330</v>
      </c>
      <c r="R28" s="244" t="s">
        <v>331</v>
      </c>
      <c r="AH28" s="244" t="s">
        <v>332</v>
      </c>
    </row>
    <row r="29" spans="2:48" x14ac:dyDescent="0.25">
      <c r="B29" s="97"/>
      <c r="C29" s="395" t="s">
        <v>50</v>
      </c>
      <c r="D29" s="395"/>
      <c r="E29" s="395"/>
      <c r="F29" s="395"/>
      <c r="G29" s="395"/>
      <c r="H29" s="395"/>
      <c r="I29" s="395"/>
      <c r="J29" s="395"/>
      <c r="K29" s="395"/>
      <c r="L29" s="395"/>
      <c r="M29" s="395"/>
      <c r="N29" s="398"/>
      <c r="R29" s="172"/>
      <c r="S29" s="399" t="s">
        <v>50</v>
      </c>
      <c r="T29" s="399"/>
      <c r="U29" s="399"/>
      <c r="V29" s="399"/>
      <c r="W29" s="399"/>
      <c r="X29" s="399"/>
      <c r="Y29" s="399"/>
      <c r="Z29" s="399"/>
      <c r="AA29" s="399"/>
      <c r="AB29" s="399"/>
      <c r="AC29" s="399"/>
      <c r="AD29" s="400"/>
      <c r="AH29" s="174"/>
      <c r="AI29" s="401" t="s">
        <v>50</v>
      </c>
      <c r="AJ29" s="401"/>
      <c r="AK29" s="401"/>
      <c r="AL29" s="401"/>
      <c r="AM29" s="401"/>
      <c r="AN29" s="401"/>
      <c r="AO29" s="401"/>
      <c r="AP29" s="401"/>
      <c r="AQ29" s="401"/>
      <c r="AR29" s="401"/>
      <c r="AS29" s="401"/>
      <c r="AT29" s="402"/>
    </row>
    <row r="30" spans="2:48" x14ac:dyDescent="0.25">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25">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25">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25">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25">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25">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25">
      <c r="B36" s="129" t="s">
        <v>672</v>
      </c>
      <c r="R36" s="129" t="s">
        <v>672</v>
      </c>
      <c r="AH36" s="129" t="s">
        <v>672</v>
      </c>
    </row>
    <row r="38" spans="2:48" ht="18.75" x14ac:dyDescent="0.3">
      <c r="B38" s="29" t="s">
        <v>595</v>
      </c>
      <c r="R38" s="29" t="s">
        <v>600</v>
      </c>
      <c r="AH38" s="29" t="s">
        <v>604</v>
      </c>
    </row>
    <row r="39" spans="2:48" x14ac:dyDescent="0.25">
      <c r="B39" s="175" t="s">
        <v>588</v>
      </c>
      <c r="R39" s="175" t="s">
        <v>588</v>
      </c>
      <c r="AH39" s="175" t="s">
        <v>588</v>
      </c>
    </row>
    <row r="40" spans="2:48" x14ac:dyDescent="0.25">
      <c r="B40" s="175"/>
    </row>
    <row r="41" spans="2:48" x14ac:dyDescent="0.25">
      <c r="B41" s="97"/>
      <c r="C41" s="395" t="s">
        <v>50</v>
      </c>
      <c r="D41" s="395"/>
      <c r="E41" s="395"/>
      <c r="F41" s="395"/>
      <c r="G41" s="395"/>
      <c r="H41" s="395"/>
      <c r="I41" s="395"/>
      <c r="J41" s="395"/>
      <c r="K41" s="395"/>
      <c r="L41" s="395"/>
      <c r="M41" s="395"/>
      <c r="N41" s="395"/>
      <c r="O41" s="176"/>
      <c r="P41" s="100"/>
      <c r="R41" s="97"/>
      <c r="S41" s="395" t="s">
        <v>50</v>
      </c>
      <c r="T41" s="395"/>
      <c r="U41" s="395"/>
      <c r="V41" s="395"/>
      <c r="W41" s="395"/>
      <c r="X41" s="395"/>
      <c r="Y41" s="395"/>
      <c r="Z41" s="395"/>
      <c r="AA41" s="395"/>
      <c r="AB41" s="395"/>
      <c r="AC41" s="395"/>
      <c r="AD41" s="395"/>
      <c r="AE41" s="98"/>
      <c r="AF41" s="100"/>
      <c r="AH41" s="97"/>
      <c r="AI41" s="395" t="s">
        <v>50</v>
      </c>
      <c r="AJ41" s="395"/>
      <c r="AK41" s="395"/>
      <c r="AL41" s="395"/>
      <c r="AM41" s="395"/>
      <c r="AN41" s="395"/>
      <c r="AO41" s="395"/>
      <c r="AP41" s="395"/>
      <c r="AQ41" s="395"/>
      <c r="AR41" s="395"/>
      <c r="AS41" s="395"/>
      <c r="AT41" s="395"/>
      <c r="AU41" s="176"/>
      <c r="AV41" s="100"/>
    </row>
    <row r="42" spans="2:48" x14ac:dyDescent="0.25">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25">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25">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25">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25">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25">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25">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25">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25">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25">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25">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25">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25">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25">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75" x14ac:dyDescent="0.3">
      <c r="B58" s="29" t="s">
        <v>596</v>
      </c>
      <c r="R58" s="29" t="s">
        <v>601</v>
      </c>
      <c r="AH58" s="29" t="s">
        <v>605</v>
      </c>
    </row>
    <row r="59" spans="2:48" x14ac:dyDescent="0.25">
      <c r="B59" s="175" t="s">
        <v>588</v>
      </c>
      <c r="R59" s="175" t="s">
        <v>588</v>
      </c>
      <c r="AH59" s="175" t="s">
        <v>588</v>
      </c>
    </row>
    <row r="61" spans="2:48" x14ac:dyDescent="0.25">
      <c r="B61" s="97"/>
      <c r="C61" s="395" t="s">
        <v>50</v>
      </c>
      <c r="D61" s="395"/>
      <c r="E61" s="395"/>
      <c r="F61" s="395"/>
      <c r="G61" s="395"/>
      <c r="H61" s="395"/>
      <c r="I61" s="395"/>
      <c r="J61" s="395"/>
      <c r="K61" s="395"/>
      <c r="L61" s="395"/>
      <c r="M61" s="395"/>
      <c r="N61" s="395"/>
      <c r="O61" s="176"/>
      <c r="P61" s="100"/>
      <c r="R61" s="97"/>
      <c r="S61" s="395" t="s">
        <v>50</v>
      </c>
      <c r="T61" s="395"/>
      <c r="U61" s="395"/>
      <c r="V61" s="395"/>
      <c r="W61" s="395"/>
      <c r="X61" s="395"/>
      <c r="Y61" s="395"/>
      <c r="Z61" s="395"/>
      <c r="AA61" s="395"/>
      <c r="AB61" s="395"/>
      <c r="AC61" s="395"/>
      <c r="AD61" s="395"/>
      <c r="AE61" s="176"/>
      <c r="AF61" s="100"/>
      <c r="AH61" s="97"/>
      <c r="AI61" s="395" t="s">
        <v>50</v>
      </c>
      <c r="AJ61" s="395"/>
      <c r="AK61" s="395"/>
      <c r="AL61" s="395"/>
      <c r="AM61" s="395"/>
      <c r="AN61" s="395"/>
      <c r="AO61" s="395"/>
      <c r="AP61" s="395"/>
      <c r="AQ61" s="395"/>
      <c r="AR61" s="395"/>
      <c r="AS61" s="395"/>
      <c r="AT61" s="395"/>
      <c r="AU61" s="176"/>
      <c r="AV61" s="100"/>
    </row>
    <row r="62" spans="2:48" x14ac:dyDescent="0.25">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25">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25">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25">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25">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25">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25">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25">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25">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25">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25">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25">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25">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25">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75" x14ac:dyDescent="0.3">
      <c r="B78" s="29" t="s">
        <v>597</v>
      </c>
      <c r="R78" s="29" t="s">
        <v>602</v>
      </c>
      <c r="AH78" s="29" t="s">
        <v>606</v>
      </c>
    </row>
    <row r="79" spans="2:48" x14ac:dyDescent="0.25">
      <c r="B79" s="175" t="s">
        <v>588</v>
      </c>
      <c r="R79" s="175" t="s">
        <v>588</v>
      </c>
      <c r="AH79" s="175" t="s">
        <v>588</v>
      </c>
    </row>
    <row r="81" spans="2:48" x14ac:dyDescent="0.25">
      <c r="B81" s="97"/>
      <c r="C81" s="395" t="s">
        <v>50</v>
      </c>
      <c r="D81" s="395"/>
      <c r="E81" s="395"/>
      <c r="F81" s="395"/>
      <c r="G81" s="395"/>
      <c r="H81" s="395"/>
      <c r="I81" s="395"/>
      <c r="J81" s="395"/>
      <c r="K81" s="395"/>
      <c r="L81" s="395"/>
      <c r="M81" s="395"/>
      <c r="N81" s="395"/>
      <c r="O81" s="176"/>
      <c r="P81" s="100"/>
      <c r="R81" s="97"/>
      <c r="S81" s="395" t="s">
        <v>50</v>
      </c>
      <c r="T81" s="395"/>
      <c r="U81" s="395"/>
      <c r="V81" s="395"/>
      <c r="W81" s="395"/>
      <c r="X81" s="395"/>
      <c r="Y81" s="395"/>
      <c r="Z81" s="395"/>
      <c r="AA81" s="395"/>
      <c r="AB81" s="395"/>
      <c r="AC81" s="395"/>
      <c r="AD81" s="395"/>
      <c r="AE81" s="176"/>
      <c r="AF81" s="100"/>
      <c r="AH81" s="97"/>
      <c r="AI81" s="395" t="s">
        <v>50</v>
      </c>
      <c r="AJ81" s="395"/>
      <c r="AK81" s="395"/>
      <c r="AL81" s="395"/>
      <c r="AM81" s="395"/>
      <c r="AN81" s="395"/>
      <c r="AO81" s="395"/>
      <c r="AP81" s="395"/>
      <c r="AQ81" s="395"/>
      <c r="AR81" s="395"/>
      <c r="AS81" s="395"/>
      <c r="AT81" s="395"/>
      <c r="AU81" s="176"/>
      <c r="AV81" s="100"/>
    </row>
    <row r="82" spans="2:48" x14ac:dyDescent="0.25">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25">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25">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25">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25">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25">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25">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25">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25">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25">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25">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25">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25">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25">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75" x14ac:dyDescent="0.3">
      <c r="B98" s="29" t="s">
        <v>598</v>
      </c>
      <c r="R98" s="29" t="s">
        <v>603</v>
      </c>
      <c r="AH98" s="29" t="s">
        <v>607</v>
      </c>
    </row>
    <row r="99" spans="2:48" x14ac:dyDescent="0.25">
      <c r="B99" s="175" t="s">
        <v>588</v>
      </c>
      <c r="R99" s="175" t="s">
        <v>588</v>
      </c>
      <c r="AH99" s="175" t="s">
        <v>588</v>
      </c>
    </row>
    <row r="101" spans="2:48" x14ac:dyDescent="0.25">
      <c r="B101" s="97"/>
      <c r="C101" s="395" t="s">
        <v>50</v>
      </c>
      <c r="D101" s="395"/>
      <c r="E101" s="395"/>
      <c r="F101" s="395"/>
      <c r="G101" s="395"/>
      <c r="H101" s="395"/>
      <c r="I101" s="395"/>
      <c r="J101" s="395"/>
      <c r="K101" s="395"/>
      <c r="L101" s="395"/>
      <c r="M101" s="395"/>
      <c r="N101" s="395"/>
      <c r="O101" s="176"/>
      <c r="P101" s="100"/>
      <c r="R101" s="97"/>
      <c r="S101" s="395" t="s">
        <v>50</v>
      </c>
      <c r="T101" s="395"/>
      <c r="U101" s="395"/>
      <c r="V101" s="395"/>
      <c r="W101" s="395"/>
      <c r="X101" s="395"/>
      <c r="Y101" s="395"/>
      <c r="Z101" s="395"/>
      <c r="AA101" s="395"/>
      <c r="AB101" s="395"/>
      <c r="AC101" s="395"/>
      <c r="AD101" s="395"/>
      <c r="AE101" s="176"/>
      <c r="AF101" s="100"/>
      <c r="AH101" s="97"/>
      <c r="AI101" s="395" t="s">
        <v>50</v>
      </c>
      <c r="AJ101" s="395"/>
      <c r="AK101" s="395"/>
      <c r="AL101" s="395"/>
      <c r="AM101" s="395"/>
      <c r="AN101" s="395"/>
      <c r="AO101" s="395"/>
      <c r="AP101" s="395"/>
      <c r="AQ101" s="395"/>
      <c r="AR101" s="395"/>
      <c r="AS101" s="395"/>
      <c r="AT101" s="395"/>
      <c r="AU101" s="176"/>
      <c r="AV101" s="100"/>
    </row>
    <row r="102" spans="2:48" x14ac:dyDescent="0.25">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25">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25">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25">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25">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25">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25">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25">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25">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25">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25">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25">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25">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25">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25">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701"/>
  <sheetViews>
    <sheetView zoomScale="70" zoomScaleNormal="70" workbookViewId="0">
      <selection activeCell="A28" sqref="A28"/>
    </sheetView>
  </sheetViews>
  <sheetFormatPr defaultRowHeight="15" customHeight="1" x14ac:dyDescent="0.25"/>
  <cols>
    <col min="1" max="1" width="8.7109375" style="120" customWidth="1"/>
    <col min="2" max="2" width="35.7109375" style="119" customWidth="1"/>
    <col min="3" max="3" width="50.7109375" customWidth="1"/>
    <col min="4" max="4" width="14" style="119" customWidth="1"/>
    <col min="5" max="5" width="31.7109375" style="119" customWidth="1"/>
    <col min="6" max="7" width="14" style="119" customWidth="1"/>
    <col min="8" max="8" width="13" style="119" customWidth="1"/>
    <col min="9" max="9" width="35.7109375" style="119" customWidth="1"/>
    <col min="10" max="10" width="13" style="119" customWidth="1"/>
    <col min="11" max="11" width="18.140625" style="119" customWidth="1"/>
    <col min="12" max="12" width="15.7109375" style="119" customWidth="1"/>
    <col min="13" max="14" width="20.7109375" style="119" customWidth="1"/>
    <col min="15" max="23" width="15.7109375" customWidth="1"/>
  </cols>
  <sheetData>
    <row r="1" spans="1:23" ht="15" customHeight="1" x14ac:dyDescent="0.3">
      <c r="A1" s="29" t="s">
        <v>586</v>
      </c>
    </row>
    <row r="2" spans="1:23" s="320" customFormat="1" ht="57.75" customHeight="1" x14ac:dyDescent="0.25">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25">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25">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25">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25">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25">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25">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25">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25">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25">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25">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25">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25">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25">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25">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25">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25">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25">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25">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25">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25">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25">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25">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25">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25">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25">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25">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25">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25">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25">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25">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25">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25">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25">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25">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25">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25">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25">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25">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25">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25">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25">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25">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25">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25">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25">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25">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25">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25">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25">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25">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25">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25">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25">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25">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25">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25">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25">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25">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25">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25">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25">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25">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25">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25">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25">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25">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25">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25">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25">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25">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25">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25">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25">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25">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25">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25">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25">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25">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25">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25">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25">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25">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25">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25">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25">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25">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25">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25">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25">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25">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25">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25">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25">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25">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25">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25">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25">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25">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25">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25">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25">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25">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25">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25">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25">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25">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25">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25">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25">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25">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25">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25">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25">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25">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25">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25">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25">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25">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25">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25">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25">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25">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25">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25">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25">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25">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25">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25">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25">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25">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25">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25">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25">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25">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25">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25">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25">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25">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25">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25">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25">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25">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25">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25">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25">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25">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25">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25">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25">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25">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25">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25">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25">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25">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25">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25">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25">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25">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25">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25">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25">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25">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25">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25">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25">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25">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25">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25">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25">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25">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25">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25">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25">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25">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25">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25">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25">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25">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25">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25">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25">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25">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25">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25">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25">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25">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25">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25">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25">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25">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25">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25">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25">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25">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25">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25">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25">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25">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25">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25">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25">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25">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25">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25">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25">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25">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25">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25">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25">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25">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25">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25">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25">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25">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25">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25">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25">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25">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25">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25">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25">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25">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25">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25">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25">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25">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25">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25">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25">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25">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25">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25">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25">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25">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25">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25">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25">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25">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25">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25">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25">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25">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25">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25">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25">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25">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25">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25">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25">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25">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25">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25">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25">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25">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25">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25">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25">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25">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25">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25">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25">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25">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25">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25">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25">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25">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25">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25">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25">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25">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25">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25">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25">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25">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25">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25">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25">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25">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25">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25">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25">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25">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25">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25">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25">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25">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25">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25">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25">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25">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25">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25">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25">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25">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25">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25">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25">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25">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25">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25">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25">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25">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25">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25">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25">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25">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25">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25">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25">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25">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25">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25">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25">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25">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25">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25">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25">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25">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25">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25">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25">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25">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25">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25">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25">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25">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25">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25">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25">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25">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25">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25">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25">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25">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25">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25">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25">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25">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25">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25">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25">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25">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25">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25">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25">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25">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25">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25">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25">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25">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25">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25">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25">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25">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25">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25">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25">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25">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25">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25">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25">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25">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25">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25">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25">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25">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25">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25">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25">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25">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25">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25">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25">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25">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25">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25">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25">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25">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25">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25">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25">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25">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25">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25">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25">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25">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25">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25">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25">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25">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25">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25">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25">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25">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25">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25">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25">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25">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25">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25">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25">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25">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25">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25">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25">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25">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25">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25">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25">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25">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25">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25">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25">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25">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25">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25">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25">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25">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25">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25">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25">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25">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25">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25">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25">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25">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25">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25">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25">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25">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25">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25">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25">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25">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25">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25">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25">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25">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25">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25">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25">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25">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25">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25">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25">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25">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25">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25">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25">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25">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25">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25">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25">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25">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25">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25">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25">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25">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25">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25">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25">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25">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25">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25">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25">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25">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25">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25">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25">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25">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25">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25">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25">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25">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25">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25">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25">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25">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25">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25">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25">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25">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25">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25">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25">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25">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25">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25">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25">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25">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25">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25">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25">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25">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25">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25">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25">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25">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25">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25">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25">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25">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25">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25">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25">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25">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25">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25">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25">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25">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25">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25">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25">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25">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25">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25">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25">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25">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25">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25">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25">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25">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25">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25">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25">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25">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25">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25">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25">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25">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25">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25">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25">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25">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25">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25">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25">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25">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25">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25">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25">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25">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25">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25">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25">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25">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25">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25">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25">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25">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25">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25">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25">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25">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25">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25">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25">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25">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25">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25">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25">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25">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25">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25">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25">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25">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25">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25">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25">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25">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25">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25">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25">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25">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25">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25">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25">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25">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25">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25">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25">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25">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25">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25">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25">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25">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25">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25">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25">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25">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25">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25">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25">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25">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25">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25">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25">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25">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25">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25">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25">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25">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25">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25">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25">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25">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25">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25">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25">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25">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25">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25">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25">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25">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25">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25">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25">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25">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25">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25">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25">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25">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25">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25">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25">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25">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25">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25">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25">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25">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25">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25">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25">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25">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25">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25">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25">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25">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25">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25">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25">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25">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25">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25">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25">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25">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25">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25">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25">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25">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25">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25">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25">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25">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25">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25">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25">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25">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25">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25">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25">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25">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25">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25">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25">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25">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25">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25">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25">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25">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25">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25">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25">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25">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25">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25">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25">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25">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25">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25">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25">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25">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25">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25">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25">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25">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25">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25">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25">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25">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25">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25">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25">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25">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25">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25">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25">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25">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25">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Q112"/>
  <sheetViews>
    <sheetView topLeftCell="R22" zoomScale="85" zoomScaleNormal="85"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643</v>
      </c>
    </row>
    <row r="4" spans="2:14" ht="21" x14ac:dyDescent="0.35">
      <c r="B4" s="28"/>
    </row>
    <row r="5" spans="2:14" ht="137.25" customHeight="1" x14ac:dyDescent="0.25">
      <c r="B5" s="403" t="s">
        <v>647</v>
      </c>
      <c r="C5" s="404"/>
      <c r="D5" s="404"/>
      <c r="E5" s="404"/>
      <c r="F5" s="404"/>
      <c r="G5" s="404"/>
      <c r="H5" s="404"/>
      <c r="I5" s="404"/>
      <c r="J5" s="404"/>
      <c r="K5" s="404"/>
      <c r="L5" s="404"/>
      <c r="M5" s="404"/>
      <c r="N5" s="404"/>
    </row>
    <row r="8" spans="2:14" ht="18.75" x14ac:dyDescent="0.3">
      <c r="B8" s="29" t="s">
        <v>626</v>
      </c>
    </row>
    <row r="10" spans="2:14" x14ac:dyDescent="0.25">
      <c r="B10" s="68"/>
      <c r="C10" s="405" t="s">
        <v>334</v>
      </c>
      <c r="D10" s="405"/>
      <c r="E10" s="405"/>
      <c r="F10" s="405"/>
      <c r="G10" s="405"/>
      <c r="H10" s="405"/>
      <c r="I10" s="405"/>
      <c r="J10" s="405"/>
      <c r="K10" s="405"/>
      <c r="L10" s="405"/>
      <c r="M10" s="405"/>
      <c r="N10" s="405"/>
    </row>
    <row r="11" spans="2:14" x14ac:dyDescent="0.25">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25">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25">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25">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25">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25">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25">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25">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25">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25">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25">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25">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25">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x14ac:dyDescent="0.25">
      <c r="B27" s="380" t="s">
        <v>673</v>
      </c>
      <c r="C27" s="380"/>
      <c r="D27" s="380"/>
      <c r="E27" s="380"/>
      <c r="F27" s="380"/>
      <c r="G27" s="380"/>
      <c r="H27" s="380"/>
      <c r="I27" s="380"/>
      <c r="J27" s="380"/>
      <c r="K27" s="380"/>
      <c r="L27" s="380"/>
      <c r="M27" s="380"/>
      <c r="N27" s="380"/>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619</v>
      </c>
      <c r="P32" s="29" t="s">
        <v>620</v>
      </c>
      <c r="Q32" s="29"/>
      <c r="AD32" s="29" t="s">
        <v>621</v>
      </c>
      <c r="AR32" s="29" t="s">
        <v>622</v>
      </c>
      <c r="AS32" s="29"/>
    </row>
    <row r="34" spans="2:56" x14ac:dyDescent="0.25">
      <c r="C34" s="405" t="s">
        <v>334</v>
      </c>
      <c r="D34" s="405"/>
      <c r="E34" s="405"/>
      <c r="F34" s="405"/>
      <c r="G34" s="405"/>
      <c r="H34" s="405"/>
      <c r="I34" s="405"/>
      <c r="J34" s="405"/>
      <c r="K34" s="405"/>
      <c r="L34" s="405"/>
      <c r="M34" s="405"/>
      <c r="N34" s="405"/>
      <c r="P34" s="68"/>
      <c r="Q34" s="405" t="s">
        <v>334</v>
      </c>
      <c r="R34" s="405"/>
      <c r="S34" s="405"/>
      <c r="T34" s="405"/>
      <c r="U34" s="405"/>
      <c r="V34" s="405"/>
      <c r="W34" s="405"/>
      <c r="X34" s="405"/>
      <c r="Y34" s="405"/>
      <c r="Z34" s="405"/>
      <c r="AA34" s="405"/>
      <c r="AB34" s="405"/>
      <c r="AD34" s="68"/>
      <c r="AE34" s="405" t="s">
        <v>334</v>
      </c>
      <c r="AF34" s="405"/>
      <c r="AG34" s="405"/>
      <c r="AH34" s="405"/>
      <c r="AI34" s="405"/>
      <c r="AJ34" s="405"/>
      <c r="AK34" s="405"/>
      <c r="AL34" s="405"/>
      <c r="AM34" s="405"/>
      <c r="AN34" s="405"/>
      <c r="AO34" s="405"/>
      <c r="AP34" s="405"/>
      <c r="AR34" s="68"/>
      <c r="AS34" s="405" t="s">
        <v>334</v>
      </c>
      <c r="AT34" s="405"/>
      <c r="AU34" s="405"/>
      <c r="AV34" s="405"/>
      <c r="AW34" s="405"/>
      <c r="AX34" s="405"/>
      <c r="AY34" s="405"/>
      <c r="AZ34" s="405"/>
      <c r="BA34" s="405"/>
      <c r="BB34" s="405"/>
      <c r="BC34" s="405"/>
      <c r="BD34" s="405"/>
    </row>
    <row r="35" spans="2:56" x14ac:dyDescent="0.25">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83">
        <v>-4.8338973537529001E-2</v>
      </c>
      <c r="AF36" s="83">
        <v>-3.4740548643213701E-2</v>
      </c>
      <c r="AG36" s="83">
        <v>0</v>
      </c>
      <c r="AH36" s="83">
        <v>0</v>
      </c>
      <c r="AI36" s="83">
        <v>-0.39024382484466003</v>
      </c>
      <c r="AJ36" s="83">
        <v>0</v>
      </c>
      <c r="AK36" s="85">
        <v>0</v>
      </c>
      <c r="AL36" s="50">
        <v>0</v>
      </c>
      <c r="AM36" s="50">
        <v>0</v>
      </c>
      <c r="AN36" s="50">
        <v>0</v>
      </c>
      <c r="AO36" s="50">
        <v>0</v>
      </c>
      <c r="AP36" s="50">
        <v>0</v>
      </c>
      <c r="AR36" s="25" t="s">
        <v>42</v>
      </c>
      <c r="AS36" s="83">
        <v>-0.62051199999999995</v>
      </c>
      <c r="AT36" s="83">
        <v>-5.1507880000000004</v>
      </c>
      <c r="AU36" s="83">
        <v>-1.141251</v>
      </c>
      <c r="AV36" s="83">
        <v>-1.3213165</v>
      </c>
      <c r="AW36" s="83">
        <v>-16.993704999999999</v>
      </c>
      <c r="AX36" s="83">
        <v>-12.822228000000001</v>
      </c>
      <c r="AY36" s="85">
        <v>-1.5526975999999999</v>
      </c>
      <c r="AZ36" s="50">
        <v>-11.542119400000001</v>
      </c>
      <c r="BA36" s="50">
        <v>-20.932359000000002</v>
      </c>
      <c r="BB36" s="50">
        <v>-1.3374981399999999</v>
      </c>
      <c r="BC36" s="50">
        <v>-11.542119400000001</v>
      </c>
      <c r="BD36" s="50">
        <v>-20.932359000000002</v>
      </c>
    </row>
    <row r="37" spans="2:56" x14ac:dyDescent="0.25">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50">
        <v>-1.5311833129488399</v>
      </c>
      <c r="AF37" s="50">
        <v>-1.1677421888347701</v>
      </c>
      <c r="AG37" s="50">
        <v>0</v>
      </c>
      <c r="AH37" s="50">
        <v>0</v>
      </c>
      <c r="AI37" s="50">
        <v>-0.67739888640568302</v>
      </c>
      <c r="AJ37" s="50">
        <v>0</v>
      </c>
      <c r="AK37" s="85">
        <v>0</v>
      </c>
      <c r="AL37" s="50">
        <v>0</v>
      </c>
      <c r="AM37" s="50">
        <v>0</v>
      </c>
      <c r="AN37" s="50">
        <v>0</v>
      </c>
      <c r="AO37" s="50">
        <v>0</v>
      </c>
      <c r="AP37" s="50">
        <v>0</v>
      </c>
      <c r="AR37" s="25" t="s">
        <v>43</v>
      </c>
      <c r="AS37" s="50">
        <v>-3.4055800000000001</v>
      </c>
      <c r="AT37" s="50">
        <v>-3.0912790000000001</v>
      </c>
      <c r="AU37" s="50">
        <v>-5.0177025000000004</v>
      </c>
      <c r="AV37" s="50">
        <v>-2.7678251999999999</v>
      </c>
      <c r="AW37" s="50">
        <v>-9.8193439999999992</v>
      </c>
      <c r="AX37" s="50">
        <v>-8.4701339999999998</v>
      </c>
      <c r="AY37" s="85">
        <v>-1.6970622</v>
      </c>
      <c r="AZ37" s="50">
        <v>-7.4504257999999997</v>
      </c>
      <c r="BA37" s="50">
        <v>-13.897356</v>
      </c>
      <c r="BB37" s="50">
        <v>-2.18762189</v>
      </c>
      <c r="BC37" s="50">
        <v>-7.4504257999999997</v>
      </c>
      <c r="BD37" s="50">
        <v>-13.897356</v>
      </c>
    </row>
    <row r="38" spans="2:56" x14ac:dyDescent="0.25">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50">
        <v>-1.3448984092009</v>
      </c>
      <c r="AF38" s="50">
        <v>-1.9146493992906899</v>
      </c>
      <c r="AG38" s="50">
        <v>0</v>
      </c>
      <c r="AH38" s="50">
        <v>0</v>
      </c>
      <c r="AI38" s="50">
        <v>-2.4056448753844002</v>
      </c>
      <c r="AJ38" s="50">
        <v>0</v>
      </c>
      <c r="AK38" s="85">
        <v>0</v>
      </c>
      <c r="AL38" s="50">
        <v>0</v>
      </c>
      <c r="AM38" s="50">
        <v>0</v>
      </c>
      <c r="AN38" s="50">
        <v>0</v>
      </c>
      <c r="AO38" s="50">
        <v>0</v>
      </c>
      <c r="AP38" s="50">
        <v>0</v>
      </c>
      <c r="AR38" s="25" t="s">
        <v>44</v>
      </c>
      <c r="AS38" s="50">
        <v>-4.0273839999999996</v>
      </c>
      <c r="AT38" s="50">
        <v>-11.865671000000001</v>
      </c>
      <c r="AU38" s="50">
        <v>-0.42926720000000002</v>
      </c>
      <c r="AV38" s="50">
        <v>-3.7846923000000001</v>
      </c>
      <c r="AW38" s="50">
        <v>-25.284191</v>
      </c>
      <c r="AX38" s="50">
        <v>-20.150378</v>
      </c>
      <c r="AY38" s="85">
        <v>-4.1300227999999999</v>
      </c>
      <c r="AZ38" s="50">
        <v>-19.060631000000001</v>
      </c>
      <c r="BA38" s="50">
        <v>-29.326765000000002</v>
      </c>
      <c r="BB38" s="50">
        <v>-4.2140917399999998</v>
      </c>
      <c r="BC38" s="50">
        <v>-19.060631000000001</v>
      </c>
      <c r="BD38" s="50">
        <v>-29.326765000000002</v>
      </c>
    </row>
    <row r="39" spans="2:56" x14ac:dyDescent="0.25">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50">
        <v>-0.54686070271509402</v>
      </c>
      <c r="AF39" s="50">
        <v>-0.66777495915079799</v>
      </c>
      <c r="AG39" s="50">
        <v>0</v>
      </c>
      <c r="AH39" s="50">
        <v>0</v>
      </c>
      <c r="AI39" s="50">
        <v>-0.70522876795877198</v>
      </c>
      <c r="AJ39" s="50">
        <v>0</v>
      </c>
      <c r="AK39" s="85">
        <v>0</v>
      </c>
      <c r="AL39" s="50">
        <v>0</v>
      </c>
      <c r="AM39" s="50">
        <v>0</v>
      </c>
      <c r="AN39" s="50">
        <v>0</v>
      </c>
      <c r="AO39" s="50">
        <v>0</v>
      </c>
      <c r="AP39" s="50">
        <v>0</v>
      </c>
      <c r="AR39" s="25" t="s">
        <v>45</v>
      </c>
      <c r="AS39" s="50">
        <v>-3.0575580000000002</v>
      </c>
      <c r="AT39" s="50">
        <v>-8.1312320000000007</v>
      </c>
      <c r="AU39" s="50">
        <v>-2.9159351</v>
      </c>
      <c r="AV39" s="50">
        <v>-0.26831670000000002</v>
      </c>
      <c r="AW39" s="50">
        <v>-20.327397000000001</v>
      </c>
      <c r="AX39" s="50">
        <v>-16.680033000000002</v>
      </c>
      <c r="AY39" s="85">
        <v>-0.41717149999999997</v>
      </c>
      <c r="AZ39" s="50">
        <v>-16.1025563</v>
      </c>
      <c r="BA39" s="50">
        <v>-24.514125</v>
      </c>
      <c r="BB39" s="50">
        <v>-0.16090594</v>
      </c>
      <c r="BC39" s="50">
        <v>-16.1025563</v>
      </c>
      <c r="BD39" s="50">
        <v>-24.514125</v>
      </c>
    </row>
    <row r="40" spans="2:56" x14ac:dyDescent="0.25">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50">
        <v>-0.58562942959751796</v>
      </c>
      <c r="AF40" s="50">
        <v>-1.4686392373185799</v>
      </c>
      <c r="AG40" s="50">
        <v>0</v>
      </c>
      <c r="AH40" s="50">
        <v>0</v>
      </c>
      <c r="AI40" s="50">
        <v>0</v>
      </c>
      <c r="AJ40" s="50">
        <v>0</v>
      </c>
      <c r="AK40" s="85">
        <v>0</v>
      </c>
      <c r="AL40" s="50">
        <v>0</v>
      </c>
      <c r="AM40" s="50">
        <v>0</v>
      </c>
      <c r="AN40" s="50">
        <v>0</v>
      </c>
      <c r="AO40" s="50">
        <v>0</v>
      </c>
      <c r="AP40" s="50">
        <v>0</v>
      </c>
      <c r="AR40" s="25" t="s">
        <v>46</v>
      </c>
      <c r="AS40" s="50">
        <v>-16.915330999999998</v>
      </c>
      <c r="AT40" s="50">
        <v>-13.998113999999999</v>
      </c>
      <c r="AU40" s="50">
        <v>-18.824137799999999</v>
      </c>
      <c r="AV40" s="50">
        <v>-16.282839200000002</v>
      </c>
      <c r="AW40" s="50">
        <v>-1.8082769999999999</v>
      </c>
      <c r="AX40" s="50">
        <v>-3.1967509999999999</v>
      </c>
      <c r="AY40" s="85">
        <v>-10.627421999999999</v>
      </c>
      <c r="AZ40" s="50">
        <v>-3.9153316</v>
      </c>
      <c r="BA40" s="50">
        <v>-2.2640280000000002</v>
      </c>
      <c r="BB40" s="50">
        <v>-17.308443199999999</v>
      </c>
      <c r="BC40" s="50">
        <v>-3.9153316</v>
      </c>
      <c r="BD40" s="50">
        <v>-2.2640280000000002</v>
      </c>
    </row>
    <row r="41" spans="2:56" x14ac:dyDescent="0.25">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50">
        <v>-7.9909709312278103</v>
      </c>
      <c r="AF41" s="50">
        <v>-6.9790637919164498</v>
      </c>
      <c r="AG41" s="50">
        <v>0</v>
      </c>
      <c r="AH41" s="50">
        <v>0</v>
      </c>
      <c r="AI41" s="50">
        <v>-6.3270632355383299E-2</v>
      </c>
      <c r="AJ41" s="50">
        <v>0</v>
      </c>
      <c r="AK41" s="85">
        <v>0</v>
      </c>
      <c r="AL41" s="50">
        <v>0</v>
      </c>
      <c r="AM41" s="50">
        <v>0</v>
      </c>
      <c r="AN41" s="50">
        <v>0</v>
      </c>
      <c r="AO41" s="50">
        <v>0</v>
      </c>
      <c r="AP41" s="50">
        <v>0</v>
      </c>
      <c r="AR41" s="25" t="s">
        <v>47</v>
      </c>
      <c r="AS41" s="50">
        <v>-18.663311</v>
      </c>
      <c r="AT41" s="50">
        <v>-15.113220999999999</v>
      </c>
      <c r="AU41" s="50">
        <v>-20.648615400000001</v>
      </c>
      <c r="AV41" s="50">
        <v>-16.843086700000001</v>
      </c>
      <c r="AW41" s="50">
        <v>-3.9367399999999999</v>
      </c>
      <c r="AX41" s="50">
        <v>-1.041871</v>
      </c>
      <c r="AY41" s="85">
        <v>-8.9508577999999996</v>
      </c>
      <c r="AZ41" s="50">
        <v>-0.50794059999999996</v>
      </c>
      <c r="BA41" s="50">
        <v>-4.715471</v>
      </c>
      <c r="BB41" s="50">
        <v>-19.08571796</v>
      </c>
      <c r="BC41" s="50">
        <v>-0.50794059999999996</v>
      </c>
      <c r="BD41" s="50">
        <v>-4.715471</v>
      </c>
    </row>
    <row r="42" spans="2:56" x14ac:dyDescent="0.25">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75">
        <v>-1.2430719446253</v>
      </c>
      <c r="AF42" s="75">
        <v>-2.7515769711247202</v>
      </c>
      <c r="AG42" s="75">
        <v>0</v>
      </c>
      <c r="AH42" s="75">
        <v>0</v>
      </c>
      <c r="AI42" s="75">
        <v>-2.0074738396530699E-2</v>
      </c>
      <c r="AJ42" s="75">
        <v>0</v>
      </c>
      <c r="AK42" s="86">
        <v>0</v>
      </c>
      <c r="AL42" s="75">
        <v>0</v>
      </c>
      <c r="AM42" s="75">
        <v>0</v>
      </c>
      <c r="AN42" s="75">
        <v>0</v>
      </c>
      <c r="AO42" s="75">
        <v>0</v>
      </c>
      <c r="AP42" s="75">
        <v>0</v>
      </c>
      <c r="AR42" s="72" t="s">
        <v>48</v>
      </c>
      <c r="AS42" s="75">
        <v>-3.4071509999999998</v>
      </c>
      <c r="AT42" s="75">
        <v>-6.4796829999999996</v>
      </c>
      <c r="AU42" s="75">
        <v>-3.3627372000000002</v>
      </c>
      <c r="AV42" s="75">
        <v>-0.3965264</v>
      </c>
      <c r="AW42" s="75">
        <v>-13.278635</v>
      </c>
      <c r="AX42" s="75">
        <v>-8.7260580000000001</v>
      </c>
      <c r="AY42" s="86">
        <v>-0.1091046</v>
      </c>
      <c r="AZ42" s="75">
        <v>-7.7189196000000004</v>
      </c>
      <c r="BA42" s="75">
        <v>-17.085718</v>
      </c>
      <c r="BB42" s="75">
        <v>-2.256499E-2</v>
      </c>
      <c r="BC42" s="75">
        <v>-7.7189196000000004</v>
      </c>
      <c r="BD42" s="75">
        <v>-17.085718</v>
      </c>
    </row>
    <row r="43" spans="2:56" x14ac:dyDescent="0.25">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50">
        <v>-7.6202608744303397</v>
      </c>
      <c r="AF43" s="50">
        <v>-6.3775965372721304</v>
      </c>
      <c r="AG43" s="50">
        <v>0</v>
      </c>
      <c r="AH43" s="50">
        <v>0</v>
      </c>
      <c r="AI43" s="50">
        <v>0</v>
      </c>
      <c r="AJ43" s="50">
        <v>0</v>
      </c>
      <c r="AK43" s="85">
        <v>0</v>
      </c>
      <c r="AL43" s="50" t="s">
        <v>663</v>
      </c>
      <c r="AM43" s="50" t="s">
        <v>663</v>
      </c>
      <c r="AN43" s="50" t="s">
        <v>663</v>
      </c>
      <c r="AO43" s="50" t="s">
        <v>663</v>
      </c>
      <c r="AP43" s="50" t="s">
        <v>663</v>
      </c>
      <c r="AR43" s="25" t="s">
        <v>513</v>
      </c>
      <c r="AS43" s="50">
        <v>-17.036481999999999</v>
      </c>
      <c r="AT43" s="50">
        <v>-13.57366</v>
      </c>
      <c r="AU43" s="50">
        <v>-19.118729500000001</v>
      </c>
      <c r="AV43" s="50">
        <v>-16.186386299999999</v>
      </c>
      <c r="AW43" s="50">
        <v>-5.2131119999999997</v>
      </c>
      <c r="AX43" s="50">
        <v>-1.8498650000000001</v>
      </c>
      <c r="AY43" s="85">
        <v>-7.8207947000000004</v>
      </c>
      <c r="AZ43" s="50"/>
      <c r="BA43" s="50"/>
      <c r="BB43" s="50"/>
      <c r="BC43" s="50"/>
      <c r="BD43" s="50"/>
    </row>
    <row r="44" spans="2:56" x14ac:dyDescent="0.25">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50">
        <v>0</v>
      </c>
      <c r="AF44" s="50">
        <v>0</v>
      </c>
      <c r="AG44" s="50">
        <v>0</v>
      </c>
      <c r="AH44" s="50">
        <v>0</v>
      </c>
      <c r="AI44" s="50">
        <v>0</v>
      </c>
      <c r="AJ44" s="50">
        <v>0</v>
      </c>
      <c r="AK44" s="85">
        <v>0</v>
      </c>
      <c r="AL44" s="50" t="s">
        <v>663</v>
      </c>
      <c r="AM44" s="50" t="s">
        <v>663</v>
      </c>
      <c r="AN44" s="50" t="s">
        <v>663</v>
      </c>
      <c r="AO44" s="50" t="s">
        <v>663</v>
      </c>
      <c r="AP44" s="50" t="s">
        <v>663</v>
      </c>
      <c r="AR44" s="25" t="s">
        <v>514</v>
      </c>
      <c r="AS44" s="50">
        <v>-22.789480000000001</v>
      </c>
      <c r="AT44" s="50">
        <v>-19.974515</v>
      </c>
      <c r="AU44" s="50">
        <v>-24.704334299999999</v>
      </c>
      <c r="AV44" s="50">
        <v>-22.075999899999999</v>
      </c>
      <c r="AW44" s="50">
        <v>-3.4817610000000001</v>
      </c>
      <c r="AX44" s="50">
        <v>-5.0046030000000004</v>
      </c>
      <c r="AY44" s="85">
        <v>-15.4395343</v>
      </c>
      <c r="AZ44" s="50"/>
      <c r="BA44" s="50"/>
      <c r="BB44" s="50"/>
      <c r="BC44" s="50"/>
      <c r="BD44" s="50"/>
    </row>
    <row r="45" spans="2:56" x14ac:dyDescent="0.25">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50">
        <v>0</v>
      </c>
      <c r="AF45" s="50">
        <v>1.33463541666572E-2</v>
      </c>
      <c r="AG45" s="50">
        <v>0</v>
      </c>
      <c r="AH45" s="50">
        <v>0</v>
      </c>
      <c r="AI45" s="50">
        <v>0</v>
      </c>
      <c r="AJ45" s="50">
        <v>0</v>
      </c>
      <c r="AK45" s="85">
        <v>0</v>
      </c>
      <c r="AL45" s="50" t="s">
        <v>663</v>
      </c>
      <c r="AM45" s="50" t="s">
        <v>663</v>
      </c>
      <c r="AN45" s="208" t="s">
        <v>663</v>
      </c>
      <c r="AO45" s="50" t="s">
        <v>663</v>
      </c>
      <c r="AP45" s="50" t="s">
        <v>663</v>
      </c>
      <c r="AR45" s="25" t="s">
        <v>515</v>
      </c>
      <c r="AS45" s="50">
        <v>-2.6262889999999999</v>
      </c>
      <c r="AT45" s="50">
        <v>-7.941351</v>
      </c>
      <c r="AU45" s="50">
        <v>-3.0999183000000001</v>
      </c>
      <c r="AV45" s="50">
        <v>-0.1223341</v>
      </c>
      <c r="AW45" s="50">
        <v>-21.987413</v>
      </c>
      <c r="AX45" s="50">
        <v>-17.855139999999999</v>
      </c>
      <c r="AY45" s="85">
        <v>-0.31510670000000002</v>
      </c>
      <c r="AZ45" s="50"/>
      <c r="BA45" s="50"/>
      <c r="BB45" s="208" t="s">
        <v>69</v>
      </c>
      <c r="BC45" s="50"/>
      <c r="BD45" s="50"/>
    </row>
    <row r="46" spans="2:56" x14ac:dyDescent="0.25">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50">
        <v>-1.2430719446253</v>
      </c>
      <c r="AF46" s="50">
        <v>-2.7515769711247202</v>
      </c>
      <c r="AG46" s="50">
        <v>0</v>
      </c>
      <c r="AH46" s="50">
        <v>0</v>
      </c>
      <c r="AI46" s="50">
        <v>-2.0074738396530699E-2</v>
      </c>
      <c r="AJ46" s="50">
        <v>0</v>
      </c>
      <c r="AK46" s="85">
        <v>0</v>
      </c>
      <c r="AL46" s="50" t="s">
        <v>663</v>
      </c>
      <c r="AM46" s="50" t="s">
        <v>663</v>
      </c>
      <c r="AN46" s="50" t="s">
        <v>663</v>
      </c>
      <c r="AO46" s="50" t="s">
        <v>663</v>
      </c>
      <c r="AP46" s="50" t="s">
        <v>663</v>
      </c>
      <c r="AR46" s="25" t="s">
        <v>516</v>
      </c>
      <c r="AS46" s="50">
        <v>-17.036481999999999</v>
      </c>
      <c r="AT46" s="50">
        <v>-13.57366</v>
      </c>
      <c r="AU46" s="50">
        <v>-19.118729500000001</v>
      </c>
      <c r="AV46" s="50">
        <v>-16.186386299999999</v>
      </c>
      <c r="AW46" s="50">
        <v>-5.2131119999999997</v>
      </c>
      <c r="AX46" s="50">
        <v>-1.8498650000000001</v>
      </c>
      <c r="AY46" s="85">
        <v>-7.8207947000000004</v>
      </c>
      <c r="AZ46" s="50"/>
      <c r="BA46" s="50"/>
      <c r="BB46" s="50"/>
      <c r="BC46" s="50"/>
      <c r="BD46" s="50"/>
    </row>
    <row r="47" spans="2:56" x14ac:dyDescent="0.25">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50">
        <v>-7.6202608744303397</v>
      </c>
      <c r="AF47" s="50">
        <v>-6.3775965372721304</v>
      </c>
      <c r="AG47" s="50">
        <v>0</v>
      </c>
      <c r="AH47" s="50">
        <v>0</v>
      </c>
      <c r="AI47" s="50">
        <v>0</v>
      </c>
      <c r="AJ47" s="50">
        <v>0</v>
      </c>
      <c r="AK47" s="85">
        <v>0</v>
      </c>
      <c r="AL47" s="50" t="s">
        <v>663</v>
      </c>
      <c r="AM47" s="50" t="s">
        <v>663</v>
      </c>
      <c r="AN47" s="50" t="s">
        <v>663</v>
      </c>
      <c r="AO47" s="50" t="s">
        <v>663</v>
      </c>
      <c r="AP47" s="50" t="s">
        <v>663</v>
      </c>
      <c r="AR47" s="25" t="s">
        <v>517</v>
      </c>
      <c r="AS47" s="50">
        <v>-22.789480000000001</v>
      </c>
      <c r="AT47" s="50">
        <v>-19.974515</v>
      </c>
      <c r="AU47" s="50">
        <v>-24.704334299999999</v>
      </c>
      <c r="AV47" s="50">
        <v>-22.075999899999999</v>
      </c>
      <c r="AW47" s="50">
        <v>-3.4817610000000001</v>
      </c>
      <c r="AX47" s="50">
        <v>-5.0046030000000004</v>
      </c>
      <c r="AY47" s="85">
        <v>-15.4395343</v>
      </c>
      <c r="AZ47" s="50"/>
      <c r="BA47" s="50"/>
      <c r="BB47" s="50"/>
      <c r="BC47" s="50"/>
      <c r="BD47" s="50"/>
    </row>
    <row r="49" spans="2:69" x14ac:dyDescent="0.25">
      <c r="B49" t="s">
        <v>99</v>
      </c>
      <c r="P49" t="s">
        <v>99</v>
      </c>
      <c r="AD49" t="s">
        <v>99</v>
      </c>
      <c r="AR49" t="s">
        <v>99</v>
      </c>
    </row>
    <row r="50" spans="2:69" x14ac:dyDescent="0.25">
      <c r="B50" t="s">
        <v>664</v>
      </c>
      <c r="P50" t="s">
        <v>664</v>
      </c>
      <c r="AD50" t="s">
        <v>664</v>
      </c>
      <c r="AR50" t="s">
        <v>664</v>
      </c>
    </row>
    <row r="51" spans="2:69" x14ac:dyDescent="0.25">
      <c r="B51" t="s">
        <v>340</v>
      </c>
      <c r="P51" t="s">
        <v>340</v>
      </c>
      <c r="AD51" t="s">
        <v>340</v>
      </c>
      <c r="AR51" t="s">
        <v>340</v>
      </c>
    </row>
    <row r="52" spans="2:69" x14ac:dyDescent="0.25">
      <c r="B52" t="s">
        <v>112</v>
      </c>
      <c r="P52" t="s">
        <v>112</v>
      </c>
      <c r="AD52" t="s">
        <v>112</v>
      </c>
      <c r="AR52" t="s">
        <v>112</v>
      </c>
    </row>
    <row r="56" spans="2:69" ht="18.75" x14ac:dyDescent="0.3">
      <c r="B56" s="29" t="s">
        <v>610</v>
      </c>
    </row>
    <row r="57" spans="2:69" ht="18.75" x14ac:dyDescent="0.3">
      <c r="B57" s="29"/>
    </row>
    <row r="58" spans="2:69" ht="30" customHeight="1" x14ac:dyDescent="0.25">
      <c r="B58" s="30" t="s">
        <v>63</v>
      </c>
      <c r="C58" s="87">
        <f>SUM('Main Sheet'!B11:B13)*6*2</f>
        <v>8388</v>
      </c>
      <c r="D58" s="406" t="s">
        <v>609</v>
      </c>
      <c r="E58" s="406"/>
      <c r="F58" s="406"/>
      <c r="G58" s="406"/>
      <c r="H58" s="406"/>
      <c r="I58" s="406"/>
      <c r="J58" s="406"/>
      <c r="K58" s="406"/>
      <c r="L58" s="406"/>
      <c r="M58" s="406"/>
      <c r="N58" s="406"/>
    </row>
    <row r="59" spans="2:69" x14ac:dyDescent="0.25">
      <c r="B59" s="30" t="s">
        <v>64</v>
      </c>
      <c r="C59" s="87">
        <f>2*0.027*1600000</f>
        <v>86400</v>
      </c>
      <c r="D59" t="s">
        <v>665</v>
      </c>
    </row>
    <row r="60" spans="2:69" x14ac:dyDescent="0.25">
      <c r="B60" s="30" t="s">
        <v>62</v>
      </c>
      <c r="C60" s="27">
        <f>C58/C59</f>
        <v>9.7083333333333327E-2</v>
      </c>
      <c r="D60" s="175" t="s">
        <v>341</v>
      </c>
    </row>
    <row r="61" spans="2:69" x14ac:dyDescent="0.25">
      <c r="B61" s="30" t="s">
        <v>65</v>
      </c>
      <c r="C61" s="88">
        <v>-3.2000000000000001E-2</v>
      </c>
      <c r="D61" t="s">
        <v>349</v>
      </c>
    </row>
    <row r="63" spans="2:69" x14ac:dyDescent="0.25">
      <c r="C63" s="405" t="s">
        <v>334</v>
      </c>
      <c r="D63" s="405"/>
      <c r="E63" s="405"/>
      <c r="F63" s="405"/>
      <c r="G63" s="405"/>
      <c r="H63" s="405"/>
      <c r="I63" s="405"/>
      <c r="J63" s="405"/>
      <c r="K63" s="405"/>
      <c r="L63" s="405"/>
      <c r="M63" s="405"/>
      <c r="N63" s="405"/>
      <c r="BF63" s="1"/>
    </row>
    <row r="64" spans="2:69" x14ac:dyDescent="0.25">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25">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25">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25">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25">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25">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25">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25">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25">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25">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25">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25">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75" x14ac:dyDescent="0.3">
      <c r="B79" s="29" t="s">
        <v>618</v>
      </c>
      <c r="P79" s="29" t="s">
        <v>617</v>
      </c>
      <c r="AD79" s="29" t="s">
        <v>616</v>
      </c>
      <c r="AR79" s="29" t="s">
        <v>615</v>
      </c>
    </row>
    <row r="81" spans="2:56" x14ac:dyDescent="0.25">
      <c r="C81" s="405" t="s">
        <v>334</v>
      </c>
      <c r="D81" s="405"/>
      <c r="E81" s="405"/>
      <c r="F81" s="405"/>
      <c r="G81" s="405"/>
      <c r="H81" s="405"/>
      <c r="I81" s="405"/>
      <c r="J81" s="405"/>
      <c r="K81" s="405"/>
      <c r="L81" s="405"/>
      <c r="M81" s="405"/>
      <c r="N81" s="405"/>
      <c r="Q81" s="405" t="s">
        <v>334</v>
      </c>
      <c r="R81" s="405"/>
      <c r="S81" s="405"/>
      <c r="T81" s="405"/>
      <c r="U81" s="405"/>
      <c r="V81" s="405"/>
      <c r="W81" s="405"/>
      <c r="X81" s="405"/>
      <c r="Y81" s="405"/>
      <c r="Z81" s="405"/>
      <c r="AA81" s="405"/>
      <c r="AB81" s="405"/>
      <c r="AE81" s="405" t="s">
        <v>334</v>
      </c>
      <c r="AF81" s="405"/>
      <c r="AG81" s="405"/>
      <c r="AH81" s="405"/>
      <c r="AI81" s="405"/>
      <c r="AJ81" s="405"/>
      <c r="AK81" s="405"/>
      <c r="AL81" s="405"/>
      <c r="AM81" s="405"/>
      <c r="AN81" s="405"/>
      <c r="AO81" s="405"/>
      <c r="AP81" s="405"/>
      <c r="AS81" s="405" t="s">
        <v>334</v>
      </c>
      <c r="AT81" s="405"/>
      <c r="AU81" s="405"/>
      <c r="AV81" s="405"/>
      <c r="AW81" s="405"/>
      <c r="AX81" s="405"/>
      <c r="AY81" s="405"/>
      <c r="AZ81" s="405"/>
      <c r="BA81" s="405"/>
      <c r="BB81" s="405"/>
      <c r="BC81" s="405"/>
      <c r="BD81" s="405"/>
    </row>
    <row r="82" spans="2:56" x14ac:dyDescent="0.25">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25">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1.3966740754110046E-3</v>
      </c>
      <c r="AF83" s="48">
        <f t="shared" si="10"/>
        <v>1.0037702521312546E-3</v>
      </c>
      <c r="AG83" s="48">
        <f t="shared" si="10"/>
        <v>0</v>
      </c>
      <c r="AH83" s="48">
        <f t="shared" si="10"/>
        <v>0</v>
      </c>
      <c r="AI83" s="48">
        <f t="shared" si="10"/>
        <v>1.1275444912511711E-2</v>
      </c>
      <c r="AJ83" s="48">
        <f t="shared" si="10"/>
        <v>0</v>
      </c>
      <c r="AK83" s="224">
        <f t="shared" si="10"/>
        <v>0</v>
      </c>
      <c r="AL83" s="48">
        <f t="shared" si="10"/>
        <v>0</v>
      </c>
      <c r="AM83" s="48">
        <f t="shared" si="10"/>
        <v>0</v>
      </c>
      <c r="AN83" s="48">
        <f t="shared" si="10"/>
        <v>0</v>
      </c>
      <c r="AO83" s="48">
        <f t="shared" si="10"/>
        <v>0</v>
      </c>
      <c r="AP83" s="48">
        <f t="shared" si="10"/>
        <v>0</v>
      </c>
      <c r="AR83" s="25" t="s">
        <v>42</v>
      </c>
      <c r="AS83" s="48">
        <f t="shared" ref="AS83:BD89" si="11">IF(C12&gt;0,C65*AS36/(C12),0)</f>
        <v>1.7928660053333333E-2</v>
      </c>
      <c r="AT83" s="48">
        <f t="shared" si="11"/>
        <v>0.14882343461333336</v>
      </c>
      <c r="AU83" s="48">
        <f t="shared" si="11"/>
        <v>3.2974545559999999E-2</v>
      </c>
      <c r="AV83" s="48">
        <f t="shared" si="11"/>
        <v>3.8177238073333335E-2</v>
      </c>
      <c r="AW83" s="48">
        <f t="shared" si="11"/>
        <v>0.49100478313333323</v>
      </c>
      <c r="AX83" s="48">
        <f t="shared" si="11"/>
        <v>0.37047690768000002</v>
      </c>
      <c r="AY83" s="224">
        <f t="shared" si="11"/>
        <v>4.4862609322666669E-2</v>
      </c>
      <c r="AZ83" s="48">
        <f t="shared" si="11"/>
        <v>0.33349030319733336</v>
      </c>
      <c r="BA83" s="48">
        <f t="shared" si="11"/>
        <v>0.60480562603999999</v>
      </c>
      <c r="BB83" s="48">
        <f t="shared" si="11"/>
        <v>3.8644779591733333E-2</v>
      </c>
      <c r="BC83" s="48">
        <f t="shared" si="11"/>
        <v>0.33349030319733342</v>
      </c>
      <c r="BD83" s="48">
        <f t="shared" si="11"/>
        <v>0.6048056260400001</v>
      </c>
    </row>
    <row r="84" spans="2:56" x14ac:dyDescent="0.25">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4.4240989855468489E-2</v>
      </c>
      <c r="AF84" s="48">
        <f t="shared" si="10"/>
        <v>3.3739964309399288E-2</v>
      </c>
      <c r="AG84" s="48">
        <f t="shared" si="10"/>
        <v>0</v>
      </c>
      <c r="AH84" s="48">
        <f t="shared" si="10"/>
        <v>0</v>
      </c>
      <c r="AI84" s="48">
        <f t="shared" si="10"/>
        <v>1.9572311824548199E-2</v>
      </c>
      <c r="AJ84" s="48">
        <f t="shared" si="10"/>
        <v>0</v>
      </c>
      <c r="AK84" s="224">
        <f t="shared" si="10"/>
        <v>0</v>
      </c>
      <c r="AL84" s="48">
        <f t="shared" si="10"/>
        <v>0</v>
      </c>
      <c r="AM84" s="48">
        <f t="shared" si="10"/>
        <v>0</v>
      </c>
      <c r="AN84" s="48">
        <f t="shared" si="10"/>
        <v>0</v>
      </c>
      <c r="AO84" s="48">
        <f t="shared" si="10"/>
        <v>0</v>
      </c>
      <c r="AP84" s="48">
        <f t="shared" si="10"/>
        <v>0</v>
      </c>
      <c r="AR84" s="25" t="s">
        <v>43</v>
      </c>
      <c r="AS84" s="48">
        <f t="shared" si="11"/>
        <v>9.8398558133333355E-2</v>
      </c>
      <c r="AT84" s="48">
        <f t="shared" si="11"/>
        <v>8.9317354573333327E-2</v>
      </c>
      <c r="AU84" s="48">
        <f t="shared" si="11"/>
        <v>0.14497815090000002</v>
      </c>
      <c r="AV84" s="48">
        <f t="shared" si="11"/>
        <v>7.9971696112000001E-2</v>
      </c>
      <c r="AW84" s="48">
        <f t="shared" si="11"/>
        <v>0.28371357930666663</v>
      </c>
      <c r="AX84" s="48">
        <f t="shared" si="11"/>
        <v>0.24473040504000002</v>
      </c>
      <c r="AY84" s="224">
        <f t="shared" si="11"/>
        <v>4.9033783832000008E-2</v>
      </c>
      <c r="AZ84" s="48">
        <f t="shared" si="11"/>
        <v>0.21526763611466671</v>
      </c>
      <c r="BA84" s="48">
        <f t="shared" si="11"/>
        <v>0.40154093936000002</v>
      </c>
      <c r="BB84" s="48">
        <f t="shared" si="11"/>
        <v>6.3207688475066665E-2</v>
      </c>
      <c r="BC84" s="48">
        <f t="shared" si="11"/>
        <v>0.21526763611466668</v>
      </c>
      <c r="BD84" s="48">
        <f t="shared" si="11"/>
        <v>0.40154093936000007</v>
      </c>
    </row>
    <row r="85" spans="2:56" x14ac:dyDescent="0.25">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3.8858598036511344E-2</v>
      </c>
      <c r="AF85" s="48">
        <f t="shared" si="10"/>
        <v>5.5320603310172328E-2</v>
      </c>
      <c r="AG85" s="48">
        <f t="shared" si="10"/>
        <v>0</v>
      </c>
      <c r="AH85" s="48">
        <f t="shared" si="10"/>
        <v>0</v>
      </c>
      <c r="AI85" s="48">
        <f t="shared" si="10"/>
        <v>6.9507099266106612E-2</v>
      </c>
      <c r="AJ85" s="48">
        <f t="shared" si="10"/>
        <v>0</v>
      </c>
      <c r="AK85" s="224">
        <f t="shared" si="10"/>
        <v>0</v>
      </c>
      <c r="AL85" s="48">
        <f t="shared" si="10"/>
        <v>0</v>
      </c>
      <c r="AM85" s="48">
        <f t="shared" si="10"/>
        <v>0</v>
      </c>
      <c r="AN85" s="48">
        <f t="shared" si="10"/>
        <v>0</v>
      </c>
      <c r="AO85" s="48">
        <f t="shared" si="10"/>
        <v>0</v>
      </c>
      <c r="AP85" s="48">
        <f t="shared" si="10"/>
        <v>0</v>
      </c>
      <c r="AR85" s="25" t="s">
        <v>44</v>
      </c>
      <c r="AS85" s="48">
        <f t="shared" si="11"/>
        <v>0.11636454837333333</v>
      </c>
      <c r="AT85" s="48">
        <f t="shared" si="11"/>
        <v>0.34283878742666668</v>
      </c>
      <c r="AU85" s="48">
        <f t="shared" si="11"/>
        <v>1.2402960298666667E-2</v>
      </c>
      <c r="AV85" s="48">
        <f t="shared" si="11"/>
        <v>0.10935237618800002</v>
      </c>
      <c r="AW85" s="48">
        <f t="shared" si="11"/>
        <v>0.73054455862666678</v>
      </c>
      <c r="AX85" s="48">
        <f t="shared" si="11"/>
        <v>0.58221158834666664</v>
      </c>
      <c r="AY85" s="224">
        <f t="shared" si="11"/>
        <v>0.11933012543466666</v>
      </c>
      <c r="AZ85" s="48">
        <f t="shared" si="11"/>
        <v>0.55072516502666669</v>
      </c>
      <c r="BA85" s="48">
        <f t="shared" si="11"/>
        <v>0.84734799673333328</v>
      </c>
      <c r="BB85" s="48">
        <f t="shared" si="11"/>
        <v>0.12175915734106668</v>
      </c>
      <c r="BC85" s="48">
        <f t="shared" si="11"/>
        <v>0.55072516502666669</v>
      </c>
      <c r="BD85" s="48">
        <f t="shared" si="11"/>
        <v>0.8473479967333335</v>
      </c>
    </row>
    <row r="86" spans="2:56" x14ac:dyDescent="0.25">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1.580062857044812E-2</v>
      </c>
      <c r="AF86" s="48">
        <f t="shared" si="10"/>
        <v>1.9294244486397057E-2</v>
      </c>
      <c r="AG86" s="48">
        <f t="shared" si="10"/>
        <v>0</v>
      </c>
      <c r="AH86" s="48">
        <f t="shared" si="10"/>
        <v>0</v>
      </c>
      <c r="AI86" s="48">
        <f t="shared" si="10"/>
        <v>2.0376409868888785E-2</v>
      </c>
      <c r="AJ86" s="48">
        <f t="shared" si="10"/>
        <v>0</v>
      </c>
      <c r="AK86" s="224">
        <f t="shared" si="10"/>
        <v>0</v>
      </c>
      <c r="AL86" s="48">
        <f t="shared" si="10"/>
        <v>0</v>
      </c>
      <c r="AM86" s="48">
        <f t="shared" si="10"/>
        <v>0</v>
      </c>
      <c r="AN86" s="48">
        <f t="shared" si="10"/>
        <v>0</v>
      </c>
      <c r="AO86" s="48">
        <f t="shared" si="10"/>
        <v>0</v>
      </c>
      <c r="AP86" s="48">
        <f t="shared" si="10"/>
        <v>0</v>
      </c>
      <c r="AR86" s="25" t="s">
        <v>45</v>
      </c>
      <c r="AS86" s="48">
        <f t="shared" si="11"/>
        <v>8.8343042480000022E-2</v>
      </c>
      <c r="AT86" s="48">
        <f t="shared" si="11"/>
        <v>0.23493839658666668</v>
      </c>
      <c r="AU86" s="48">
        <f t="shared" si="11"/>
        <v>8.4251084822666689E-2</v>
      </c>
      <c r="AV86" s="48">
        <f t="shared" si="11"/>
        <v>7.7525638520000006E-3</v>
      </c>
      <c r="AW86" s="48">
        <f t="shared" si="11"/>
        <v>0.5873262573200001</v>
      </c>
      <c r="AX86" s="48">
        <f t="shared" si="11"/>
        <v>0.48194175348000007</v>
      </c>
      <c r="AY86" s="224">
        <f t="shared" si="11"/>
        <v>1.2053475206666666E-2</v>
      </c>
      <c r="AZ86" s="48">
        <f t="shared" si="11"/>
        <v>0.46525652669466672</v>
      </c>
      <c r="BA86" s="48">
        <f t="shared" si="11"/>
        <v>0.70829478500000009</v>
      </c>
      <c r="BB86" s="48">
        <f t="shared" si="11"/>
        <v>4.6491089597333335E-3</v>
      </c>
      <c r="BC86" s="48">
        <f t="shared" si="11"/>
        <v>0.46525652669466661</v>
      </c>
      <c r="BD86" s="48">
        <f t="shared" si="11"/>
        <v>0.70829478500000009</v>
      </c>
    </row>
    <row r="87" spans="2:56" x14ac:dyDescent="0.25">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1.6920786319170954E-2</v>
      </c>
      <c r="AF87" s="48">
        <f t="shared" si="10"/>
        <v>4.2433883030258177E-2</v>
      </c>
      <c r="AG87" s="48">
        <f t="shared" si="10"/>
        <v>0</v>
      </c>
      <c r="AH87" s="48">
        <f t="shared" si="10"/>
        <v>0</v>
      </c>
      <c r="AI87" s="48">
        <f t="shared" si="10"/>
        <v>0</v>
      </c>
      <c r="AJ87" s="48">
        <f t="shared" si="10"/>
        <v>0</v>
      </c>
      <c r="AK87" s="224">
        <f t="shared" si="10"/>
        <v>0</v>
      </c>
      <c r="AL87" s="48">
        <f t="shared" si="10"/>
        <v>0</v>
      </c>
      <c r="AM87" s="48">
        <f t="shared" si="10"/>
        <v>0</v>
      </c>
      <c r="AN87" s="48">
        <f t="shared" si="10"/>
        <v>0</v>
      </c>
      <c r="AO87" s="48">
        <f t="shared" si="10"/>
        <v>0</v>
      </c>
      <c r="AP87" s="48">
        <f t="shared" si="10"/>
        <v>0</v>
      </c>
      <c r="AR87" s="25" t="s">
        <v>46</v>
      </c>
      <c r="AS87" s="48">
        <f t="shared" si="11"/>
        <v>0.4887402970266666</v>
      </c>
      <c r="AT87" s="48">
        <f t="shared" si="11"/>
        <v>0.40445217383999998</v>
      </c>
      <c r="AU87" s="48">
        <f t="shared" si="11"/>
        <v>0.54389208816800005</v>
      </c>
      <c r="AV87" s="48">
        <f t="shared" si="11"/>
        <v>0.47046550061866677</v>
      </c>
      <c r="AW87" s="48">
        <f t="shared" si="11"/>
        <v>5.2247150119999995E-2</v>
      </c>
      <c r="AX87" s="48">
        <f t="shared" si="11"/>
        <v>9.2364792226666687E-2</v>
      </c>
      <c r="AY87" s="224">
        <f t="shared" si="11"/>
        <v>0.30706164631999999</v>
      </c>
      <c r="AZ87" s="48">
        <f t="shared" si="11"/>
        <v>0.11312698102933334</v>
      </c>
      <c r="BA87" s="48">
        <f t="shared" si="11"/>
        <v>6.5415315680000002E-2</v>
      </c>
      <c r="BB87" s="48">
        <f t="shared" si="11"/>
        <v>0.50009861885866669</v>
      </c>
      <c r="BC87" s="48">
        <f t="shared" si="11"/>
        <v>0.11312698102933333</v>
      </c>
      <c r="BD87" s="48">
        <f t="shared" si="11"/>
        <v>6.5415315680000016E-2</v>
      </c>
    </row>
    <row r="88" spans="2:56" x14ac:dyDescent="0.25">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0.23088578677294225</v>
      </c>
      <c r="AF88" s="48">
        <f t="shared" si="10"/>
        <v>0.20164841649443929</v>
      </c>
      <c r="AG88" s="48">
        <f t="shared" si="10"/>
        <v>0</v>
      </c>
      <c r="AH88" s="48">
        <f t="shared" si="10"/>
        <v>0</v>
      </c>
      <c r="AI88" s="48">
        <f t="shared" si="10"/>
        <v>1.8280994708548748E-3</v>
      </c>
      <c r="AJ88" s="48">
        <f t="shared" si="10"/>
        <v>0</v>
      </c>
      <c r="AK88" s="224">
        <f t="shared" si="10"/>
        <v>0</v>
      </c>
      <c r="AL88" s="48">
        <f t="shared" si="10"/>
        <v>0</v>
      </c>
      <c r="AM88" s="48">
        <f t="shared" si="10"/>
        <v>0</v>
      </c>
      <c r="AN88" s="48">
        <f t="shared" si="10"/>
        <v>0</v>
      </c>
      <c r="AO88" s="48">
        <f t="shared" si="10"/>
        <v>0</v>
      </c>
      <c r="AP88" s="48">
        <f t="shared" si="10"/>
        <v>0</v>
      </c>
      <c r="AR88" s="25" t="s">
        <v>47</v>
      </c>
      <c r="AS88" s="48">
        <f t="shared" si="11"/>
        <v>0.53924526582666676</v>
      </c>
      <c r="AT88" s="48">
        <f t="shared" si="11"/>
        <v>0.43667133209333336</v>
      </c>
      <c r="AU88" s="48">
        <f t="shared" si="11"/>
        <v>0.59660732762400004</v>
      </c>
      <c r="AV88" s="48">
        <f t="shared" si="11"/>
        <v>0.48665291838533337</v>
      </c>
      <c r="AW88" s="48">
        <f t="shared" si="11"/>
        <v>0.11374554106666666</v>
      </c>
      <c r="AX88" s="48">
        <f t="shared" si="11"/>
        <v>3.0103126093333335E-2</v>
      </c>
      <c r="AY88" s="224">
        <f t="shared" si="11"/>
        <v>0.25862011803466667</v>
      </c>
      <c r="AZ88" s="48">
        <f t="shared" si="11"/>
        <v>1.4676097069333333E-2</v>
      </c>
      <c r="BA88" s="48">
        <f t="shared" si="11"/>
        <v>0.13624567542666666</v>
      </c>
      <c r="BB88" s="48">
        <f t="shared" si="11"/>
        <v>0.55145001092426671</v>
      </c>
      <c r="BC88" s="48">
        <f t="shared" si="11"/>
        <v>1.4676097069333333E-2</v>
      </c>
      <c r="BD88" s="48">
        <f t="shared" si="11"/>
        <v>0.13624567542666666</v>
      </c>
    </row>
    <row r="89" spans="2:56" x14ac:dyDescent="0.25">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3.5916492053373675E-2</v>
      </c>
      <c r="AF89" s="220">
        <f t="shared" si="10"/>
        <v>7.9502230619030265E-2</v>
      </c>
      <c r="AG89" s="220">
        <f t="shared" si="10"/>
        <v>0</v>
      </c>
      <c r="AH89" s="220">
        <f t="shared" si="10"/>
        <v>0</v>
      </c>
      <c r="AI89" s="220">
        <f t="shared" si="10"/>
        <v>5.8002610807042694E-4</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9.8443949560000008E-2</v>
      </c>
      <c r="AT89" s="220">
        <f t="shared" si="11"/>
        <v>0.18721964081333331</v>
      </c>
      <c r="AU89" s="220">
        <f t="shared" si="11"/>
        <v>9.7160686831999993E-2</v>
      </c>
      <c r="AV89" s="220">
        <f t="shared" si="11"/>
        <v>1.1456969450666668E-2</v>
      </c>
      <c r="AW89" s="220">
        <f t="shared" si="11"/>
        <v>0.38366402726666665</v>
      </c>
      <c r="AX89" s="220">
        <f t="shared" si="11"/>
        <v>0.25212490248000002</v>
      </c>
      <c r="AY89" s="225">
        <f t="shared" si="11"/>
        <v>3.152395576E-3</v>
      </c>
      <c r="AZ89" s="220">
        <f t="shared" si="11"/>
        <v>0.223025316976</v>
      </c>
      <c r="BA89" s="220">
        <f t="shared" si="11"/>
        <v>0.49366334541333334</v>
      </c>
      <c r="BB89" s="220">
        <f t="shared" si="11"/>
        <v>6.5197777773333345E-4</v>
      </c>
      <c r="BC89" s="220">
        <f t="shared" si="11"/>
        <v>0.22302531697600003</v>
      </c>
      <c r="BD89" s="220">
        <f t="shared" si="11"/>
        <v>0.49366334541333334</v>
      </c>
    </row>
    <row r="90" spans="2:56" x14ac:dyDescent="0.25">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0.22017473753187397</v>
      </c>
      <c r="AF90" s="48">
        <f t="shared" si="20"/>
        <v>0.18427002261691611</v>
      </c>
      <c r="AG90" s="48">
        <f t="shared" si="20"/>
        <v>0</v>
      </c>
      <c r="AH90" s="48">
        <f t="shared" si="20"/>
        <v>0</v>
      </c>
      <c r="AI90" s="48">
        <f t="shared" si="20"/>
        <v>0</v>
      </c>
      <c r="AJ90" s="48">
        <f t="shared" si="20"/>
        <v>0</v>
      </c>
      <c r="AK90" s="224">
        <f t="shared" si="20"/>
        <v>0</v>
      </c>
      <c r="AL90" s="209"/>
      <c r="AM90" s="210"/>
      <c r="AN90" s="210"/>
      <c r="AO90" s="210"/>
      <c r="AP90" s="211"/>
      <c r="AR90" s="25" t="s">
        <v>513</v>
      </c>
      <c r="AS90" s="48">
        <f t="shared" ref="AS90:AY94" si="21">IF(C19&gt;0,C72*AS43/(C19),0)</f>
        <v>0.49224075325333333</v>
      </c>
      <c r="AT90" s="48">
        <f t="shared" si="21"/>
        <v>0.39218828293333341</v>
      </c>
      <c r="AU90" s="48">
        <f t="shared" si="21"/>
        <v>0.55240382435333346</v>
      </c>
      <c r="AV90" s="48">
        <f t="shared" si="21"/>
        <v>0.46767865482799997</v>
      </c>
      <c r="AW90" s="48">
        <f t="shared" si="21"/>
        <v>0.15062418272</v>
      </c>
      <c r="AX90" s="48">
        <f t="shared" si="21"/>
        <v>5.3448766066666667E-2</v>
      </c>
      <c r="AY90" s="224">
        <f t="shared" si="21"/>
        <v>0.2259688281986667</v>
      </c>
      <c r="AZ90" s="209"/>
      <c r="BA90" s="210"/>
      <c r="BB90" s="210"/>
      <c r="BC90" s="210"/>
      <c r="BD90" s="211"/>
    </row>
    <row r="91" spans="2:56" x14ac:dyDescent="0.25">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0</v>
      </c>
      <c r="AG91" s="48">
        <f t="shared" si="20"/>
        <v>0</v>
      </c>
      <c r="AH91" s="48">
        <f t="shared" si="20"/>
        <v>0</v>
      </c>
      <c r="AI91" s="48">
        <f t="shared" si="20"/>
        <v>0</v>
      </c>
      <c r="AJ91" s="48">
        <f t="shared" si="20"/>
        <v>0</v>
      </c>
      <c r="AK91" s="224">
        <f t="shared" si="20"/>
        <v>0</v>
      </c>
      <c r="AL91" s="212"/>
      <c r="AM91" s="213"/>
      <c r="AN91" s="213"/>
      <c r="AO91" s="213"/>
      <c r="AP91" s="214"/>
      <c r="AR91" s="25" t="s">
        <v>514</v>
      </c>
      <c r="AS91" s="48">
        <f t="shared" si="21"/>
        <v>0.65846404213333332</v>
      </c>
      <c r="AT91" s="48">
        <f t="shared" si="21"/>
        <v>0.57713032006666676</v>
      </c>
      <c r="AU91" s="48">
        <f t="shared" si="21"/>
        <v>0.71379056570800004</v>
      </c>
      <c r="AV91" s="48">
        <f t="shared" si="21"/>
        <v>0.63784922377733333</v>
      </c>
      <c r="AW91" s="48">
        <f t="shared" si="21"/>
        <v>0.10059968116000001</v>
      </c>
      <c r="AX91" s="48">
        <f t="shared" si="21"/>
        <v>0.14459966268000002</v>
      </c>
      <c r="AY91" s="224">
        <f t="shared" si="21"/>
        <v>0.44609961104133344</v>
      </c>
      <c r="AZ91" s="212"/>
      <c r="BA91" s="213"/>
      <c r="BB91" s="213"/>
      <c r="BC91" s="213"/>
      <c r="BD91" s="214"/>
    </row>
    <row r="92" spans="2:56" x14ac:dyDescent="0.25">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-3.8562065972194866E-4</v>
      </c>
      <c r="AG92" s="48">
        <f t="shared" si="20"/>
        <v>0</v>
      </c>
      <c r="AH92" s="48">
        <f t="shared" si="20"/>
        <v>0</v>
      </c>
      <c r="AI92" s="48">
        <f t="shared" si="20"/>
        <v>0</v>
      </c>
      <c r="AJ92" s="48">
        <f t="shared" si="20"/>
        <v>0</v>
      </c>
      <c r="AK92" s="224">
        <f t="shared" si="20"/>
        <v>0</v>
      </c>
      <c r="AL92" s="212"/>
      <c r="AM92" s="213"/>
      <c r="AN92" s="218" t="s">
        <v>69</v>
      </c>
      <c r="AO92" s="213"/>
      <c r="AP92" s="214"/>
      <c r="AR92" s="25" t="s">
        <v>515</v>
      </c>
      <c r="AS92" s="48">
        <f t="shared" si="21"/>
        <v>7.5882243506666669E-2</v>
      </c>
      <c r="AT92" s="48">
        <f t="shared" si="21"/>
        <v>0.22945210156000001</v>
      </c>
      <c r="AU92" s="48">
        <f t="shared" si="21"/>
        <v>8.9566972748000018E-2</v>
      </c>
      <c r="AV92" s="48">
        <f t="shared" si="21"/>
        <v>3.5346399293333334E-3</v>
      </c>
      <c r="AW92" s="48">
        <f t="shared" si="21"/>
        <v>0.63528965294666673</v>
      </c>
      <c r="AX92" s="48">
        <f t="shared" si="21"/>
        <v>0.51589451173333334</v>
      </c>
      <c r="AY92" s="224">
        <f t="shared" si="21"/>
        <v>9.1044829186666659E-3</v>
      </c>
      <c r="AZ92" s="212"/>
      <c r="BA92" s="213"/>
      <c r="BB92" s="218" t="s">
        <v>69</v>
      </c>
      <c r="BC92" s="213"/>
      <c r="BD92" s="214"/>
    </row>
    <row r="93" spans="2:56" x14ac:dyDescent="0.25">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3.5916492053373675E-2</v>
      </c>
      <c r="AF93" s="48">
        <f t="shared" si="20"/>
        <v>7.9502230619030265E-2</v>
      </c>
      <c r="AG93" s="48">
        <f t="shared" si="20"/>
        <v>0</v>
      </c>
      <c r="AH93" s="48">
        <f t="shared" si="20"/>
        <v>0</v>
      </c>
      <c r="AI93" s="48">
        <f t="shared" si="20"/>
        <v>5.8002610807042694E-4</v>
      </c>
      <c r="AJ93" s="48">
        <f t="shared" si="20"/>
        <v>0</v>
      </c>
      <c r="AK93" s="224">
        <f t="shared" si="20"/>
        <v>0</v>
      </c>
      <c r="AL93" s="212"/>
      <c r="AM93" s="213"/>
      <c r="AN93" s="213"/>
      <c r="AO93" s="213"/>
      <c r="AP93" s="214"/>
      <c r="AR93" s="25" t="s">
        <v>516</v>
      </c>
      <c r="AS93" s="48">
        <f t="shared" si="21"/>
        <v>0.49224075325333339</v>
      </c>
      <c r="AT93" s="48">
        <f t="shared" si="21"/>
        <v>0.39218828293333341</v>
      </c>
      <c r="AU93" s="48">
        <f t="shared" si="21"/>
        <v>0.55240382435333335</v>
      </c>
      <c r="AV93" s="48">
        <f t="shared" si="21"/>
        <v>0.46767865482800003</v>
      </c>
      <c r="AW93" s="48">
        <f t="shared" si="21"/>
        <v>0.15062418272</v>
      </c>
      <c r="AX93" s="48">
        <f t="shared" si="21"/>
        <v>5.3448766066666674E-2</v>
      </c>
      <c r="AY93" s="224">
        <f t="shared" si="21"/>
        <v>0.2259688281986667</v>
      </c>
      <c r="AZ93" s="212"/>
      <c r="BA93" s="213"/>
      <c r="BB93" s="213"/>
      <c r="BC93" s="213"/>
      <c r="BD93" s="214"/>
    </row>
    <row r="94" spans="2:56" x14ac:dyDescent="0.25">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0.22017473753187397</v>
      </c>
      <c r="AF94" s="48">
        <f t="shared" si="20"/>
        <v>0.18427002261691611</v>
      </c>
      <c r="AG94" s="48">
        <f t="shared" si="20"/>
        <v>0</v>
      </c>
      <c r="AH94" s="48">
        <f t="shared" si="20"/>
        <v>0</v>
      </c>
      <c r="AI94" s="48">
        <f t="shared" si="20"/>
        <v>0</v>
      </c>
      <c r="AJ94" s="48">
        <f t="shared" si="20"/>
        <v>0</v>
      </c>
      <c r="AK94" s="224">
        <f t="shared" si="20"/>
        <v>0</v>
      </c>
      <c r="AL94" s="215"/>
      <c r="AM94" s="216"/>
      <c r="AN94" s="216"/>
      <c r="AO94" s="216"/>
      <c r="AP94" s="217"/>
      <c r="AR94" s="25" t="s">
        <v>517</v>
      </c>
      <c r="AS94" s="48">
        <f t="shared" si="21"/>
        <v>0.65846404213333343</v>
      </c>
      <c r="AT94" s="48">
        <f t="shared" si="21"/>
        <v>0.57713032006666665</v>
      </c>
      <c r="AU94" s="48">
        <f t="shared" si="21"/>
        <v>0.71379056570800004</v>
      </c>
      <c r="AV94" s="48">
        <f t="shared" si="21"/>
        <v>0.63784922377733322</v>
      </c>
      <c r="AW94" s="48">
        <f t="shared" si="21"/>
        <v>0.10059968116000001</v>
      </c>
      <c r="AX94" s="48">
        <f t="shared" si="21"/>
        <v>0.14459966268000002</v>
      </c>
      <c r="AY94" s="224">
        <f t="shared" si="21"/>
        <v>0.44609961104133339</v>
      </c>
      <c r="AZ94" s="215"/>
      <c r="BA94" s="216"/>
      <c r="BB94" s="216"/>
      <c r="BC94" s="216"/>
      <c r="BD94" s="217"/>
    </row>
    <row r="97" spans="2:56" ht="18.75" x14ac:dyDescent="0.3">
      <c r="B97" s="29" t="s">
        <v>611</v>
      </c>
      <c r="P97" s="29" t="s">
        <v>612</v>
      </c>
      <c r="AD97" s="29" t="s">
        <v>613</v>
      </c>
      <c r="AR97" s="29" t="s">
        <v>614</v>
      </c>
    </row>
    <row r="99" spans="2:56" x14ac:dyDescent="0.25">
      <c r="C99" s="405" t="s">
        <v>334</v>
      </c>
      <c r="D99" s="405"/>
      <c r="E99" s="405"/>
      <c r="F99" s="405"/>
      <c r="G99" s="405"/>
      <c r="H99" s="405"/>
      <c r="I99" s="405"/>
      <c r="J99" s="405"/>
      <c r="K99" s="405"/>
      <c r="L99" s="405"/>
      <c r="M99" s="405"/>
      <c r="N99" s="405"/>
      <c r="Q99" s="405" t="s">
        <v>334</v>
      </c>
      <c r="R99" s="405"/>
      <c r="S99" s="405"/>
      <c r="T99" s="405"/>
      <c r="U99" s="405"/>
      <c r="V99" s="405"/>
      <c r="W99" s="405"/>
      <c r="X99" s="405"/>
      <c r="Y99" s="405"/>
      <c r="Z99" s="405"/>
      <c r="AA99" s="405"/>
      <c r="AB99" s="405"/>
      <c r="AE99" s="405" t="s">
        <v>334</v>
      </c>
      <c r="AF99" s="405"/>
      <c r="AG99" s="405"/>
      <c r="AH99" s="405"/>
      <c r="AI99" s="405"/>
      <c r="AJ99" s="405"/>
      <c r="AK99" s="405"/>
      <c r="AL99" s="405"/>
      <c r="AM99" s="405"/>
      <c r="AN99" s="405"/>
      <c r="AO99" s="405"/>
      <c r="AP99" s="405"/>
      <c r="AS99" s="405" t="s">
        <v>334</v>
      </c>
      <c r="AT99" s="405"/>
      <c r="AU99" s="405"/>
      <c r="AV99" s="405"/>
      <c r="AW99" s="405"/>
      <c r="AX99" s="405"/>
      <c r="AY99" s="405"/>
      <c r="AZ99" s="405"/>
      <c r="BA99" s="405"/>
      <c r="BB99" s="405"/>
      <c r="BC99" s="405"/>
      <c r="BD99" s="405"/>
    </row>
    <row r="100" spans="2:56" x14ac:dyDescent="0.25">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25">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1.001396674075411</v>
      </c>
      <c r="AF101" s="49">
        <f t="shared" ref="AF101:AP101" si="24">1+AF83</f>
        <v>1.0010037702521313</v>
      </c>
      <c r="AG101" s="49">
        <f t="shared" si="24"/>
        <v>1</v>
      </c>
      <c r="AH101" s="49">
        <f t="shared" si="24"/>
        <v>1</v>
      </c>
      <c r="AI101" s="49">
        <f t="shared" si="24"/>
        <v>1.0112754449125116</v>
      </c>
      <c r="AJ101" s="49">
        <f t="shared" si="24"/>
        <v>1</v>
      </c>
      <c r="AK101" s="226">
        <f t="shared" si="24"/>
        <v>1</v>
      </c>
      <c r="AL101" s="49">
        <f t="shared" si="24"/>
        <v>1</v>
      </c>
      <c r="AM101" s="49">
        <f t="shared" si="24"/>
        <v>1</v>
      </c>
      <c r="AN101" s="49">
        <f t="shared" si="24"/>
        <v>1</v>
      </c>
      <c r="AO101" s="49">
        <f t="shared" si="24"/>
        <v>1</v>
      </c>
      <c r="AP101" s="49">
        <f t="shared" si="24"/>
        <v>1</v>
      </c>
      <c r="AR101" s="25" t="s">
        <v>42</v>
      </c>
      <c r="AS101" s="49">
        <f t="shared" ref="AS101:AT105" si="25">1+AS83</f>
        <v>1.0179286600533333</v>
      </c>
      <c r="AT101" s="49">
        <f t="shared" si="25"/>
        <v>1.1488234346133335</v>
      </c>
      <c r="AU101" s="49">
        <f t="shared" ref="AU101:BD101" si="26">1+AU83</f>
        <v>1.0329745455599999</v>
      </c>
      <c r="AV101" s="49">
        <f t="shared" si="26"/>
        <v>1.0381772380733334</v>
      </c>
      <c r="AW101" s="49">
        <f t="shared" si="26"/>
        <v>1.4910047831333333</v>
      </c>
      <c r="AX101" s="49">
        <f t="shared" si="26"/>
        <v>1.3704769076800001</v>
      </c>
      <c r="AY101" s="226">
        <f t="shared" si="26"/>
        <v>1.0448626093226667</v>
      </c>
      <c r="AZ101" s="49">
        <f t="shared" si="26"/>
        <v>1.3334903031973333</v>
      </c>
      <c r="BA101" s="49">
        <f t="shared" si="26"/>
        <v>1.6048056260400001</v>
      </c>
      <c r="BB101" s="49">
        <f t="shared" si="26"/>
        <v>1.0386447795917333</v>
      </c>
      <c r="BC101" s="49">
        <f t="shared" si="26"/>
        <v>1.3334903031973333</v>
      </c>
      <c r="BD101" s="49">
        <f t="shared" si="26"/>
        <v>1.6048056260400001</v>
      </c>
    </row>
    <row r="102" spans="2:56" x14ac:dyDescent="0.25">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1.0442409898554685</v>
      </c>
      <c r="AF102" s="49">
        <f t="shared" si="29"/>
        <v>1.0337399643093992</v>
      </c>
      <c r="AG102" s="49">
        <f t="shared" si="29"/>
        <v>1</v>
      </c>
      <c r="AH102" s="49">
        <f t="shared" si="29"/>
        <v>1</v>
      </c>
      <c r="AI102" s="49">
        <f t="shared" si="29"/>
        <v>1.0195723118245481</v>
      </c>
      <c r="AJ102" s="49">
        <f t="shared" si="29"/>
        <v>1</v>
      </c>
      <c r="AK102" s="226">
        <f t="shared" si="29"/>
        <v>1</v>
      </c>
      <c r="AL102" s="49">
        <f t="shared" si="29"/>
        <v>1</v>
      </c>
      <c r="AM102" s="49">
        <f t="shared" si="29"/>
        <v>1</v>
      </c>
      <c r="AN102" s="49">
        <f t="shared" si="29"/>
        <v>1</v>
      </c>
      <c r="AO102" s="49">
        <f t="shared" si="29"/>
        <v>1</v>
      </c>
      <c r="AP102" s="49">
        <f t="shared" si="29"/>
        <v>1</v>
      </c>
      <c r="AR102" s="25" t="s">
        <v>43</v>
      </c>
      <c r="AS102" s="49">
        <f t="shared" si="25"/>
        <v>1.0983985581333333</v>
      </c>
      <c r="AT102" s="49">
        <f t="shared" si="25"/>
        <v>1.0893173545733332</v>
      </c>
      <c r="AU102" s="49">
        <f t="shared" ref="AU102:BD102" si="30">1+AU84</f>
        <v>1.1449781509000001</v>
      </c>
      <c r="AV102" s="49">
        <f t="shared" si="30"/>
        <v>1.0799716961120001</v>
      </c>
      <c r="AW102" s="49">
        <f t="shared" si="30"/>
        <v>1.2837135793066667</v>
      </c>
      <c r="AX102" s="49">
        <f t="shared" si="30"/>
        <v>1.2447304050400001</v>
      </c>
      <c r="AY102" s="226">
        <f t="shared" si="30"/>
        <v>1.0490337838320001</v>
      </c>
      <c r="AZ102" s="49">
        <f t="shared" si="30"/>
        <v>1.2152676361146666</v>
      </c>
      <c r="BA102" s="49">
        <f t="shared" si="30"/>
        <v>1.40154093936</v>
      </c>
      <c r="BB102" s="49">
        <f t="shared" si="30"/>
        <v>1.0632076884750667</v>
      </c>
      <c r="BC102" s="49">
        <f t="shared" si="30"/>
        <v>1.2152676361146666</v>
      </c>
      <c r="BD102" s="49">
        <f t="shared" si="30"/>
        <v>1.40154093936</v>
      </c>
    </row>
    <row r="103" spans="2:56" x14ac:dyDescent="0.25">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1.0388585980365113</v>
      </c>
      <c r="AF103" s="49">
        <f t="shared" si="33"/>
        <v>1.0553206033101723</v>
      </c>
      <c r="AG103" s="49">
        <f t="shared" si="33"/>
        <v>1</v>
      </c>
      <c r="AH103" s="49">
        <f t="shared" si="33"/>
        <v>1</v>
      </c>
      <c r="AI103" s="49">
        <f t="shared" si="33"/>
        <v>1.0695070992661067</v>
      </c>
      <c r="AJ103" s="49">
        <f t="shared" si="33"/>
        <v>1</v>
      </c>
      <c r="AK103" s="226">
        <f t="shared" si="33"/>
        <v>1</v>
      </c>
      <c r="AL103" s="49">
        <f t="shared" si="33"/>
        <v>1</v>
      </c>
      <c r="AM103" s="49">
        <f t="shared" si="33"/>
        <v>1</v>
      </c>
      <c r="AN103" s="49">
        <f t="shared" si="33"/>
        <v>1</v>
      </c>
      <c r="AO103" s="49">
        <f t="shared" si="33"/>
        <v>1</v>
      </c>
      <c r="AP103" s="49">
        <f t="shared" si="33"/>
        <v>1</v>
      </c>
      <c r="AR103" s="25" t="s">
        <v>44</v>
      </c>
      <c r="AS103" s="49">
        <f t="shared" si="25"/>
        <v>1.1163645483733333</v>
      </c>
      <c r="AT103" s="49">
        <f t="shared" si="25"/>
        <v>1.3428387874266667</v>
      </c>
      <c r="AU103" s="49">
        <f t="shared" ref="AU103:BD103" si="34">1+AU85</f>
        <v>1.0124029602986666</v>
      </c>
      <c r="AV103" s="49">
        <f t="shared" si="34"/>
        <v>1.109352376188</v>
      </c>
      <c r="AW103" s="49">
        <f t="shared" si="34"/>
        <v>1.7305445586266668</v>
      </c>
      <c r="AX103" s="49">
        <f t="shared" si="34"/>
        <v>1.5822115883466665</v>
      </c>
      <c r="AY103" s="226">
        <f t="shared" si="34"/>
        <v>1.1193301254346666</v>
      </c>
      <c r="AZ103" s="49">
        <f t="shared" si="34"/>
        <v>1.5507251650266667</v>
      </c>
      <c r="BA103" s="49">
        <f t="shared" si="34"/>
        <v>1.8473479967333333</v>
      </c>
      <c r="BB103" s="49">
        <f t="shared" si="34"/>
        <v>1.1217591573410668</v>
      </c>
      <c r="BC103" s="49">
        <f t="shared" si="34"/>
        <v>1.5507251650266667</v>
      </c>
      <c r="BD103" s="49">
        <f t="shared" si="34"/>
        <v>1.8473479967333335</v>
      </c>
    </row>
    <row r="104" spans="2:56" x14ac:dyDescent="0.25">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1.0158006285704482</v>
      </c>
      <c r="AF104" s="49">
        <f t="shared" si="37"/>
        <v>1.019294244486397</v>
      </c>
      <c r="AG104" s="49">
        <f t="shared" si="37"/>
        <v>1</v>
      </c>
      <c r="AH104" s="49">
        <f t="shared" si="37"/>
        <v>1</v>
      </c>
      <c r="AI104" s="49">
        <f t="shared" si="37"/>
        <v>1.0203764098688888</v>
      </c>
      <c r="AJ104" s="49">
        <f t="shared" si="37"/>
        <v>1</v>
      </c>
      <c r="AK104" s="226">
        <f t="shared" si="37"/>
        <v>1</v>
      </c>
      <c r="AL104" s="49">
        <f t="shared" si="37"/>
        <v>1</v>
      </c>
      <c r="AM104" s="49">
        <f t="shared" si="37"/>
        <v>1</v>
      </c>
      <c r="AN104" s="49">
        <f t="shared" si="37"/>
        <v>1</v>
      </c>
      <c r="AO104" s="49">
        <f t="shared" si="37"/>
        <v>1</v>
      </c>
      <c r="AP104" s="49">
        <f t="shared" si="37"/>
        <v>1</v>
      </c>
      <c r="AR104" s="25" t="s">
        <v>45</v>
      </c>
      <c r="AS104" s="49">
        <f t="shared" si="25"/>
        <v>1.08834304248</v>
      </c>
      <c r="AT104" s="49">
        <f t="shared" si="25"/>
        <v>1.2349383965866667</v>
      </c>
      <c r="AU104" s="49">
        <f t="shared" ref="AU104:BD104" si="38">1+AU86</f>
        <v>1.0842510848226667</v>
      </c>
      <c r="AV104" s="49">
        <f t="shared" si="38"/>
        <v>1.007752563852</v>
      </c>
      <c r="AW104" s="49">
        <f t="shared" si="38"/>
        <v>1.58732625732</v>
      </c>
      <c r="AX104" s="49">
        <f t="shared" si="38"/>
        <v>1.4819417534800001</v>
      </c>
      <c r="AY104" s="226">
        <f t="shared" si="38"/>
        <v>1.0120534752066668</v>
      </c>
      <c r="AZ104" s="49">
        <f t="shared" si="38"/>
        <v>1.4652565266946667</v>
      </c>
      <c r="BA104" s="49">
        <f t="shared" si="38"/>
        <v>1.7082947850000001</v>
      </c>
      <c r="BB104" s="49">
        <f t="shared" si="38"/>
        <v>1.0046491089597334</v>
      </c>
      <c r="BC104" s="49">
        <f t="shared" si="38"/>
        <v>1.4652565266946667</v>
      </c>
      <c r="BD104" s="49">
        <f t="shared" si="38"/>
        <v>1.7082947850000001</v>
      </c>
    </row>
    <row r="105" spans="2:56" x14ac:dyDescent="0.25">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1.0169207863191709</v>
      </c>
      <c r="AF105" s="49">
        <f t="shared" si="41"/>
        <v>1.0424338830302582</v>
      </c>
      <c r="AG105" s="49">
        <f t="shared" si="41"/>
        <v>1</v>
      </c>
      <c r="AH105" s="49">
        <f t="shared" si="41"/>
        <v>1</v>
      </c>
      <c r="AI105" s="49">
        <f t="shared" si="41"/>
        <v>1</v>
      </c>
      <c r="AJ105" s="49">
        <f t="shared" si="41"/>
        <v>1</v>
      </c>
      <c r="AK105" s="226">
        <f t="shared" si="41"/>
        <v>1</v>
      </c>
      <c r="AL105" s="49">
        <f t="shared" si="41"/>
        <v>1</v>
      </c>
      <c r="AM105" s="49">
        <f t="shared" si="41"/>
        <v>1</v>
      </c>
      <c r="AN105" s="49">
        <f t="shared" si="41"/>
        <v>1</v>
      </c>
      <c r="AO105" s="49">
        <f t="shared" si="41"/>
        <v>1</v>
      </c>
      <c r="AP105" s="49">
        <f t="shared" si="41"/>
        <v>1</v>
      </c>
      <c r="AR105" s="25" t="s">
        <v>46</v>
      </c>
      <c r="AS105" s="49">
        <f t="shared" si="25"/>
        <v>1.4887402970266665</v>
      </c>
      <c r="AT105" s="49">
        <f t="shared" si="25"/>
        <v>1.40445217384</v>
      </c>
      <c r="AU105" s="49">
        <f t="shared" ref="AU105:BD105" si="42">1+AU87</f>
        <v>1.5438920881680001</v>
      </c>
      <c r="AV105" s="49">
        <f t="shared" si="42"/>
        <v>1.4704655006186669</v>
      </c>
      <c r="AW105" s="49">
        <f t="shared" si="42"/>
        <v>1.0522471501199999</v>
      </c>
      <c r="AX105" s="49">
        <f t="shared" si="42"/>
        <v>1.0923647922266666</v>
      </c>
      <c r="AY105" s="226">
        <f t="shared" si="42"/>
        <v>1.30706164632</v>
      </c>
      <c r="AZ105" s="49">
        <f t="shared" si="42"/>
        <v>1.1131269810293334</v>
      </c>
      <c r="BA105" s="49">
        <f t="shared" si="42"/>
        <v>1.0654153156799999</v>
      </c>
      <c r="BB105" s="49">
        <f t="shared" si="42"/>
        <v>1.5000986188586667</v>
      </c>
      <c r="BC105" s="49">
        <f t="shared" si="42"/>
        <v>1.1131269810293334</v>
      </c>
      <c r="BD105" s="49">
        <f t="shared" si="42"/>
        <v>1.0654153156799999</v>
      </c>
    </row>
    <row r="106" spans="2:56" x14ac:dyDescent="0.25">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1.2308857867729421</v>
      </c>
      <c r="AF106" s="49">
        <f t="shared" si="45"/>
        <v>1.2016484164944392</v>
      </c>
      <c r="AG106" s="49">
        <f t="shared" si="45"/>
        <v>1</v>
      </c>
      <c r="AH106" s="49">
        <f t="shared" si="45"/>
        <v>1</v>
      </c>
      <c r="AI106" s="49">
        <f t="shared" si="45"/>
        <v>1.0018280994708548</v>
      </c>
      <c r="AJ106" s="49">
        <f t="shared" si="45"/>
        <v>1</v>
      </c>
      <c r="AK106" s="226">
        <f t="shared" si="45"/>
        <v>1</v>
      </c>
      <c r="AL106" s="49">
        <f t="shared" si="45"/>
        <v>1</v>
      </c>
      <c r="AM106" s="49">
        <f t="shared" si="45"/>
        <v>1</v>
      </c>
      <c r="AN106" s="49">
        <f t="shared" si="45"/>
        <v>1</v>
      </c>
      <c r="AO106" s="49">
        <f t="shared" si="45"/>
        <v>1</v>
      </c>
      <c r="AP106" s="49">
        <f t="shared" si="45"/>
        <v>1</v>
      </c>
      <c r="AR106" s="25" t="s">
        <v>47</v>
      </c>
      <c r="AS106" s="49">
        <f>1+AS88</f>
        <v>1.5392452658266667</v>
      </c>
      <c r="AT106" s="49">
        <f t="shared" ref="AT106:BD106" si="46">1+AT88</f>
        <v>1.4366713320933333</v>
      </c>
      <c r="AU106" s="49">
        <f t="shared" si="46"/>
        <v>1.596607327624</v>
      </c>
      <c r="AV106" s="49">
        <f t="shared" si="46"/>
        <v>1.4866529183853334</v>
      </c>
      <c r="AW106" s="49">
        <f t="shared" si="46"/>
        <v>1.1137455410666666</v>
      </c>
      <c r="AX106" s="49">
        <f t="shared" si="46"/>
        <v>1.0301031260933333</v>
      </c>
      <c r="AY106" s="226">
        <f t="shared" si="46"/>
        <v>1.2586201180346666</v>
      </c>
      <c r="AZ106" s="49">
        <f t="shared" si="46"/>
        <v>1.0146760970693334</v>
      </c>
      <c r="BA106" s="49">
        <f t="shared" si="46"/>
        <v>1.1362456754266668</v>
      </c>
      <c r="BB106" s="49">
        <f t="shared" si="46"/>
        <v>1.5514500109242668</v>
      </c>
      <c r="BC106" s="49">
        <f t="shared" si="46"/>
        <v>1.0146760970693334</v>
      </c>
      <c r="BD106" s="49">
        <f t="shared" si="46"/>
        <v>1.1362456754266668</v>
      </c>
    </row>
    <row r="107" spans="2:56" x14ac:dyDescent="0.25">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1.0359164920533737</v>
      </c>
      <c r="AF107" s="221">
        <f t="shared" si="49"/>
        <v>1.0795022306190303</v>
      </c>
      <c r="AG107" s="221">
        <f t="shared" si="49"/>
        <v>1</v>
      </c>
      <c r="AH107" s="221">
        <f t="shared" si="49"/>
        <v>1</v>
      </c>
      <c r="AI107" s="221">
        <f t="shared" si="49"/>
        <v>1.0005800261080704</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1.09844394956</v>
      </c>
      <c r="AT107" s="221">
        <f t="shared" ref="AT107:BD107" si="50">1+AT89</f>
        <v>1.1872196408133333</v>
      </c>
      <c r="AU107" s="221">
        <f t="shared" si="50"/>
        <v>1.0971606868320001</v>
      </c>
      <c r="AV107" s="221">
        <f t="shared" si="50"/>
        <v>1.0114569694506668</v>
      </c>
      <c r="AW107" s="221">
        <f t="shared" si="50"/>
        <v>1.3836640272666667</v>
      </c>
      <c r="AX107" s="221">
        <f t="shared" si="50"/>
        <v>1.2521249024800001</v>
      </c>
      <c r="AY107" s="227">
        <f t="shared" si="50"/>
        <v>1.003152395576</v>
      </c>
      <c r="AZ107" s="221">
        <f t="shared" si="50"/>
        <v>1.2230253169759999</v>
      </c>
      <c r="BA107" s="221">
        <f t="shared" si="50"/>
        <v>1.4936633454133332</v>
      </c>
      <c r="BB107" s="221">
        <f t="shared" si="50"/>
        <v>1.0006519777777334</v>
      </c>
      <c r="BC107" s="221">
        <f t="shared" si="50"/>
        <v>1.2230253169759999</v>
      </c>
      <c r="BD107" s="221">
        <f t="shared" si="50"/>
        <v>1.4936633454133332</v>
      </c>
    </row>
    <row r="108" spans="2:56" x14ac:dyDescent="0.25">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1.2201747375318739</v>
      </c>
      <c r="AF108" s="49">
        <f t="shared" si="53"/>
        <v>1.1842700226169161</v>
      </c>
      <c r="AG108" s="49">
        <f t="shared" si="53"/>
        <v>1</v>
      </c>
      <c r="AH108" s="49">
        <f t="shared" si="53"/>
        <v>1</v>
      </c>
      <c r="AI108" s="49">
        <f t="shared" si="53"/>
        <v>1</v>
      </c>
      <c r="AJ108" s="49">
        <f t="shared" si="53"/>
        <v>1</v>
      </c>
      <c r="AK108" s="226">
        <f t="shared" si="53"/>
        <v>1</v>
      </c>
      <c r="AL108" s="209"/>
      <c r="AM108" s="210"/>
      <c r="AN108" s="210"/>
      <c r="AO108" s="210"/>
      <c r="AP108" s="211"/>
      <c r="AR108" s="25" t="s">
        <v>513</v>
      </c>
      <c r="AS108" s="49">
        <f>1+AS90</f>
        <v>1.4922407532533333</v>
      </c>
      <c r="AT108" s="49">
        <f t="shared" ref="AT108:AY108" si="54">1+AT90</f>
        <v>1.3921882829333334</v>
      </c>
      <c r="AU108" s="49">
        <f t="shared" si="54"/>
        <v>1.5524038243533336</v>
      </c>
      <c r="AV108" s="49">
        <f t="shared" si="54"/>
        <v>1.4676786548280001</v>
      </c>
      <c r="AW108" s="49">
        <f t="shared" si="54"/>
        <v>1.1506241827200001</v>
      </c>
      <c r="AX108" s="49">
        <f t="shared" si="54"/>
        <v>1.0534487660666667</v>
      </c>
      <c r="AY108" s="226">
        <f t="shared" si="54"/>
        <v>1.2259688281986667</v>
      </c>
      <c r="AZ108" s="209"/>
      <c r="BA108" s="210"/>
      <c r="BB108" s="210"/>
      <c r="BC108" s="210"/>
      <c r="BD108" s="211"/>
    </row>
    <row r="109" spans="2:56" x14ac:dyDescent="0.25">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v>
      </c>
      <c r="AG109" s="49">
        <f t="shared" si="57"/>
        <v>1</v>
      </c>
      <c r="AH109" s="49">
        <f t="shared" si="57"/>
        <v>1</v>
      </c>
      <c r="AI109" s="49">
        <f t="shared" si="57"/>
        <v>1</v>
      </c>
      <c r="AJ109" s="49">
        <f t="shared" si="57"/>
        <v>1</v>
      </c>
      <c r="AK109" s="226">
        <f t="shared" si="57"/>
        <v>1</v>
      </c>
      <c r="AL109" s="212"/>
      <c r="AM109" s="213"/>
      <c r="AN109" s="213"/>
      <c r="AO109" s="213"/>
      <c r="AP109" s="214"/>
      <c r="AR109" s="25" t="s">
        <v>514</v>
      </c>
      <c r="AS109" s="49">
        <f>1+AS91</f>
        <v>1.6584640421333332</v>
      </c>
      <c r="AT109" s="49">
        <f t="shared" ref="AT109:AY109" si="58">1+AT91</f>
        <v>1.5771303200666669</v>
      </c>
      <c r="AU109" s="49">
        <f t="shared" si="58"/>
        <v>1.7137905657079999</v>
      </c>
      <c r="AV109" s="49">
        <f t="shared" si="58"/>
        <v>1.6378492237773332</v>
      </c>
      <c r="AW109" s="49">
        <f t="shared" si="58"/>
        <v>1.1005996811600001</v>
      </c>
      <c r="AX109" s="49">
        <f t="shared" si="58"/>
        <v>1.1445996626800001</v>
      </c>
      <c r="AY109" s="226">
        <f t="shared" si="58"/>
        <v>1.4460996110413333</v>
      </c>
      <c r="AZ109" s="212"/>
      <c r="BA109" s="213"/>
      <c r="BB109" s="213"/>
      <c r="BC109" s="213"/>
      <c r="BD109" s="214"/>
    </row>
    <row r="110" spans="2:56" x14ac:dyDescent="0.25">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0.99961437934027808</v>
      </c>
      <c r="AG110" s="49">
        <f t="shared" si="61"/>
        <v>1</v>
      </c>
      <c r="AH110" s="49">
        <f t="shared" si="61"/>
        <v>1</v>
      </c>
      <c r="AI110" s="49">
        <f t="shared" si="61"/>
        <v>1</v>
      </c>
      <c r="AJ110" s="49">
        <f t="shared" si="61"/>
        <v>1</v>
      </c>
      <c r="AK110" s="226">
        <f t="shared" si="61"/>
        <v>1</v>
      </c>
      <c r="AL110" s="212"/>
      <c r="AM110" s="213"/>
      <c r="AN110" s="218" t="s">
        <v>69</v>
      </c>
      <c r="AO110" s="213"/>
      <c r="AP110" s="214"/>
      <c r="AR110" s="25" t="s">
        <v>515</v>
      </c>
      <c r="AS110" s="49">
        <f>1+AS92</f>
        <v>1.0758822435066666</v>
      </c>
      <c r="AT110" s="49">
        <f t="shared" ref="AT110:AY110" si="62">1+AT92</f>
        <v>1.22945210156</v>
      </c>
      <c r="AU110" s="49">
        <f t="shared" si="62"/>
        <v>1.089566972748</v>
      </c>
      <c r="AV110" s="49">
        <f t="shared" si="62"/>
        <v>1.0035346399293332</v>
      </c>
      <c r="AW110" s="49">
        <f t="shared" si="62"/>
        <v>1.6352896529466667</v>
      </c>
      <c r="AX110" s="49">
        <f t="shared" si="62"/>
        <v>1.5158945117333333</v>
      </c>
      <c r="AY110" s="226">
        <f t="shared" si="62"/>
        <v>1.0091044829186666</v>
      </c>
      <c r="AZ110" s="212"/>
      <c r="BA110" s="213"/>
      <c r="BB110" s="218" t="s">
        <v>69</v>
      </c>
      <c r="BC110" s="213"/>
      <c r="BD110" s="214"/>
    </row>
    <row r="111" spans="2:56" x14ac:dyDescent="0.25">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1.0359164920533737</v>
      </c>
      <c r="AF111" s="49">
        <f t="shared" si="65"/>
        <v>1.0795022306190303</v>
      </c>
      <c r="AG111" s="49">
        <f t="shared" si="65"/>
        <v>1</v>
      </c>
      <c r="AH111" s="49">
        <f t="shared" si="65"/>
        <v>1</v>
      </c>
      <c r="AI111" s="49">
        <f t="shared" si="65"/>
        <v>1.0005800261080704</v>
      </c>
      <c r="AJ111" s="49">
        <f t="shared" si="65"/>
        <v>1</v>
      </c>
      <c r="AK111" s="226">
        <f t="shared" si="65"/>
        <v>1</v>
      </c>
      <c r="AL111" s="212"/>
      <c r="AM111" s="213"/>
      <c r="AN111" s="213"/>
      <c r="AO111" s="213"/>
      <c r="AP111" s="214"/>
      <c r="AR111" s="25" t="s">
        <v>516</v>
      </c>
      <c r="AS111" s="49">
        <f t="shared" ref="AS111:AY111" si="66">1+AS93</f>
        <v>1.4922407532533333</v>
      </c>
      <c r="AT111" s="49">
        <f t="shared" si="66"/>
        <v>1.3921882829333334</v>
      </c>
      <c r="AU111" s="49">
        <f t="shared" si="66"/>
        <v>1.5524038243533334</v>
      </c>
      <c r="AV111" s="49">
        <f t="shared" si="66"/>
        <v>1.4676786548280001</v>
      </c>
      <c r="AW111" s="49">
        <f t="shared" si="66"/>
        <v>1.1506241827200001</v>
      </c>
      <c r="AX111" s="49">
        <f t="shared" si="66"/>
        <v>1.0534487660666667</v>
      </c>
      <c r="AY111" s="226">
        <f t="shared" si="66"/>
        <v>1.2259688281986667</v>
      </c>
      <c r="AZ111" s="212"/>
      <c r="BA111" s="213"/>
      <c r="BB111" s="213"/>
      <c r="BC111" s="213"/>
      <c r="BD111" s="214"/>
    </row>
    <row r="112" spans="2:56" x14ac:dyDescent="0.25">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1.2201747375318739</v>
      </c>
      <c r="AF112" s="49">
        <f t="shared" si="69"/>
        <v>1.1842700226169161</v>
      </c>
      <c r="AG112" s="49">
        <f t="shared" si="69"/>
        <v>1</v>
      </c>
      <c r="AH112" s="49">
        <f t="shared" si="69"/>
        <v>1</v>
      </c>
      <c r="AI112" s="49">
        <f t="shared" si="69"/>
        <v>1</v>
      </c>
      <c r="AJ112" s="49">
        <f t="shared" si="69"/>
        <v>1</v>
      </c>
      <c r="AK112" s="226">
        <f t="shared" si="69"/>
        <v>1</v>
      </c>
      <c r="AL112" s="215"/>
      <c r="AM112" s="216"/>
      <c r="AN112" s="216"/>
      <c r="AO112" s="216"/>
      <c r="AP112" s="217"/>
      <c r="AR112" s="25" t="s">
        <v>517</v>
      </c>
      <c r="AS112" s="49">
        <f>1+AS94</f>
        <v>1.6584640421333334</v>
      </c>
      <c r="AT112" s="49">
        <f t="shared" ref="AT112:AY112" si="70">1+AT94</f>
        <v>1.5771303200666666</v>
      </c>
      <c r="AU112" s="49">
        <f t="shared" si="70"/>
        <v>1.7137905657079999</v>
      </c>
      <c r="AV112" s="49">
        <f t="shared" si="70"/>
        <v>1.6378492237773332</v>
      </c>
      <c r="AW112" s="49">
        <f t="shared" si="70"/>
        <v>1.1005996811600001</v>
      </c>
      <c r="AX112" s="49">
        <f t="shared" si="70"/>
        <v>1.1445996626800001</v>
      </c>
      <c r="AY112" s="226">
        <f t="shared" si="70"/>
        <v>1.4460996110413333</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BD140"/>
  <sheetViews>
    <sheetView topLeftCell="Q19" zoomScale="85" zoomScaleNormal="85" workbookViewId="0">
      <selection activeCell="AE27" sqref="AE27"/>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642</v>
      </c>
    </row>
    <row r="5" spans="2:17" ht="134.25" customHeight="1" x14ac:dyDescent="0.25">
      <c r="B5" s="403" t="s">
        <v>646</v>
      </c>
      <c r="C5" s="404"/>
      <c r="D5" s="404"/>
      <c r="E5" s="404"/>
      <c r="F5" s="404"/>
      <c r="G5" s="404"/>
      <c r="H5" s="404"/>
      <c r="I5" s="404"/>
      <c r="J5" s="404"/>
      <c r="K5" s="404"/>
      <c r="L5" s="404"/>
      <c r="M5" s="404"/>
      <c r="N5" s="404"/>
    </row>
    <row r="6" spans="2:17" ht="15" customHeight="1" x14ac:dyDescent="0.25">
      <c r="B6" s="232"/>
      <c r="C6" s="233"/>
      <c r="D6" s="233"/>
      <c r="E6" s="233"/>
      <c r="F6" s="233"/>
      <c r="G6" s="233"/>
      <c r="H6" s="233"/>
      <c r="I6" s="233"/>
      <c r="J6" s="233"/>
      <c r="K6" s="233"/>
      <c r="L6" s="233"/>
      <c r="M6" s="233"/>
      <c r="N6" s="233"/>
    </row>
    <row r="8" spans="2:17" ht="18.75" x14ac:dyDescent="0.3">
      <c r="B8" s="29" t="s">
        <v>626</v>
      </c>
      <c r="P8" s="1" t="s">
        <v>389</v>
      </c>
    </row>
    <row r="9" spans="2:17" x14ac:dyDescent="0.25">
      <c r="P9" t="s">
        <v>42</v>
      </c>
      <c r="Q9" t="s">
        <v>81</v>
      </c>
    </row>
    <row r="10" spans="2:17" x14ac:dyDescent="0.25">
      <c r="C10" s="407" t="s">
        <v>80</v>
      </c>
      <c r="D10" s="407"/>
      <c r="E10" s="407"/>
      <c r="F10" s="407"/>
      <c r="G10" s="407"/>
      <c r="H10" s="407"/>
      <c r="I10" s="407"/>
      <c r="J10" s="407"/>
      <c r="K10" s="407"/>
      <c r="L10" s="407"/>
      <c r="M10" s="407"/>
      <c r="N10" s="407"/>
      <c r="P10" t="s">
        <v>43</v>
      </c>
      <c r="Q10" t="s">
        <v>252</v>
      </c>
    </row>
    <row r="11" spans="2:17" x14ac:dyDescent="0.25">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25">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25">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25">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25">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25">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25">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25">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25">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25">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25">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25">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25">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25">
      <c r="B25" s="380" t="s">
        <v>99</v>
      </c>
      <c r="C25" s="380"/>
      <c r="D25" s="380"/>
      <c r="E25" s="380"/>
      <c r="F25" s="380"/>
      <c r="G25" s="380"/>
      <c r="H25" s="380"/>
      <c r="I25" s="380"/>
      <c r="J25" s="380"/>
      <c r="K25" s="380"/>
      <c r="L25" s="380"/>
      <c r="M25" s="380"/>
      <c r="N25" s="380"/>
    </row>
    <row r="26" spans="2:56" x14ac:dyDescent="0.25">
      <c r="B26" s="244" t="s">
        <v>587</v>
      </c>
      <c r="C26" s="350"/>
      <c r="D26" s="350"/>
      <c r="E26" s="350"/>
      <c r="F26" s="350"/>
      <c r="G26" s="350"/>
      <c r="H26" s="350"/>
      <c r="I26" s="350"/>
      <c r="J26" s="350"/>
      <c r="K26" s="350"/>
      <c r="L26" s="350"/>
      <c r="M26" s="350"/>
      <c r="N26" s="350"/>
    </row>
    <row r="27" spans="2:56" ht="15" customHeight="1" x14ac:dyDescent="0.25">
      <c r="B27" s="380" t="s">
        <v>673</v>
      </c>
      <c r="C27" s="380"/>
      <c r="D27" s="380"/>
      <c r="E27" s="380"/>
      <c r="F27" s="380"/>
      <c r="G27" s="380"/>
      <c r="H27" s="380"/>
      <c r="I27" s="380"/>
      <c r="J27" s="380"/>
      <c r="K27" s="380"/>
      <c r="L27" s="380"/>
      <c r="M27" s="380"/>
      <c r="N27" s="380"/>
      <c r="P27" s="33"/>
    </row>
    <row r="28" spans="2:56" ht="30" customHeight="1" x14ac:dyDescent="0.25">
      <c r="B28" s="381" t="s">
        <v>608</v>
      </c>
      <c r="C28" s="381"/>
      <c r="D28" s="381"/>
      <c r="E28" s="381"/>
      <c r="F28" s="381"/>
      <c r="G28" s="381"/>
      <c r="H28" s="381"/>
      <c r="I28" s="381"/>
      <c r="J28" s="381"/>
      <c r="K28" s="381"/>
      <c r="L28" s="381"/>
      <c r="M28" s="381"/>
      <c r="N28" s="381"/>
    </row>
    <row r="29" spans="2:56" x14ac:dyDescent="0.25">
      <c r="B29" s="380" t="s">
        <v>112</v>
      </c>
      <c r="C29" s="380"/>
      <c r="D29" s="380"/>
      <c r="E29" s="380"/>
      <c r="F29" s="380"/>
      <c r="G29" s="380"/>
      <c r="H29" s="380"/>
      <c r="I29" s="380"/>
      <c r="J29" s="380"/>
      <c r="K29" s="380"/>
      <c r="L29" s="380"/>
      <c r="M29" s="380"/>
      <c r="N29" s="380"/>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619</v>
      </c>
      <c r="P31" s="29" t="s">
        <v>620</v>
      </c>
      <c r="Q31" s="29"/>
      <c r="AD31" s="29" t="s">
        <v>621</v>
      </c>
      <c r="AR31" s="29" t="s">
        <v>622</v>
      </c>
      <c r="AS31" s="29"/>
    </row>
    <row r="33" spans="2:56" x14ac:dyDescent="0.25">
      <c r="C33" s="407" t="s">
        <v>80</v>
      </c>
      <c r="D33" s="407"/>
      <c r="E33" s="407"/>
      <c r="F33" s="407"/>
      <c r="G33" s="407"/>
      <c r="H33" s="407"/>
      <c r="I33" s="407"/>
      <c r="J33" s="407"/>
      <c r="K33" s="407"/>
      <c r="L33" s="407"/>
      <c r="M33" s="407"/>
      <c r="N33" s="407"/>
      <c r="Q33" s="407" t="s">
        <v>80</v>
      </c>
      <c r="R33" s="407"/>
      <c r="S33" s="407"/>
      <c r="T33" s="407"/>
      <c r="U33" s="407"/>
      <c r="V33" s="407"/>
      <c r="W33" s="407"/>
      <c r="X33" s="407"/>
      <c r="Y33" s="407"/>
      <c r="Z33" s="407"/>
      <c r="AA33" s="407"/>
      <c r="AB33" s="407"/>
      <c r="AE33" s="407" t="s">
        <v>80</v>
      </c>
      <c r="AF33" s="407"/>
      <c r="AG33" s="407"/>
      <c r="AH33" s="407"/>
      <c r="AI33" s="407"/>
      <c r="AJ33" s="407"/>
      <c r="AK33" s="407"/>
      <c r="AL33" s="407"/>
      <c r="AM33" s="407"/>
      <c r="AN33" s="407"/>
      <c r="AO33" s="407"/>
      <c r="AP33" s="407"/>
      <c r="AS33" s="407" t="s">
        <v>80</v>
      </c>
      <c r="AT33" s="407"/>
      <c r="AU33" s="407"/>
      <c r="AV33" s="407"/>
      <c r="AW33" s="407"/>
      <c r="AX33" s="407"/>
      <c r="AY33" s="407"/>
      <c r="AZ33" s="407"/>
      <c r="BA33" s="407"/>
      <c r="BB33" s="407"/>
      <c r="BC33" s="407"/>
      <c r="BD33" s="407"/>
    </row>
    <row r="34" spans="2:56" x14ac:dyDescent="0.25">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25">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50">
        <v>0</v>
      </c>
      <c r="AF35" s="50">
        <v>-0.191628688090553</v>
      </c>
      <c r="AG35" s="50">
        <v>0</v>
      </c>
      <c r="AH35" s="50">
        <v>0</v>
      </c>
      <c r="AI35" s="50">
        <v>0</v>
      </c>
      <c r="AJ35" s="50">
        <v>0</v>
      </c>
      <c r="AK35" s="85">
        <v>0</v>
      </c>
      <c r="AL35" s="50">
        <v>0</v>
      </c>
      <c r="AM35" s="50">
        <v>0</v>
      </c>
      <c r="AN35" s="50">
        <v>0</v>
      </c>
      <c r="AO35" s="50">
        <v>0</v>
      </c>
      <c r="AP35" s="50">
        <v>0</v>
      </c>
      <c r="AR35" s="25" t="s">
        <v>42</v>
      </c>
      <c r="AS35" s="50"/>
      <c r="AT35" s="50"/>
      <c r="AU35" s="50"/>
      <c r="AV35" s="50"/>
      <c r="AW35" s="50"/>
      <c r="AX35" s="50"/>
      <c r="AY35" s="85"/>
      <c r="AZ35" s="50"/>
      <c r="BA35" s="50"/>
      <c r="BB35" s="50"/>
      <c r="BC35" s="50"/>
      <c r="BD35" s="50"/>
    </row>
    <row r="36" spans="2:56" x14ac:dyDescent="0.25">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50">
        <v>-0.20982915601483401</v>
      </c>
      <c r="AF36" s="50">
        <v>-0.13736973352350301</v>
      </c>
      <c r="AG36" s="50">
        <v>0</v>
      </c>
      <c r="AH36" s="50">
        <v>0</v>
      </c>
      <c r="AI36" s="50">
        <v>-0.24392370296045801</v>
      </c>
      <c r="AJ36" s="50">
        <v>0</v>
      </c>
      <c r="AK36" s="85">
        <v>0</v>
      </c>
      <c r="AL36" s="50">
        <v>0</v>
      </c>
      <c r="AM36" s="50">
        <v>0</v>
      </c>
      <c r="AN36" s="50">
        <v>0</v>
      </c>
      <c r="AO36" s="50">
        <v>0</v>
      </c>
      <c r="AP36" s="50">
        <v>0</v>
      </c>
      <c r="AR36" s="25" t="s">
        <v>43</v>
      </c>
      <c r="AS36" s="50"/>
      <c r="AT36" s="50"/>
      <c r="AU36" s="50"/>
      <c r="AV36" s="50"/>
      <c r="AW36" s="50"/>
      <c r="AX36" s="50"/>
      <c r="AY36" s="85"/>
      <c r="AZ36" s="50"/>
      <c r="BA36" s="50"/>
      <c r="BB36" s="50"/>
      <c r="BC36" s="50"/>
      <c r="BD36" s="50"/>
    </row>
    <row r="37" spans="2:56" x14ac:dyDescent="0.25">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50">
        <v>-1.7713519590120801</v>
      </c>
      <c r="AF37" s="50">
        <v>-3.1923193857179499</v>
      </c>
      <c r="AG37" s="50">
        <v>0</v>
      </c>
      <c r="AH37" s="50">
        <v>0</v>
      </c>
      <c r="AI37" s="50">
        <v>-2.2663579088576302</v>
      </c>
      <c r="AJ37" s="50">
        <v>0</v>
      </c>
      <c r="AK37" s="85">
        <v>0</v>
      </c>
      <c r="AL37" s="50">
        <v>0</v>
      </c>
      <c r="AM37" s="50">
        <v>0</v>
      </c>
      <c r="AN37" s="50">
        <v>0</v>
      </c>
      <c r="AO37" s="50">
        <v>0</v>
      </c>
      <c r="AP37" s="50">
        <v>0</v>
      </c>
      <c r="AR37" s="25" t="s">
        <v>44</v>
      </c>
      <c r="AS37" s="50"/>
      <c r="AT37" s="50"/>
      <c r="AU37" s="50"/>
      <c r="AV37" s="50"/>
      <c r="AW37" s="50"/>
      <c r="AX37" s="50"/>
      <c r="AY37" s="85"/>
      <c r="AZ37" s="50"/>
      <c r="BA37" s="50"/>
      <c r="BB37" s="50"/>
      <c r="BC37" s="50"/>
      <c r="BD37" s="50"/>
    </row>
    <row r="38" spans="2:56" x14ac:dyDescent="0.25">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50">
        <v>-0.13075437295221801</v>
      </c>
      <c r="AF38" s="50">
        <v>-0.10694958541194</v>
      </c>
      <c r="AG38" s="50">
        <v>0</v>
      </c>
      <c r="AH38" s="50">
        <v>0</v>
      </c>
      <c r="AI38" s="50">
        <v>-9.6594157477312606E-2</v>
      </c>
      <c r="AJ38" s="50">
        <v>0</v>
      </c>
      <c r="AK38" s="85">
        <v>0</v>
      </c>
      <c r="AL38" s="50">
        <v>0</v>
      </c>
      <c r="AM38" s="50">
        <v>0</v>
      </c>
      <c r="AN38" s="50">
        <v>0</v>
      </c>
      <c r="AO38" s="50">
        <v>0</v>
      </c>
      <c r="AP38" s="50">
        <v>0</v>
      </c>
      <c r="AR38" s="25" t="s">
        <v>45</v>
      </c>
      <c r="AS38" s="50"/>
      <c r="AT38" s="50"/>
      <c r="AU38" s="50"/>
      <c r="AV38" s="50"/>
      <c r="AW38" s="50"/>
      <c r="AX38" s="50"/>
      <c r="AY38" s="85"/>
      <c r="AZ38" s="50"/>
      <c r="BA38" s="50"/>
      <c r="BB38" s="50"/>
      <c r="BC38" s="50"/>
      <c r="BD38" s="50"/>
    </row>
    <row r="39" spans="2:56" x14ac:dyDescent="0.25">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50">
        <v>-1.6493112600269599</v>
      </c>
      <c r="AF39" s="50">
        <v>-1.8224478734541001</v>
      </c>
      <c r="AG39" s="50">
        <v>0</v>
      </c>
      <c r="AH39" s="50">
        <v>0</v>
      </c>
      <c r="AI39" s="50">
        <v>-3.1744049816566601E-3</v>
      </c>
      <c r="AJ39" s="50">
        <v>0</v>
      </c>
      <c r="AK39" s="85">
        <v>0</v>
      </c>
      <c r="AL39" s="50">
        <v>0</v>
      </c>
      <c r="AM39" s="50">
        <v>0</v>
      </c>
      <c r="AN39" s="50">
        <v>0</v>
      </c>
      <c r="AO39" s="50">
        <v>0</v>
      </c>
      <c r="AP39" s="50">
        <v>0</v>
      </c>
      <c r="AR39" s="25" t="s">
        <v>46</v>
      </c>
      <c r="AS39" s="50"/>
      <c r="AT39" s="50"/>
      <c r="AU39" s="50"/>
      <c r="AV39" s="50"/>
      <c r="AW39" s="50"/>
      <c r="AX39" s="50"/>
      <c r="AY39" s="85"/>
      <c r="AZ39" s="50"/>
      <c r="BA39" s="50"/>
      <c r="BB39" s="50"/>
      <c r="BC39" s="50"/>
      <c r="BD39" s="50"/>
    </row>
    <row r="40" spans="2:56" x14ac:dyDescent="0.25">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50">
        <v>-0.300352757743582</v>
      </c>
      <c r="AF40" s="50">
        <v>-9.0463622075908703E-2</v>
      </c>
      <c r="AG40" s="50">
        <v>0</v>
      </c>
      <c r="AH40" s="50">
        <v>0</v>
      </c>
      <c r="AI40" s="50">
        <v>0</v>
      </c>
      <c r="AJ40" s="50">
        <v>0</v>
      </c>
      <c r="AK40" s="85">
        <v>0</v>
      </c>
      <c r="AL40" s="50">
        <v>0</v>
      </c>
      <c r="AM40" s="50">
        <v>0</v>
      </c>
      <c r="AN40" s="50">
        <v>0</v>
      </c>
      <c r="AO40" s="50">
        <v>0</v>
      </c>
      <c r="AP40" s="50">
        <v>0</v>
      </c>
      <c r="AR40" s="25" t="s">
        <v>47</v>
      </c>
      <c r="AS40" s="50"/>
      <c r="AT40" s="50"/>
      <c r="AU40" s="50"/>
      <c r="AV40" s="50"/>
      <c r="AW40" s="50"/>
      <c r="AX40" s="50"/>
      <c r="AY40" s="85"/>
      <c r="AZ40" s="50"/>
      <c r="BA40" s="50"/>
      <c r="BB40" s="50"/>
      <c r="BC40" s="50"/>
      <c r="BD40" s="50"/>
    </row>
    <row r="41" spans="2:56" x14ac:dyDescent="0.25">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75">
        <v>0</v>
      </c>
      <c r="AF41" s="75">
        <v>0</v>
      </c>
      <c r="AG41" s="75">
        <v>0</v>
      </c>
      <c r="AH41" s="75">
        <v>0</v>
      </c>
      <c r="AI41" s="75">
        <v>0</v>
      </c>
      <c r="AJ41" s="75">
        <v>0</v>
      </c>
      <c r="AK41" s="86">
        <v>0</v>
      </c>
      <c r="AL41" s="75">
        <v>0</v>
      </c>
      <c r="AM41" s="75">
        <v>0</v>
      </c>
      <c r="AN41" s="75">
        <v>0</v>
      </c>
      <c r="AO41" s="75">
        <v>0</v>
      </c>
      <c r="AP41" s="75">
        <v>0</v>
      </c>
      <c r="AR41" s="72" t="s">
        <v>48</v>
      </c>
      <c r="AS41" s="75"/>
      <c r="AT41" s="75"/>
      <c r="AU41" s="75"/>
      <c r="AV41" s="75"/>
      <c r="AW41" s="75"/>
      <c r="AX41" s="75"/>
      <c r="AY41" s="86"/>
      <c r="AZ41" s="75"/>
      <c r="BA41" s="75"/>
      <c r="BB41" s="75"/>
      <c r="BC41" s="75"/>
      <c r="BD41" s="75"/>
    </row>
    <row r="42" spans="2:56" x14ac:dyDescent="0.25">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50">
        <v>0</v>
      </c>
      <c r="AF42" s="50">
        <v>0</v>
      </c>
      <c r="AG42" s="50">
        <v>0</v>
      </c>
      <c r="AH42" s="50">
        <v>0</v>
      </c>
      <c r="AI42" s="50">
        <v>0</v>
      </c>
      <c r="AJ42" s="50">
        <v>0</v>
      </c>
      <c r="AK42" s="85">
        <v>0</v>
      </c>
      <c r="AL42" s="46" t="s">
        <v>663</v>
      </c>
      <c r="AM42" s="46" t="s">
        <v>663</v>
      </c>
      <c r="AN42" s="46" t="s">
        <v>663</v>
      </c>
      <c r="AO42" s="46" t="s">
        <v>663</v>
      </c>
      <c r="AP42" s="46" t="s">
        <v>663</v>
      </c>
      <c r="AR42" s="25" t="s">
        <v>513</v>
      </c>
      <c r="AS42" s="50"/>
      <c r="AT42" s="50"/>
      <c r="AU42" s="50"/>
      <c r="AV42" s="50"/>
      <c r="AW42" s="50"/>
      <c r="AX42" s="50"/>
      <c r="AY42" s="85"/>
      <c r="AZ42" s="46"/>
      <c r="BA42" s="46"/>
      <c r="BB42" s="46"/>
      <c r="BC42" s="46"/>
      <c r="BD42" s="46"/>
    </row>
    <row r="43" spans="2:56" x14ac:dyDescent="0.25">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50">
        <v>-1.8472086588541601</v>
      </c>
      <c r="AF43" s="50">
        <v>-2.3156636555989598</v>
      </c>
      <c r="AG43" s="50">
        <v>0</v>
      </c>
      <c r="AH43" s="50">
        <v>0</v>
      </c>
      <c r="AI43" s="50">
        <v>0</v>
      </c>
      <c r="AJ43" s="50">
        <v>0</v>
      </c>
      <c r="AK43" s="85">
        <v>0</v>
      </c>
      <c r="AL43" s="46" t="s">
        <v>663</v>
      </c>
      <c r="AM43" s="46" t="s">
        <v>663</v>
      </c>
      <c r="AN43" s="46" t="s">
        <v>663</v>
      </c>
      <c r="AO43" s="46" t="s">
        <v>663</v>
      </c>
      <c r="AP43" s="46" t="s">
        <v>663</v>
      </c>
      <c r="AR43" s="25" t="s">
        <v>514</v>
      </c>
      <c r="AS43" s="50"/>
      <c r="AT43" s="50"/>
      <c r="AU43" s="50"/>
      <c r="AV43" s="50"/>
      <c r="AW43" s="50"/>
      <c r="AX43" s="50"/>
      <c r="AY43" s="85"/>
      <c r="AZ43" s="46"/>
      <c r="BA43" s="46"/>
      <c r="BB43" s="46"/>
      <c r="BC43" s="46"/>
      <c r="BD43" s="46"/>
    </row>
    <row r="44" spans="2:56" x14ac:dyDescent="0.25">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50">
        <v>0</v>
      </c>
      <c r="AF44" s="50">
        <v>0</v>
      </c>
      <c r="AG44" s="50">
        <v>0</v>
      </c>
      <c r="AH44" s="50">
        <v>0</v>
      </c>
      <c r="AI44" s="50">
        <v>0</v>
      </c>
      <c r="AJ44" s="50">
        <v>0</v>
      </c>
      <c r="AK44" s="85">
        <v>0</v>
      </c>
      <c r="AL44" s="46" t="s">
        <v>663</v>
      </c>
      <c r="AM44" s="46" t="s">
        <v>663</v>
      </c>
      <c r="AN44" s="235" t="s">
        <v>663</v>
      </c>
      <c r="AO44" s="46" t="s">
        <v>663</v>
      </c>
      <c r="AP44" s="46" t="s">
        <v>663</v>
      </c>
      <c r="AR44" s="25" t="s">
        <v>515</v>
      </c>
      <c r="AS44" s="50"/>
      <c r="AT44" s="50"/>
      <c r="AU44" s="50"/>
      <c r="AV44" s="50"/>
      <c r="AW44" s="50"/>
      <c r="AX44" s="50"/>
      <c r="AY44" s="85"/>
      <c r="AZ44" s="46"/>
      <c r="BA44" s="46"/>
      <c r="BB44" s="235"/>
      <c r="BC44" s="46"/>
      <c r="BD44" s="46"/>
    </row>
    <row r="45" spans="2:56" x14ac:dyDescent="0.25">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50">
        <v>0</v>
      </c>
      <c r="AF45" s="50">
        <v>0</v>
      </c>
      <c r="AG45" s="50">
        <v>0</v>
      </c>
      <c r="AH45" s="50">
        <v>0</v>
      </c>
      <c r="AI45" s="50">
        <v>0</v>
      </c>
      <c r="AJ45" s="50">
        <v>0</v>
      </c>
      <c r="AK45" s="85">
        <v>0</v>
      </c>
      <c r="AL45" s="46" t="s">
        <v>663</v>
      </c>
      <c r="AM45" s="46" t="s">
        <v>663</v>
      </c>
      <c r="AN45" s="46" t="s">
        <v>663</v>
      </c>
      <c r="AO45" s="46" t="s">
        <v>663</v>
      </c>
      <c r="AP45" s="46" t="s">
        <v>663</v>
      </c>
      <c r="AR45" s="25" t="s">
        <v>516</v>
      </c>
      <c r="AS45" s="50"/>
      <c r="AT45" s="50"/>
      <c r="AU45" s="50"/>
      <c r="AV45" s="50"/>
      <c r="AW45" s="50"/>
      <c r="AX45" s="50"/>
      <c r="AY45" s="85"/>
      <c r="AZ45" s="46"/>
      <c r="BA45" s="46"/>
      <c r="BB45" s="46"/>
      <c r="BC45" s="46"/>
      <c r="BD45" s="46"/>
    </row>
    <row r="46" spans="2:56" x14ac:dyDescent="0.25">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50">
        <v>0</v>
      </c>
      <c r="AF46" s="50">
        <v>0</v>
      </c>
      <c r="AG46" s="50">
        <v>0</v>
      </c>
      <c r="AH46" s="50">
        <v>0</v>
      </c>
      <c r="AI46" s="50">
        <v>0</v>
      </c>
      <c r="AJ46" s="50">
        <v>0</v>
      </c>
      <c r="AK46" s="85">
        <v>0</v>
      </c>
      <c r="AL46" s="46" t="s">
        <v>663</v>
      </c>
      <c r="AM46" s="46" t="s">
        <v>663</v>
      </c>
      <c r="AN46" s="46" t="s">
        <v>663</v>
      </c>
      <c r="AO46" s="46" t="s">
        <v>663</v>
      </c>
      <c r="AP46" s="46" t="s">
        <v>663</v>
      </c>
      <c r="AR46" s="25" t="s">
        <v>517</v>
      </c>
      <c r="AS46" s="50"/>
      <c r="AT46" s="50"/>
      <c r="AU46" s="50"/>
      <c r="AV46" s="50"/>
      <c r="AW46" s="50"/>
      <c r="AX46" s="50"/>
      <c r="AY46" s="85"/>
      <c r="AZ46" s="46"/>
      <c r="BA46" s="46"/>
      <c r="BB46" s="46"/>
      <c r="BC46" s="46"/>
      <c r="BD46" s="46"/>
    </row>
    <row r="47" spans="2:56" x14ac:dyDescent="0.25">
      <c r="Q47" s="337"/>
      <c r="R47" s="337"/>
      <c r="S47" s="337"/>
      <c r="T47" s="337"/>
      <c r="U47" s="337"/>
      <c r="AE47" s="337"/>
      <c r="AF47" s="337"/>
      <c r="AG47" s="337"/>
      <c r="AH47" s="337"/>
      <c r="AI47" s="337"/>
      <c r="AS47" s="337"/>
      <c r="AT47" s="337"/>
      <c r="AU47" s="337"/>
      <c r="AV47" s="337"/>
      <c r="AW47" s="337"/>
    </row>
    <row r="48" spans="2:56" x14ac:dyDescent="0.25">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25">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25">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25">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25">
      <c r="Q52" s="337"/>
      <c r="R52" s="337"/>
      <c r="S52" s="337"/>
      <c r="T52" s="337"/>
      <c r="U52" s="337"/>
      <c r="AE52" s="337"/>
      <c r="AF52" s="337"/>
      <c r="AG52" s="337"/>
      <c r="AH52" s="337"/>
      <c r="AI52" s="337"/>
      <c r="AS52" s="337"/>
      <c r="AT52" s="337"/>
      <c r="AU52" s="337"/>
      <c r="AV52" s="337"/>
      <c r="AW52" s="337"/>
    </row>
    <row r="53" spans="2:49" x14ac:dyDescent="0.25">
      <c r="Q53" s="337"/>
      <c r="R53" s="337"/>
      <c r="S53" s="337"/>
      <c r="T53" s="337"/>
      <c r="U53" s="337"/>
      <c r="AE53" s="337"/>
      <c r="AF53" s="337"/>
      <c r="AG53" s="337"/>
      <c r="AH53" s="337"/>
      <c r="AI53" s="337"/>
      <c r="AS53" s="337"/>
      <c r="AT53" s="337"/>
      <c r="AU53" s="337"/>
      <c r="AV53" s="337"/>
      <c r="AW53" s="337"/>
    </row>
    <row r="54" spans="2:49" ht="18.75" x14ac:dyDescent="0.3">
      <c r="B54" s="29" t="s">
        <v>610</v>
      </c>
      <c r="Q54" s="337"/>
      <c r="R54" s="337"/>
      <c r="S54" s="337"/>
      <c r="T54" s="337"/>
      <c r="U54" s="337"/>
      <c r="AE54" s="337"/>
      <c r="AF54" s="337"/>
      <c r="AG54" s="337"/>
      <c r="AH54" s="337"/>
      <c r="AI54" s="337"/>
      <c r="AS54" s="337"/>
      <c r="AT54" s="337"/>
      <c r="AU54" s="337"/>
      <c r="AV54" s="337"/>
      <c r="AW54" s="337"/>
    </row>
    <row r="55" spans="2:49" x14ac:dyDescent="0.25">
      <c r="Q55" s="337"/>
      <c r="R55" s="337"/>
      <c r="S55" s="337"/>
      <c r="T55" s="337"/>
      <c r="U55" s="337"/>
      <c r="AE55" s="337"/>
      <c r="AF55" s="337"/>
      <c r="AG55" s="337"/>
      <c r="AH55" s="337"/>
      <c r="AI55" s="337"/>
      <c r="AS55" s="337"/>
      <c r="AT55" s="337"/>
      <c r="AU55" s="337"/>
      <c r="AV55" s="337"/>
      <c r="AW55" s="337"/>
    </row>
    <row r="56" spans="2:49" ht="30.75" customHeight="1" x14ac:dyDescent="0.25">
      <c r="B56" s="30" t="s">
        <v>63</v>
      </c>
      <c r="C56" s="87">
        <f>SUM('Main Sheet'!B11:B13)*6*2</f>
        <v>8388</v>
      </c>
      <c r="D56" s="406" t="s">
        <v>609</v>
      </c>
      <c r="E56" s="406"/>
      <c r="F56" s="406"/>
      <c r="G56" s="406"/>
      <c r="H56" s="406"/>
      <c r="I56" s="406"/>
      <c r="J56" s="406"/>
      <c r="K56" s="406"/>
      <c r="L56" s="406"/>
      <c r="M56" s="406"/>
      <c r="N56" s="406"/>
      <c r="Q56" s="337"/>
      <c r="R56" s="337"/>
      <c r="S56" s="337"/>
      <c r="T56" s="337"/>
      <c r="U56" s="337"/>
      <c r="AE56" s="337"/>
      <c r="AF56" s="337"/>
      <c r="AG56" s="337"/>
      <c r="AH56" s="337"/>
      <c r="AI56" s="337"/>
      <c r="AS56" s="337"/>
      <c r="AT56" s="337"/>
      <c r="AU56" s="337"/>
      <c r="AV56" s="337"/>
      <c r="AW56" s="337"/>
    </row>
    <row r="57" spans="2:49" ht="15" customHeight="1" x14ac:dyDescent="0.25">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25">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25">
      <c r="B59" s="30" t="s">
        <v>65</v>
      </c>
      <c r="C59" s="88">
        <v>-3.2000000000000001E-2</v>
      </c>
      <c r="D59" t="s">
        <v>667</v>
      </c>
      <c r="Q59" s="337"/>
      <c r="R59" s="337"/>
      <c r="U59" s="337"/>
    </row>
    <row r="60" spans="2:49" x14ac:dyDescent="0.25">
      <c r="Q60" s="337"/>
      <c r="R60" s="337"/>
      <c r="U60" s="337"/>
    </row>
    <row r="61" spans="2:49" x14ac:dyDescent="0.25">
      <c r="C61" s="407" t="s">
        <v>623</v>
      </c>
      <c r="D61" s="407"/>
      <c r="E61" s="407"/>
      <c r="F61" s="407"/>
      <c r="G61" s="407"/>
      <c r="H61" s="407"/>
      <c r="I61" s="407"/>
      <c r="J61" s="407"/>
      <c r="K61" s="407"/>
      <c r="L61" s="407"/>
      <c r="M61" s="407"/>
      <c r="N61" s="407"/>
      <c r="Q61" s="337"/>
      <c r="R61" s="337"/>
      <c r="U61" s="337"/>
    </row>
    <row r="62" spans="2:49" x14ac:dyDescent="0.25">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25">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25">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25">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25">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25">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25">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25">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25">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25">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25">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25">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25">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75" x14ac:dyDescent="0.3">
      <c r="B77" s="29" t="s">
        <v>618</v>
      </c>
      <c r="P77" s="29" t="s">
        <v>617</v>
      </c>
      <c r="AD77" s="29" t="s">
        <v>616</v>
      </c>
      <c r="AR77" s="29" t="s">
        <v>615</v>
      </c>
    </row>
    <row r="79" spans="2:56" x14ac:dyDescent="0.25">
      <c r="C79" s="407" t="s">
        <v>623</v>
      </c>
      <c r="D79" s="407"/>
      <c r="E79" s="407"/>
      <c r="F79" s="407"/>
      <c r="G79" s="407"/>
      <c r="H79" s="407"/>
      <c r="I79" s="407"/>
      <c r="J79" s="407"/>
      <c r="K79" s="407"/>
      <c r="L79" s="407"/>
      <c r="M79" s="407"/>
      <c r="N79" s="407"/>
      <c r="Q79" s="407" t="s">
        <v>623</v>
      </c>
      <c r="R79" s="407"/>
      <c r="S79" s="407"/>
      <c r="T79" s="407"/>
      <c r="U79" s="407"/>
      <c r="V79" s="407"/>
      <c r="W79" s="407"/>
      <c r="X79" s="407"/>
      <c r="Y79" s="407"/>
      <c r="Z79" s="407"/>
      <c r="AA79" s="407"/>
      <c r="AB79" s="407"/>
      <c r="AE79" s="407" t="s">
        <v>623</v>
      </c>
      <c r="AF79" s="407"/>
      <c r="AG79" s="407"/>
      <c r="AH79" s="407"/>
      <c r="AI79" s="407"/>
      <c r="AJ79" s="407"/>
      <c r="AK79" s="407"/>
      <c r="AL79" s="407"/>
      <c r="AM79" s="407"/>
      <c r="AN79" s="407"/>
      <c r="AO79" s="407"/>
      <c r="AP79" s="407"/>
      <c r="AS79" s="407" t="s">
        <v>623</v>
      </c>
      <c r="AT79" s="407"/>
      <c r="AU79" s="407"/>
      <c r="AV79" s="407"/>
      <c r="AW79" s="407"/>
      <c r="AX79" s="407"/>
      <c r="AY79" s="407"/>
      <c r="AZ79" s="407"/>
      <c r="BA79" s="407"/>
      <c r="BB79" s="407"/>
      <c r="BC79" s="407"/>
      <c r="BD79" s="407"/>
    </row>
    <row r="80" spans="2:56" x14ac:dyDescent="0.25">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25">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5.5367915612297113E-3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25">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6.0626637477886047E-3</v>
      </c>
      <c r="AF82" s="48">
        <f t="shared" ref="AF82:AP82" si="16">IF(D13&gt;0,D64*AF36/(D13),0)</f>
        <v>3.9690695006057474E-3</v>
      </c>
      <c r="AG82" s="48">
        <f t="shared" si="16"/>
        <v>0</v>
      </c>
      <c r="AH82" s="48">
        <f t="shared" si="16"/>
        <v>0</v>
      </c>
      <c r="AI82" s="48">
        <f t="shared" si="16"/>
        <v>7.0477688575375013E-3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25">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5.1180262602389039E-2</v>
      </c>
      <c r="AF83" s="48">
        <f t="shared" ref="AF83:AP83" si="21">IF(D14&gt;0,D65*AF37/(D14),0)</f>
        <v>9.223674811801065E-2</v>
      </c>
      <c r="AG83" s="48">
        <f t="shared" si="21"/>
        <v>0</v>
      </c>
      <c r="AH83" s="48">
        <f t="shared" si="21"/>
        <v>0</v>
      </c>
      <c r="AI83" s="48">
        <f t="shared" si="21"/>
        <v>6.5482634513259794E-2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25">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3.7779296824994187E-3</v>
      </c>
      <c r="AF84" s="48">
        <f t="shared" ref="AF84:AP84" si="25">IF(D15&gt;0,D66*AF38/(D15),0)</f>
        <v>3.0901300211689862E-3</v>
      </c>
      <c r="AG84" s="48">
        <f t="shared" si="25"/>
        <v>0</v>
      </c>
      <c r="AH84" s="48">
        <f t="shared" si="25"/>
        <v>0</v>
      </c>
      <c r="AI84" s="48">
        <f t="shared" si="25"/>
        <v>2.7909271900444857E-3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25">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4.7654100006378972E-2</v>
      </c>
      <c r="AF85" s="48">
        <f t="shared" ref="AF85:AP85" si="29">IF(D16&gt;0,D67*AF39/(D16),0)</f>
        <v>5.2656593890333808E-2</v>
      </c>
      <c r="AG85" s="48">
        <f t="shared" si="29"/>
        <v>0</v>
      </c>
      <c r="AH85" s="48">
        <f t="shared" si="29"/>
        <v>0</v>
      </c>
      <c r="AI85" s="48">
        <f t="shared" si="29"/>
        <v>9.1719141269999775E-5</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25">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8.6781923470712289E-3</v>
      </c>
      <c r="AF86" s="48">
        <f t="shared" ref="AF86:AP86" si="33">IF(D17&gt;0,D68*AF40/(D17),0)</f>
        <v>2.6137955871799227E-3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25">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25">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25">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5.3372015516492864E-2</v>
      </c>
      <c r="AF89" s="48">
        <f t="shared" ref="AF89:AK89" si="44">IF(D20&gt;0,D71*AF43/(D20),0)</f>
        <v>6.6907241889105948E-2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25">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25">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25">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75" x14ac:dyDescent="0.3">
      <c r="B95" s="29" t="s">
        <v>611</v>
      </c>
      <c r="P95" s="29" t="s">
        <v>612</v>
      </c>
      <c r="AD95" s="29" t="s">
        <v>613</v>
      </c>
      <c r="AR95" s="29" t="s">
        <v>614</v>
      </c>
    </row>
    <row r="97" spans="2:56" x14ac:dyDescent="0.25">
      <c r="C97" s="407" t="s">
        <v>623</v>
      </c>
      <c r="D97" s="407"/>
      <c r="E97" s="407"/>
      <c r="F97" s="407"/>
      <c r="G97" s="407"/>
      <c r="H97" s="407"/>
      <c r="I97" s="407"/>
      <c r="J97" s="407"/>
      <c r="K97" s="407"/>
      <c r="L97" s="407"/>
      <c r="M97" s="407"/>
      <c r="N97" s="407"/>
      <c r="Q97" s="407" t="s">
        <v>623</v>
      </c>
      <c r="R97" s="407"/>
      <c r="S97" s="407"/>
      <c r="T97" s="407"/>
      <c r="U97" s="407"/>
      <c r="V97" s="407"/>
      <c r="W97" s="407"/>
      <c r="X97" s="407"/>
      <c r="Y97" s="407"/>
      <c r="Z97" s="407"/>
      <c r="AA97" s="407"/>
      <c r="AB97" s="407"/>
      <c r="AE97" s="407" t="s">
        <v>623</v>
      </c>
      <c r="AF97" s="407"/>
      <c r="AG97" s="407"/>
      <c r="AH97" s="407"/>
      <c r="AI97" s="407"/>
      <c r="AJ97" s="407"/>
      <c r="AK97" s="407"/>
      <c r="AL97" s="407"/>
      <c r="AM97" s="407"/>
      <c r="AN97" s="407"/>
      <c r="AO97" s="407"/>
      <c r="AP97" s="407"/>
      <c r="AS97" s="407" t="s">
        <v>623</v>
      </c>
      <c r="AT97" s="407"/>
      <c r="AU97" s="407"/>
      <c r="AV97" s="407"/>
      <c r="AW97" s="407"/>
      <c r="AX97" s="407"/>
      <c r="AY97" s="407"/>
      <c r="AZ97" s="407"/>
      <c r="BA97" s="407"/>
      <c r="BB97" s="407"/>
      <c r="BC97" s="407"/>
      <c r="BD97" s="407"/>
    </row>
    <row r="98" spans="2:56" x14ac:dyDescent="0.25">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25">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1.0055367915612297</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25">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1.0060626637477885</v>
      </c>
      <c r="AF100" s="49">
        <f t="shared" si="61"/>
        <v>1.0039690695006058</v>
      </c>
      <c r="AG100" s="49">
        <f t="shared" si="61"/>
        <v>1</v>
      </c>
      <c r="AH100" s="49">
        <f t="shared" si="61"/>
        <v>1</v>
      </c>
      <c r="AI100" s="49">
        <f t="shared" si="61"/>
        <v>1.0070477688575374</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25">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1.0511802626023889</v>
      </c>
      <c r="AF101" s="49">
        <f t="shared" si="61"/>
        <v>1.0922367481180106</v>
      </c>
      <c r="AG101" s="49">
        <f t="shared" si="61"/>
        <v>1</v>
      </c>
      <c r="AH101" s="49">
        <f t="shared" si="61"/>
        <v>1</v>
      </c>
      <c r="AI101" s="49">
        <f t="shared" si="61"/>
        <v>1.0654826345132598</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25">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1.0037779296824993</v>
      </c>
      <c r="AF102" s="49">
        <f t="shared" si="61"/>
        <v>1.003090130021169</v>
      </c>
      <c r="AG102" s="49">
        <f t="shared" si="61"/>
        <v>1</v>
      </c>
      <c r="AH102" s="49">
        <f t="shared" si="61"/>
        <v>1</v>
      </c>
      <c r="AI102" s="49">
        <f t="shared" si="61"/>
        <v>1.0027909271900446</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25">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1.047654100006379</v>
      </c>
      <c r="AF103" s="49">
        <f t="shared" si="61"/>
        <v>1.0526565938903338</v>
      </c>
      <c r="AG103" s="49">
        <f t="shared" si="61"/>
        <v>1</v>
      </c>
      <c r="AH103" s="49">
        <f t="shared" si="61"/>
        <v>1</v>
      </c>
      <c r="AI103" s="49">
        <f t="shared" si="61"/>
        <v>1.0000917191412699</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25">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1.0086781923470711</v>
      </c>
      <c r="AF104" s="49">
        <f t="shared" si="61"/>
        <v>1.0026137955871799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25">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25">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25">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1.053372015516493</v>
      </c>
      <c r="AF107" s="49">
        <f t="shared" si="61"/>
        <v>1.0669072418891059</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25">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25">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25">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25">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AH88"/>
  <sheetViews>
    <sheetView zoomScale="85" zoomScaleNormal="85" workbookViewId="0">
      <selection activeCell="C16" sqref="C16"/>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624</v>
      </c>
      <c r="R3" s="28"/>
      <c r="AH3" s="28"/>
    </row>
    <row r="5" spans="2:34" ht="150" customHeight="1" x14ac:dyDescent="0.25">
      <c r="B5" s="403" t="s">
        <v>645</v>
      </c>
      <c r="C5" s="403"/>
      <c r="D5" s="403"/>
      <c r="E5" s="403"/>
      <c r="F5" s="403"/>
      <c r="G5" s="403"/>
      <c r="H5" s="403"/>
      <c r="I5" s="403"/>
      <c r="J5" s="403"/>
      <c r="K5" s="403"/>
      <c r="L5" s="403"/>
      <c r="M5" s="403"/>
      <c r="N5" s="403"/>
    </row>
    <row r="8" spans="2:34" ht="18.75" x14ac:dyDescent="0.3">
      <c r="B8" s="29" t="s">
        <v>625</v>
      </c>
      <c r="G8" s="29" t="s">
        <v>627</v>
      </c>
    </row>
    <row r="9" spans="2:34" ht="15" customHeight="1" x14ac:dyDescent="0.25">
      <c r="B9" s="411" t="s">
        <v>628</v>
      </c>
      <c r="C9" s="411"/>
      <c r="D9" s="411"/>
      <c r="E9" s="411"/>
      <c r="G9" s="175" t="s">
        <v>342</v>
      </c>
    </row>
    <row r="10" spans="2:34" x14ac:dyDescent="0.25">
      <c r="B10" s="380"/>
      <c r="C10" s="380"/>
      <c r="D10" s="380"/>
      <c r="E10" s="380"/>
      <c r="G10" s="237">
        <v>44</v>
      </c>
      <c r="H10" s="175" t="s">
        <v>343</v>
      </c>
    </row>
    <row r="11" spans="2:34" x14ac:dyDescent="0.25">
      <c r="G11" s="238" t="s">
        <v>344</v>
      </c>
      <c r="H11" s="175" t="s">
        <v>345</v>
      </c>
    </row>
    <row r="13" spans="2:34" x14ac:dyDescent="0.25">
      <c r="B13" s="36" t="s">
        <v>70</v>
      </c>
      <c r="C13" s="35" t="s">
        <v>3</v>
      </c>
      <c r="D13" s="35" t="s">
        <v>68</v>
      </c>
      <c r="E13" s="35" t="s">
        <v>5</v>
      </c>
      <c r="G13" s="36" t="s">
        <v>70</v>
      </c>
      <c r="H13" s="35" t="s">
        <v>3</v>
      </c>
      <c r="I13" s="35" t="s">
        <v>68</v>
      </c>
      <c r="J13" s="35" t="s">
        <v>5</v>
      </c>
    </row>
    <row r="14" spans="2:34" x14ac:dyDescent="0.25">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25">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25">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25">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25">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25">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25">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25">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25">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75" x14ac:dyDescent="0.3">
      <c r="B25" s="41" t="s">
        <v>73</v>
      </c>
      <c r="C25" s="40"/>
      <c r="D25" s="40"/>
      <c r="E25" s="40"/>
      <c r="G25" s="29" t="s">
        <v>352</v>
      </c>
    </row>
    <row r="26" spans="2:14" ht="30" customHeight="1" x14ac:dyDescent="0.25">
      <c r="B26" s="412" t="s">
        <v>347</v>
      </c>
      <c r="C26" s="412"/>
      <c r="D26" s="412"/>
      <c r="E26" s="412"/>
      <c r="G26" s="240" t="s">
        <v>346</v>
      </c>
    </row>
    <row r="27" spans="2:14" x14ac:dyDescent="0.25">
      <c r="M27" s="116"/>
      <c r="N27" s="117"/>
    </row>
    <row r="28" spans="2:14" x14ac:dyDescent="0.25">
      <c r="B28" s="36" t="s">
        <v>70</v>
      </c>
      <c r="C28" s="35" t="s">
        <v>3</v>
      </c>
      <c r="D28" s="35" t="s">
        <v>68</v>
      </c>
      <c r="E28" s="35" t="s">
        <v>5</v>
      </c>
      <c r="G28" s="36" t="s">
        <v>70</v>
      </c>
      <c r="H28" s="35" t="s">
        <v>3</v>
      </c>
      <c r="I28" s="35" t="s">
        <v>68</v>
      </c>
      <c r="J28" s="35" t="s">
        <v>5</v>
      </c>
    </row>
    <row r="29" spans="2:14" x14ac:dyDescent="0.25">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25">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25">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25">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25">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25">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25">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25">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25">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75" x14ac:dyDescent="0.3">
      <c r="B40" s="41" t="s">
        <v>74</v>
      </c>
      <c r="C40" s="40"/>
      <c r="D40" s="40"/>
      <c r="E40" s="40"/>
      <c r="G40" s="29" t="s">
        <v>353</v>
      </c>
    </row>
    <row r="41" spans="2:10" ht="30" customHeight="1" x14ac:dyDescent="0.25">
      <c r="B41" s="412" t="s">
        <v>348</v>
      </c>
      <c r="C41" s="412"/>
      <c r="D41" s="412"/>
      <c r="E41" s="412"/>
      <c r="G41" s="240" t="s">
        <v>346</v>
      </c>
    </row>
    <row r="43" spans="2:10" x14ac:dyDescent="0.25">
      <c r="B43" s="36" t="s">
        <v>70</v>
      </c>
      <c r="C43" s="35" t="s">
        <v>3</v>
      </c>
      <c r="D43" s="35" t="s">
        <v>68</v>
      </c>
      <c r="E43" s="35" t="s">
        <v>5</v>
      </c>
      <c r="G43" s="36" t="s">
        <v>70</v>
      </c>
      <c r="H43" s="35" t="s">
        <v>3</v>
      </c>
      <c r="I43" s="35" t="s">
        <v>68</v>
      </c>
      <c r="J43" s="35" t="s">
        <v>5</v>
      </c>
    </row>
    <row r="44" spans="2:10" x14ac:dyDescent="0.25">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25">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25">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25">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25">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25">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25">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25">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25">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75" x14ac:dyDescent="0.3">
      <c r="B55" s="29" t="s">
        <v>629</v>
      </c>
    </row>
    <row r="56" spans="2:14" ht="30" customHeight="1" x14ac:dyDescent="0.25">
      <c r="B56" s="30" t="s">
        <v>63</v>
      </c>
      <c r="C56" s="87">
        <f>SUM('Main Sheet'!B11:B13)*6*2</f>
        <v>8388</v>
      </c>
      <c r="D56" s="406" t="s">
        <v>519</v>
      </c>
      <c r="E56" s="406"/>
      <c r="F56" s="406"/>
      <c r="G56" s="406"/>
      <c r="H56" s="406"/>
      <c r="I56" s="406"/>
      <c r="J56" s="406"/>
      <c r="K56" s="406"/>
      <c r="L56" s="406"/>
      <c r="M56" s="406"/>
      <c r="N56" s="406"/>
    </row>
    <row r="57" spans="2:14" x14ac:dyDescent="0.25">
      <c r="B57" s="30" t="s">
        <v>64</v>
      </c>
      <c r="C57" s="87">
        <f>2*0.027*1600000</f>
        <v>86400</v>
      </c>
      <c r="D57" s="380" t="s">
        <v>665</v>
      </c>
      <c r="E57" s="380"/>
      <c r="F57" s="380"/>
      <c r="G57" s="380"/>
      <c r="H57" s="380"/>
      <c r="I57" s="380"/>
      <c r="J57" s="380"/>
      <c r="K57" s="380"/>
      <c r="L57" s="380"/>
      <c r="M57" s="380"/>
      <c r="N57" s="380"/>
    </row>
    <row r="58" spans="2:14" x14ac:dyDescent="0.25">
      <c r="B58" s="30" t="s">
        <v>62</v>
      </c>
      <c r="C58" s="27">
        <f>C56/C57</f>
        <v>9.7083333333333327E-2</v>
      </c>
      <c r="D58" s="408" t="s">
        <v>341</v>
      </c>
      <c r="E58" s="380"/>
      <c r="F58" s="380"/>
      <c r="G58" s="380"/>
      <c r="H58" s="380"/>
      <c r="I58" s="380"/>
      <c r="J58" s="380"/>
      <c r="K58" s="380"/>
      <c r="L58" s="380"/>
      <c r="M58" s="380"/>
      <c r="N58" s="380"/>
    </row>
    <row r="59" spans="2:14" ht="30" x14ac:dyDescent="0.25">
      <c r="B59" s="43" t="s">
        <v>76</v>
      </c>
      <c r="C59" s="335">
        <f>61398/2080/3</f>
        <v>9.8394230769230777</v>
      </c>
      <c r="D59" s="381" t="s">
        <v>650</v>
      </c>
      <c r="E59" s="381"/>
      <c r="F59" s="381"/>
      <c r="G59" s="381"/>
      <c r="H59" s="381"/>
      <c r="I59" s="381"/>
      <c r="J59" s="381"/>
      <c r="K59" s="381"/>
      <c r="L59" s="381"/>
      <c r="M59" s="381"/>
      <c r="N59" s="381"/>
    </row>
    <row r="60" spans="2:14" x14ac:dyDescent="0.25">
      <c r="B60" s="43" t="s">
        <v>65</v>
      </c>
      <c r="C60" s="88">
        <v>-3.2000000000000001E-2</v>
      </c>
      <c r="D60" s="380" t="s">
        <v>349</v>
      </c>
      <c r="E60" s="380"/>
      <c r="F60" s="380"/>
      <c r="G60" s="380"/>
      <c r="H60" s="380"/>
      <c r="I60" s="380"/>
      <c r="J60" s="380"/>
      <c r="K60" s="380"/>
      <c r="L60" s="380"/>
      <c r="M60" s="380"/>
      <c r="N60" s="380"/>
    </row>
    <row r="61" spans="2:14" ht="30" customHeight="1" x14ac:dyDescent="0.25">
      <c r="B61" s="43" t="s">
        <v>350</v>
      </c>
      <c r="C61" s="241">
        <f>(C60/VOT)*0.6</f>
        <v>-1.9513339196716502E-3</v>
      </c>
      <c r="D61" s="409" t="s">
        <v>351</v>
      </c>
      <c r="E61" s="410"/>
      <c r="F61" s="410"/>
      <c r="G61" s="410"/>
      <c r="H61" s="410"/>
      <c r="I61" s="410"/>
      <c r="J61" s="410"/>
      <c r="K61" s="410"/>
      <c r="L61" s="410"/>
      <c r="M61" s="410"/>
      <c r="N61" s="410"/>
    </row>
    <row r="64" spans="2:14" x14ac:dyDescent="0.25">
      <c r="B64" s="36" t="s">
        <v>70</v>
      </c>
      <c r="C64" s="35" t="s">
        <v>3</v>
      </c>
      <c r="D64" s="35" t="s">
        <v>68</v>
      </c>
      <c r="E64" s="35" t="s">
        <v>5</v>
      </c>
    </row>
    <row r="65" spans="2:5" x14ac:dyDescent="0.25">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25">
      <c r="B66" s="33">
        <v>8</v>
      </c>
      <c r="C66" s="44">
        <f t="shared" si="5"/>
        <v>-0.80339250997494127</v>
      </c>
      <c r="D66" s="44">
        <f t="shared" si="6"/>
        <v>-0.82743967255138962</v>
      </c>
      <c r="E66" s="44">
        <f t="shared" si="7"/>
        <v>-0.82260134527607209</v>
      </c>
    </row>
    <row r="67" spans="2:5" x14ac:dyDescent="0.25">
      <c r="B67" s="33">
        <v>9</v>
      </c>
      <c r="C67" s="44">
        <f t="shared" si="5"/>
        <v>-0.78013755895548476</v>
      </c>
      <c r="D67" s="44">
        <f t="shared" si="6"/>
        <v>-0.81518280086168826</v>
      </c>
      <c r="E67" s="44">
        <f t="shared" si="7"/>
        <v>-0.61931729866654339</v>
      </c>
    </row>
    <row r="68" spans="2:5" x14ac:dyDescent="0.25">
      <c r="B68" s="33">
        <v>10</v>
      </c>
      <c r="C68" s="44">
        <f>IFERROR(ccost*H17*(1-$C$58),"n/a")</f>
        <v>-0.76916687453267318</v>
      </c>
      <c r="D68" s="44">
        <f t="shared" si="6"/>
        <v>-0.6911531186371247</v>
      </c>
      <c r="E68" s="44">
        <f t="shared" si="7"/>
        <v>-0.68310141989109707</v>
      </c>
    </row>
    <row r="69" spans="2:5" x14ac:dyDescent="0.25">
      <c r="B69" s="33">
        <v>11</v>
      </c>
      <c r="C69" s="44" t="str">
        <f t="shared" si="5"/>
        <v>n/a</v>
      </c>
      <c r="D69" s="44" t="str">
        <f t="shared" si="6"/>
        <v>n/a</v>
      </c>
      <c r="E69" s="44" t="str">
        <f t="shared" si="7"/>
        <v>n/a</v>
      </c>
    </row>
    <row r="70" spans="2:5" x14ac:dyDescent="0.25">
      <c r="B70" s="33">
        <v>12</v>
      </c>
      <c r="C70" s="44">
        <f t="shared" si="5"/>
        <v>-0.50053747679077476</v>
      </c>
      <c r="D70" s="44">
        <f t="shared" si="6"/>
        <v>-0.63492836097021588</v>
      </c>
      <c r="E70" s="44">
        <f t="shared" si="7"/>
        <v>-0.55668604914919217</v>
      </c>
    </row>
    <row r="71" spans="2:5" x14ac:dyDescent="0.25">
      <c r="B71" s="33">
        <v>13</v>
      </c>
      <c r="C71" s="44" t="str">
        <f t="shared" si="5"/>
        <v>n/a</v>
      </c>
      <c r="D71" s="44" t="str">
        <f t="shared" si="6"/>
        <v>n/a</v>
      </c>
      <c r="E71" s="44">
        <f t="shared" si="7"/>
        <v>-0.48524181100897035</v>
      </c>
    </row>
    <row r="72" spans="2:5" x14ac:dyDescent="0.25">
      <c r="B72" s="33">
        <v>14</v>
      </c>
      <c r="C72" s="44">
        <f t="shared" si="5"/>
        <v>-0.3918101579575537</v>
      </c>
      <c r="D72" s="44">
        <f t="shared" si="6"/>
        <v>-0.61954981227038186</v>
      </c>
      <c r="E72" s="44">
        <f t="shared" si="7"/>
        <v>-0.47017218954906442</v>
      </c>
    </row>
    <row r="73" spans="2:5" x14ac:dyDescent="0.25">
      <c r="B73" s="33">
        <v>15</v>
      </c>
      <c r="C73" s="44" t="str">
        <f t="shared" si="5"/>
        <v>n/a</v>
      </c>
      <c r="D73" s="44" t="str">
        <f t="shared" si="6"/>
        <v>n/a</v>
      </c>
      <c r="E73" s="44">
        <f t="shared" si="7"/>
        <v>-0.4666197774502493</v>
      </c>
    </row>
    <row r="76" spans="2:5" ht="18.75" x14ac:dyDescent="0.3">
      <c r="B76" s="29" t="s">
        <v>630</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39">
        <f>IFERROR(D65*(I44-I29)/I29,0)</f>
        <v>0</v>
      </c>
      <c r="E80" s="239">
        <f>IFERROR(E65*(J44-J29)/J29,0)</f>
        <v>0</v>
      </c>
    </row>
    <row r="81" spans="2:5" x14ac:dyDescent="0.25">
      <c r="B81" s="33">
        <v>8</v>
      </c>
      <c r="C81" s="42">
        <f t="shared" ref="C81:C87" si="8">IFERROR(C66*(H45-H30)/H30,0)</f>
        <v>0</v>
      </c>
      <c r="D81" s="239">
        <f t="shared" ref="D81:E88" si="9">IFERROR(D66*(I45-I30)/I30,0)</f>
        <v>0</v>
      </c>
      <c r="E81" s="239">
        <f t="shared" si="9"/>
        <v>0</v>
      </c>
    </row>
    <row r="82" spans="2:5" x14ac:dyDescent="0.25">
      <c r="B82" s="33">
        <v>9</v>
      </c>
      <c r="C82" s="42">
        <f t="shared" si="8"/>
        <v>0</v>
      </c>
      <c r="D82" s="239">
        <f t="shared" si="9"/>
        <v>0</v>
      </c>
      <c r="E82" s="239">
        <f t="shared" si="9"/>
        <v>0</v>
      </c>
    </row>
    <row r="83" spans="2:5" x14ac:dyDescent="0.25">
      <c r="B83" s="33">
        <v>10</v>
      </c>
      <c r="C83" s="42">
        <f t="shared" si="8"/>
        <v>0</v>
      </c>
      <c r="D83" s="239">
        <f t="shared" si="9"/>
        <v>0</v>
      </c>
      <c r="E83" s="239">
        <f t="shared" si="9"/>
        <v>0</v>
      </c>
    </row>
    <row r="84" spans="2:5" x14ac:dyDescent="0.25">
      <c r="B84" s="33">
        <v>11</v>
      </c>
      <c r="C84" s="42">
        <f t="shared" si="8"/>
        <v>0</v>
      </c>
      <c r="D84" s="239">
        <f t="shared" si="9"/>
        <v>0</v>
      </c>
      <c r="E84" s="239">
        <f t="shared" si="9"/>
        <v>0</v>
      </c>
    </row>
    <row r="85" spans="2:5" x14ac:dyDescent="0.25">
      <c r="B85" s="33">
        <v>12</v>
      </c>
      <c r="C85" s="42">
        <f t="shared" si="8"/>
        <v>0</v>
      </c>
      <c r="D85" s="239">
        <f t="shared" si="9"/>
        <v>0</v>
      </c>
      <c r="E85" s="239">
        <f t="shared" si="9"/>
        <v>0</v>
      </c>
    </row>
    <row r="86" spans="2:5" x14ac:dyDescent="0.25">
      <c r="B86" s="33">
        <v>13</v>
      </c>
      <c r="C86" s="42">
        <f t="shared" si="8"/>
        <v>0</v>
      </c>
      <c r="D86" s="239">
        <f t="shared" si="9"/>
        <v>0</v>
      </c>
      <c r="E86" s="239">
        <f t="shared" si="9"/>
        <v>0</v>
      </c>
    </row>
    <row r="87" spans="2:5" x14ac:dyDescent="0.25">
      <c r="B87" s="33">
        <v>14</v>
      </c>
      <c r="C87" s="42">
        <f t="shared" si="8"/>
        <v>0</v>
      </c>
      <c r="D87" s="239">
        <f t="shared" si="9"/>
        <v>0</v>
      </c>
      <c r="E87" s="239">
        <f t="shared" si="9"/>
        <v>0</v>
      </c>
    </row>
    <row r="88" spans="2:5" x14ac:dyDescent="0.25">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2018-09-25T22:13:50Z</dcterms:modified>
</cp:coreProperties>
</file>