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120" yWindow="120" windowWidth="28695" windowHeight="12525" activeTab="3"/>
  </bookViews>
  <sheets>
    <sheet name="Sheet1" sheetId="2" r:id="rId1"/>
    <sheet name="GAIN AND KS STATISTICS" sheetId="1" r:id="rId2"/>
    <sheet name="Sheet3" sheetId="4" r:id="rId3"/>
    <sheet name="GAIN AND KS STATISTICS-50%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36" i="3"/>
  <c r="D37"/>
  <c r="D38"/>
  <c r="D39"/>
  <c r="D40"/>
  <c r="D41"/>
  <c r="D42"/>
  <c r="D43"/>
  <c r="D44"/>
  <c r="D35"/>
  <c r="D45" i="1"/>
  <c r="D37"/>
  <c r="D38"/>
  <c r="D39"/>
  <c r="D40"/>
  <c r="D41"/>
  <c r="D42"/>
  <c r="D43"/>
  <c r="D44"/>
  <c r="D36"/>
  <c r="D4" i="3" l="1"/>
  <c r="D5" s="1"/>
  <c r="D6" s="1"/>
  <c r="D7" s="1"/>
  <c r="D8" s="1"/>
  <c r="D9" s="1"/>
  <c r="D10" s="1"/>
  <c r="D11" s="1"/>
  <c r="D12" s="1"/>
  <c r="E12" s="1"/>
  <c r="C30"/>
  <c r="B30"/>
  <c r="F29"/>
  <c r="F28"/>
  <c r="F27"/>
  <c r="F26"/>
  <c r="F25"/>
  <c r="F24"/>
  <c r="F23"/>
  <c r="F22"/>
  <c r="F21"/>
  <c r="F20"/>
  <c r="G20" s="1"/>
  <c r="D20"/>
  <c r="D21" s="1"/>
  <c r="F13"/>
  <c r="F12"/>
  <c r="F11"/>
  <c r="F10"/>
  <c r="F9"/>
  <c r="F8"/>
  <c r="F7"/>
  <c r="F6"/>
  <c r="F5"/>
  <c r="F4"/>
  <c r="F3"/>
  <c r="C30" i="1"/>
  <c r="B30"/>
  <c r="F29"/>
  <c r="F28"/>
  <c r="F27"/>
  <c r="F26"/>
  <c r="F25"/>
  <c r="F24"/>
  <c r="F23"/>
  <c r="F22"/>
  <c r="F21"/>
  <c r="F20"/>
  <c r="G20" s="1"/>
  <c r="D20"/>
  <c r="D21" s="1"/>
  <c r="E21" s="1"/>
  <c r="F13"/>
  <c r="F4"/>
  <c r="F5"/>
  <c r="F6"/>
  <c r="F7"/>
  <c r="F8"/>
  <c r="F9"/>
  <c r="F10"/>
  <c r="F11"/>
  <c r="F12"/>
  <c r="F3"/>
  <c r="G3" s="1"/>
  <c r="G4" i="3" l="1"/>
  <c r="H4" s="1"/>
  <c r="I4" s="1"/>
  <c r="E20"/>
  <c r="G3"/>
  <c r="H3" s="1"/>
  <c r="I3" s="1"/>
  <c r="E21"/>
  <c r="D22"/>
  <c r="G21"/>
  <c r="F30"/>
  <c r="H20" s="1"/>
  <c r="E20" i="1"/>
  <c r="H3"/>
  <c r="I3" s="1"/>
  <c r="G21"/>
  <c r="D22"/>
  <c r="E22" s="1"/>
  <c r="F30"/>
  <c r="H20" s="1"/>
  <c r="I20" s="1"/>
  <c r="G4"/>
  <c r="I20" i="3" l="1"/>
  <c r="G5"/>
  <c r="G6" s="1"/>
  <c r="H6" s="1"/>
  <c r="I6" s="1"/>
  <c r="D23"/>
  <c r="E22"/>
  <c r="G7"/>
  <c r="G22"/>
  <c r="H21"/>
  <c r="I21" s="1"/>
  <c r="H21" i="1"/>
  <c r="I21" s="1"/>
  <c r="G5"/>
  <c r="H4"/>
  <c r="I4" s="1"/>
  <c r="D23"/>
  <c r="E23" s="1"/>
  <c r="G22"/>
  <c r="H22" s="1"/>
  <c r="H5" i="3" l="1"/>
  <c r="I5" s="1"/>
  <c r="G8"/>
  <c r="H7"/>
  <c r="I7" s="1"/>
  <c r="H22"/>
  <c r="G23"/>
  <c r="E23"/>
  <c r="D24"/>
  <c r="I22"/>
  <c r="G6" i="1"/>
  <c r="H5"/>
  <c r="I5" s="1"/>
  <c r="D24"/>
  <c r="E24" s="1"/>
  <c r="G23"/>
  <c r="H23" s="1"/>
  <c r="I22"/>
  <c r="G24" i="3" l="1"/>
  <c r="H23"/>
  <c r="I23" s="1"/>
  <c r="G9"/>
  <c r="H8"/>
  <c r="I8" s="1"/>
  <c r="D25"/>
  <c r="E24"/>
  <c r="G7" i="1"/>
  <c r="H6"/>
  <c r="I6" s="1"/>
  <c r="D25"/>
  <c r="E25" s="1"/>
  <c r="G24"/>
  <c r="H24" s="1"/>
  <c r="I23"/>
  <c r="G10" i="3" l="1"/>
  <c r="H9"/>
  <c r="I9" s="1"/>
  <c r="E25"/>
  <c r="D26"/>
  <c r="H24"/>
  <c r="I24" s="1"/>
  <c r="G25"/>
  <c r="G8" i="1"/>
  <c r="H7"/>
  <c r="I7" s="1"/>
  <c r="D26"/>
  <c r="E26" s="1"/>
  <c r="G25"/>
  <c r="H25" s="1"/>
  <c r="I24"/>
  <c r="D27" i="3" l="1"/>
  <c r="E26"/>
  <c r="G11"/>
  <c r="H10"/>
  <c r="I10" s="1"/>
  <c r="G26"/>
  <c r="H25"/>
  <c r="I25" s="1"/>
  <c r="G9" i="1"/>
  <c r="H8"/>
  <c r="I8" s="1"/>
  <c r="D27"/>
  <c r="E27" s="1"/>
  <c r="G26"/>
  <c r="H26" s="1"/>
  <c r="I25"/>
  <c r="G12" i="3" l="1"/>
  <c r="H12" s="1"/>
  <c r="I12" s="1"/>
  <c r="H11"/>
  <c r="I11" s="1"/>
  <c r="H26"/>
  <c r="G27"/>
  <c r="E27"/>
  <c r="D28"/>
  <c r="I26"/>
  <c r="G10" i="1"/>
  <c r="H9"/>
  <c r="I9" s="1"/>
  <c r="D28"/>
  <c r="E28" s="1"/>
  <c r="I26"/>
  <c r="G27"/>
  <c r="H27" s="1"/>
  <c r="G28" i="3" l="1"/>
  <c r="H27"/>
  <c r="D29"/>
  <c r="E29" s="1"/>
  <c r="E28"/>
  <c r="I27"/>
  <c r="G11" i="1"/>
  <c r="H10"/>
  <c r="I10" s="1"/>
  <c r="G28"/>
  <c r="H28" s="1"/>
  <c r="I27"/>
  <c r="D29"/>
  <c r="E29" s="1"/>
  <c r="G29" i="3" l="1"/>
  <c r="H29" s="1"/>
  <c r="I29" s="1"/>
  <c r="H28"/>
  <c r="I28" s="1"/>
  <c r="G12" i="1"/>
  <c r="H12" s="1"/>
  <c r="I12" s="1"/>
  <c r="H11"/>
  <c r="I11" s="1"/>
  <c r="I28"/>
  <c r="G29"/>
  <c r="I29" l="1"/>
  <c r="H29"/>
</calcChain>
</file>

<file path=xl/sharedStrings.xml><?xml version="1.0" encoding="utf-8"?>
<sst xmlns="http://schemas.openxmlformats.org/spreadsheetml/2006/main" count="70" uniqueCount="27">
  <si>
    <t>Cumlift</t>
  </si>
  <si>
    <t>Decile</t>
  </si>
  <si>
    <t>Observations</t>
  </si>
  <si>
    <t>Churn</t>
  </si>
  <si>
    <t>Cum- Churn</t>
  </si>
  <si>
    <t>% Cum-Churn or
GAIN</t>
  </si>
  <si>
    <t>Non- Churn</t>
  </si>
  <si>
    <t>Cum-Non-Churn</t>
  </si>
  <si>
    <t>%Cum-Non-Churn</t>
  </si>
  <si>
    <t>(%Cum-Churn) - (%Cum-Non-Churn)</t>
  </si>
  <si>
    <t>TOTAL</t>
  </si>
  <si>
    <t>KS-Statistics</t>
  </si>
  <si>
    <t>R Generated model</t>
  </si>
  <si>
    <t>KS Statistics is 48.44%</t>
  </si>
  <si>
    <t>Random Model</t>
  </si>
  <si>
    <t xml:space="preserve">Total </t>
  </si>
  <si>
    <t>Row Labels</t>
  </si>
  <si>
    <t>(blank)</t>
  </si>
  <si>
    <t>Grand Total</t>
  </si>
  <si>
    <t>Sum of % Cum-Churn or</t>
  </si>
  <si>
    <t>Gain Chart for R Generated and Random model</t>
  </si>
  <si>
    <t>% Cum-Churn or GAIN</t>
  </si>
  <si>
    <t>GAIN - Random Model</t>
  </si>
  <si>
    <t>GAIN -Our model</t>
  </si>
  <si>
    <t xml:space="preserve"> GAIN Model</t>
  </si>
  <si>
    <t>Gain Random</t>
  </si>
  <si>
    <t>Lift</t>
  </si>
</sst>
</file>

<file path=xl/styles.xml><?xml version="1.0" encoding="utf-8"?>
<styleSheet xmlns="http://schemas.openxmlformats.org/spreadsheetml/2006/main">
  <numFmts count="1">
    <numFmt numFmtId="164" formatCode="0.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/>
    </xf>
    <xf numFmtId="2" fontId="19" fillId="34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37" borderId="10" xfId="0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64" fontId="19" fillId="34" borderId="10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7" borderId="1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[GAIN-LIFT-KS Statistics.xlsx]Sheet1!PivotTable1</c:name>
    <c:fmtId val="0"/>
  </c:pivotSource>
  <c:chart>
    <c:title/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Sheet1!$A$4:$A$20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Decile</c:v>
                </c:pt>
                <c:pt idx="11">
                  <c:v>KS Statistics is 48.44%</c:v>
                </c:pt>
                <c:pt idx="12">
                  <c:v>Random Model</c:v>
                </c:pt>
                <c:pt idx="13">
                  <c:v>TOTAL</c:v>
                </c:pt>
                <c:pt idx="14">
                  <c:v>Total </c:v>
                </c:pt>
                <c:pt idx="15">
                  <c:v>(blank)</c:v>
                </c:pt>
              </c:strCache>
            </c:strRef>
          </c:cat>
          <c:val>
            <c:numRef>
              <c:f>Sheet1!$B$4:$B$20</c:f>
              <c:numCache>
                <c:formatCode>General</c:formatCode>
                <c:ptCount val="16"/>
                <c:pt idx="0">
                  <c:v>36.891509433962284</c:v>
                </c:pt>
                <c:pt idx="1">
                  <c:v>55.386792452830164</c:v>
                </c:pt>
                <c:pt idx="2">
                  <c:v>69.165094339622655</c:v>
                </c:pt>
                <c:pt idx="3">
                  <c:v>81.061320754717016</c:v>
                </c:pt>
                <c:pt idx="4">
                  <c:v>87.764150943396203</c:v>
                </c:pt>
                <c:pt idx="5">
                  <c:v>91.165094339622684</c:v>
                </c:pt>
                <c:pt idx="6">
                  <c:v>95.514150943396245</c:v>
                </c:pt>
                <c:pt idx="7">
                  <c:v>96.084905660377331</c:v>
                </c:pt>
                <c:pt idx="8">
                  <c:v>100.42924528301882</c:v>
                </c:pt>
                <c:pt idx="9">
                  <c:v>101</c:v>
                </c:pt>
                <c:pt idx="10">
                  <c:v>0</c:v>
                </c:pt>
              </c:numCache>
            </c:numRef>
          </c:val>
        </c:ser>
        <c:marker val="1"/>
        <c:axId val="43854848"/>
        <c:axId val="79707520"/>
      </c:lineChart>
      <c:catAx>
        <c:axId val="43854848"/>
        <c:scaling>
          <c:orientation val="minMax"/>
        </c:scaling>
        <c:axPos val="b"/>
        <c:tickLblPos val="nextTo"/>
        <c:crossAx val="79707520"/>
        <c:crosses val="autoZero"/>
        <c:auto val="1"/>
        <c:lblAlgn val="ctr"/>
        <c:lblOffset val="100"/>
      </c:catAx>
      <c:valAx>
        <c:axId val="79707520"/>
        <c:scaling>
          <c:orientation val="minMax"/>
        </c:scaling>
        <c:axPos val="l"/>
        <c:majorGridlines/>
        <c:numFmt formatCode="General" sourceLinked="1"/>
        <c:tickLblPos val="nextTo"/>
        <c:crossAx val="43854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 Chart	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971013724294569"/>
          <c:y val="0.10804095202735571"/>
          <c:w val="0.6957948690757092"/>
          <c:h val="0.77523985812497986"/>
        </c:manualLayout>
      </c:layout>
      <c:scatterChart>
        <c:scatterStyle val="smoothMarker"/>
        <c:ser>
          <c:idx val="0"/>
          <c:order val="0"/>
          <c:tx>
            <c:v>R generated Model</c:v>
          </c:tx>
          <c:dLbls>
            <c:showVal val="1"/>
          </c:dLbls>
          <c:xVal>
            <c:numRef>
              <c:f>'GAIN AND KS STATISTICS-50%'!$A$34:$A$44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'GAIN AND KS STATISTICS-50%'!$B$34:$B$44</c:f>
              <c:numCache>
                <c:formatCode>0.00</c:formatCode>
                <c:ptCount val="11"/>
                <c:pt idx="0">
                  <c:v>0</c:v>
                </c:pt>
                <c:pt idx="1">
                  <c:v>36.792452830188701</c:v>
                </c:pt>
                <c:pt idx="2">
                  <c:v>57.075471698113198</c:v>
                </c:pt>
                <c:pt idx="3">
                  <c:v>71.2264150943396</c:v>
                </c:pt>
                <c:pt idx="4">
                  <c:v>79.716981132075503</c:v>
                </c:pt>
                <c:pt idx="5">
                  <c:v>87.264150943396203</c:v>
                </c:pt>
                <c:pt idx="6">
                  <c:v>91.981132075471706</c:v>
                </c:pt>
                <c:pt idx="7">
                  <c:v>93.867924528301899</c:v>
                </c:pt>
                <c:pt idx="8">
                  <c:v>96.2264150943396</c:v>
                </c:pt>
                <c:pt idx="9">
                  <c:v>98.113207547169793</c:v>
                </c:pt>
                <c:pt idx="10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Random Model</c:v>
          </c:tx>
          <c:xVal>
            <c:numRef>
              <c:f>'GAIN AND KS STATISTICS-50%'!$A$34:$A$44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'GAIN AND KS STATISTICS-50%'!$C$34:$C$44</c:f>
              <c:numCache>
                <c:formatCode>0.00</c:formatCode>
                <c:ptCount val="11"/>
                <c:pt idx="0">
                  <c:v>0</c:v>
                </c:pt>
                <c:pt idx="1">
                  <c:v>9.9</c:v>
                </c:pt>
                <c:pt idx="2">
                  <c:v>19.8</c:v>
                </c:pt>
                <c:pt idx="3">
                  <c:v>29.7</c:v>
                </c:pt>
                <c:pt idx="4">
                  <c:v>40.1</c:v>
                </c:pt>
                <c:pt idx="5">
                  <c:v>50</c:v>
                </c:pt>
                <c:pt idx="6">
                  <c:v>59.9</c:v>
                </c:pt>
                <c:pt idx="7">
                  <c:v>70.3</c:v>
                </c:pt>
                <c:pt idx="8">
                  <c:v>80.2</c:v>
                </c:pt>
                <c:pt idx="9">
                  <c:v>90.1</c:v>
                </c:pt>
                <c:pt idx="10">
                  <c:v>100</c:v>
                </c:pt>
              </c:numCache>
            </c:numRef>
          </c:yVal>
          <c:smooth val="1"/>
        </c:ser>
        <c:axId val="81065088"/>
        <c:axId val="81067008"/>
      </c:scatterChart>
      <c:valAx>
        <c:axId val="8106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	</a:t>
                </a:r>
              </a:p>
            </c:rich>
          </c:tx>
          <c:layout/>
        </c:title>
        <c:numFmt formatCode="General" sourceLinked="1"/>
        <c:tickLblPos val="nextTo"/>
        <c:crossAx val="81067008"/>
        <c:crosses val="autoZero"/>
        <c:crossBetween val="midCat"/>
      </c:valAx>
      <c:valAx>
        <c:axId val="81067008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Gain%	</a:t>
                </a:r>
              </a:p>
            </c:rich>
          </c:tx>
          <c:layout/>
        </c:title>
        <c:numFmt formatCode="0.00" sourceLinked="1"/>
        <c:tickLblPos val="nextTo"/>
        <c:crossAx val="81065088"/>
        <c:crosses val="autoZero"/>
        <c:crossBetween val="midCat"/>
      </c:valAx>
    </c:plotArea>
    <c:legend>
      <c:legendPos val="r"/>
      <c:layout/>
      <c:spPr>
        <a:effectLst>
          <a:outerShdw blurRad="50800" dist="50800" dir="5400000" algn="ctr" rotWithShape="0">
            <a:schemeClr val="tx2"/>
          </a:outerShdw>
        </a:effectLst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Lift Chart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Lift</c:v>
          </c:tx>
          <c:dLbls>
            <c:showVal val="1"/>
          </c:dLbls>
          <c:xVal>
            <c:numRef>
              <c:f>'GAIN AND KS STATISTICS-50%'!$A$35:$A$44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'GAIN AND KS STATISTICS-50%'!$D$35:$D$44</c:f>
              <c:numCache>
                <c:formatCode>0.00</c:formatCode>
                <c:ptCount val="10"/>
                <c:pt idx="0">
                  <c:v>3.7164093767867374</c:v>
                </c:pt>
                <c:pt idx="1">
                  <c:v>2.8825995807127875</c:v>
                </c:pt>
                <c:pt idx="2">
                  <c:v>2.3981957944222088</c:v>
                </c:pt>
                <c:pt idx="3">
                  <c:v>1.9879546416976435</c:v>
                </c:pt>
                <c:pt idx="4">
                  <c:v>1.745283018867924</c:v>
                </c:pt>
                <c:pt idx="5">
                  <c:v>1.5355781648659717</c:v>
                </c:pt>
                <c:pt idx="6">
                  <c:v>1.3352478595775519</c:v>
                </c:pt>
                <c:pt idx="7">
                  <c:v>1.1998306121488729</c:v>
                </c:pt>
                <c:pt idx="8">
                  <c:v>1.0889368207233052</c:v>
                </c:pt>
                <c:pt idx="9">
                  <c:v>1</c:v>
                </c:pt>
              </c:numCache>
            </c:numRef>
          </c:yVal>
          <c:smooth val="1"/>
        </c:ser>
        <c:axId val="81075584"/>
        <c:axId val="81094144"/>
      </c:scatterChart>
      <c:valAx>
        <c:axId val="8107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094144"/>
        <c:crosses val="autoZero"/>
        <c:crossBetween val="midCat"/>
      </c:valAx>
      <c:valAx>
        <c:axId val="81094144"/>
        <c:scaling>
          <c:orientation val="minMax"/>
        </c:scaling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Lift	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1075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13</xdr:row>
      <xdr:rowOff>123825</xdr:rowOff>
    </xdr:from>
    <xdr:to>
      <xdr:col>15</xdr:col>
      <xdr:colOff>180975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22</xdr:row>
      <xdr:rowOff>161925</xdr:rowOff>
    </xdr:from>
    <xdr:to>
      <xdr:col>20</xdr:col>
      <xdr:colOff>142875</xdr:colOff>
      <xdr:row>39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952500</xdr:colOff>
      <xdr:row>32</xdr:row>
      <xdr:rowOff>209550</xdr:rowOff>
    </xdr:from>
    <xdr:to>
      <xdr:col>9</xdr:col>
      <xdr:colOff>619125</xdr:colOff>
      <xdr:row>44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unava" refreshedDate="42964.626616666668" createdVersion="3" refreshedVersion="3" minRefreshableVersion="3" recordCount="28">
  <cacheSource type="worksheet">
    <worksheetSource ref="A2:I30" sheet="GAIN AND KS STATISTICS"/>
  </cacheSource>
  <cacheFields count="9">
    <cacheField name="Decile" numFmtId="0">
      <sharedItems containsBlank="1" containsMixedTypes="1" containsNumber="1" containsInteger="1" minValue="1" maxValue="10" count="16">
        <n v="1"/>
        <n v="2"/>
        <n v="3"/>
        <n v="4"/>
        <n v="5"/>
        <n v="6"/>
        <n v="7"/>
        <n v="8"/>
        <n v="9"/>
        <n v="10"/>
        <s v="TOTAL"/>
        <m/>
        <s v="KS Statistics is 48.44%"/>
        <s v="Random Model"/>
        <s v="Decile"/>
        <s v="Total "/>
      </sharedItems>
    </cacheField>
    <cacheField name="Observations" numFmtId="0">
      <sharedItems containsBlank="1" containsMixedTypes="1" containsNumber="1" containsInteger="1" minValue="131" maxValue="1317"/>
    </cacheField>
    <cacheField name="Churn" numFmtId="0">
      <sharedItems containsBlank="1" containsMixedTypes="1" containsNumber="1" containsInteger="1" minValue="1" maxValue="212"/>
    </cacheField>
    <cacheField name="Cum- Churn" numFmtId="0">
      <sharedItems containsBlank="1" containsMixedTypes="1" containsNumber="1" containsInteger="1" minValue="21" maxValue="212"/>
    </cacheField>
    <cacheField name="% Cum-Churn or&#10;GAIN" numFmtId="0">
      <sharedItems containsBlank="1" containsMixedTypes="1" containsNumber="1" minValue="9.9056603773584911E-2" maxValue="100" count="22">
        <n v="36.792452830188701"/>
        <n v="55.188679245282998"/>
        <n v="68.867924528301899"/>
        <n v="80.660377358490607"/>
        <n v="87.264150943396203"/>
        <n v="90.566037735849093"/>
        <n v="94.811320754717002"/>
        <n v="95.283018867924497"/>
        <n v="99.528301886792406"/>
        <n v="100"/>
        <m/>
        <s v="% Cum-Churn"/>
        <n v="9.9056603773584911E-2"/>
        <n v="0.19811320754716982"/>
        <n v="0.29716981132075471"/>
        <n v="0.40094339622641512"/>
        <n v="0.5"/>
        <n v="0.59905660377358494"/>
        <n v="0.70283018867924529"/>
        <n v="0.80188679245283023"/>
        <n v="0.90094339622641506"/>
        <n v="1"/>
      </sharedItems>
    </cacheField>
    <cacheField name="Non- Churn" numFmtId="0">
      <sharedItems containsBlank="1" containsMixedTypes="1" containsNumber="1" containsInteger="1" minValue="54" maxValue="1105"/>
    </cacheField>
    <cacheField name="Cum-Non-Churn" numFmtId="0">
      <sharedItems containsBlank="1" containsMixedTypes="1" containsNumber="1" containsInteger="1" minValue="54" maxValue="1105"/>
    </cacheField>
    <cacheField name="%Cum-Non-Churn" numFmtId="0">
      <sharedItems containsBlank="1" containsMixedTypes="1" containsNumber="1" minValue="0.10045248868778281" maxValue="100"/>
    </cacheField>
    <cacheField name="(%Cum-Churn) - (%Cum-Non-Churn)" numFmtId="0">
      <sharedItems containsBlank="1" containsMixedTypes="1" containsNumber="1" minValue="-4.1876547425936939E-3" maxValue="48.44318278835486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n v="132"/>
    <n v="78"/>
    <n v="78"/>
    <x v="0"/>
    <n v="54"/>
    <n v="54"/>
    <n v="4.886877828054299"/>
    <n v="31.905575002134402"/>
  </r>
  <r>
    <x v="1"/>
    <n v="132"/>
    <n v="39"/>
    <n v="117"/>
    <x v="1"/>
    <n v="93"/>
    <n v="147"/>
    <n v="13.30316742081448"/>
    <n v="41.885511824468516"/>
  </r>
  <r>
    <x v="2"/>
    <n v="132"/>
    <n v="29"/>
    <n v="146"/>
    <x v="2"/>
    <n v="103"/>
    <n v="250"/>
    <n v="22.624434389140273"/>
    <n v="46.243490139161622"/>
  </r>
  <r>
    <x v="3"/>
    <n v="131"/>
    <n v="25"/>
    <n v="171"/>
    <x v="3"/>
    <n v="106"/>
    <n v="356"/>
    <n v="32.217194570135746"/>
    <n v="48.443182788354861"/>
  </r>
  <r>
    <x v="4"/>
    <n v="132"/>
    <n v="14"/>
    <n v="185"/>
    <x v="4"/>
    <n v="118"/>
    <n v="474"/>
    <n v="42.895927601809952"/>
    <n v="44.368223341586251"/>
  </r>
  <r>
    <x v="5"/>
    <n v="132"/>
    <n v="7"/>
    <n v="192"/>
    <x v="5"/>
    <n v="125"/>
    <n v="599"/>
    <n v="54.20814479638009"/>
    <n v="36.357892939469004"/>
  </r>
  <r>
    <x v="6"/>
    <n v="131"/>
    <n v="9"/>
    <n v="201"/>
    <x v="6"/>
    <n v="122"/>
    <n v="721"/>
    <n v="65.248868778280539"/>
    <n v="29.562451976436463"/>
  </r>
  <r>
    <x v="7"/>
    <n v="132"/>
    <n v="1"/>
    <n v="202"/>
    <x v="7"/>
    <n v="131"/>
    <n v="852"/>
    <n v="77.104072398190056"/>
    <n v="18.178946469734441"/>
  </r>
  <r>
    <x v="8"/>
    <n v="132"/>
    <n v="9"/>
    <n v="211"/>
    <x v="8"/>
    <n v="123"/>
    <n v="975"/>
    <n v="88.235294117647058"/>
    <n v="11.293007769145348"/>
  </r>
  <r>
    <x v="9"/>
    <n v="131"/>
    <n v="1"/>
    <n v="212"/>
    <x v="9"/>
    <n v="130"/>
    <n v="1105"/>
    <n v="100"/>
    <n v="0"/>
  </r>
  <r>
    <x v="10"/>
    <n v="1317"/>
    <n v="212"/>
    <m/>
    <x v="10"/>
    <n v="1105"/>
    <m/>
    <m/>
    <m/>
  </r>
  <r>
    <x v="11"/>
    <m/>
    <m/>
    <m/>
    <x v="10"/>
    <m/>
    <m/>
    <m/>
    <m/>
  </r>
  <r>
    <x v="11"/>
    <m/>
    <m/>
    <m/>
    <x v="10"/>
    <m/>
    <m/>
    <m/>
    <m/>
  </r>
  <r>
    <x v="12"/>
    <m/>
    <m/>
    <m/>
    <x v="10"/>
    <m/>
    <m/>
    <m/>
    <m/>
  </r>
  <r>
    <x v="11"/>
    <m/>
    <m/>
    <m/>
    <x v="10"/>
    <m/>
    <m/>
    <m/>
    <m/>
  </r>
  <r>
    <x v="13"/>
    <m/>
    <m/>
    <m/>
    <x v="10"/>
    <m/>
    <m/>
    <m/>
    <m/>
  </r>
  <r>
    <x v="14"/>
    <s v="Observations"/>
    <s v="Churn"/>
    <s v="Cum- Churn"/>
    <x v="11"/>
    <s v="Non- Churn"/>
    <s v="Cum-Non-Churn"/>
    <s v="%Cum-Non-Churn"/>
    <s v="(%Cum-Churn) - (%Cum-Non-Churn)"/>
  </r>
  <r>
    <x v="0"/>
    <n v="132"/>
    <n v="21"/>
    <n v="21"/>
    <x v="12"/>
    <n v="111"/>
    <n v="111"/>
    <n v="0.10045248868778281"/>
    <n v="-1.395884914197898E-3"/>
  </r>
  <r>
    <x v="1"/>
    <n v="132"/>
    <n v="21"/>
    <n v="42"/>
    <x v="13"/>
    <n v="111"/>
    <n v="222"/>
    <n v="0.20090497737556562"/>
    <n v="-2.7917698283957959E-3"/>
  </r>
  <r>
    <x v="2"/>
    <n v="132"/>
    <n v="21"/>
    <n v="63"/>
    <x v="14"/>
    <n v="111"/>
    <n v="333"/>
    <n v="0.3013574660633484"/>
    <n v="-4.1876547425936939E-3"/>
  </r>
  <r>
    <x v="3"/>
    <n v="131"/>
    <n v="22"/>
    <n v="85"/>
    <x v="15"/>
    <n v="109"/>
    <n v="442"/>
    <n v="0.4"/>
    <n v="9.4339622641509413E-4"/>
  </r>
  <r>
    <x v="4"/>
    <n v="132"/>
    <n v="21"/>
    <n v="106"/>
    <x v="16"/>
    <n v="111"/>
    <n v="553"/>
    <n v="0.5004524886877828"/>
    <n v="-4.5248868778280382E-4"/>
  </r>
  <r>
    <x v="5"/>
    <n v="132"/>
    <n v="21"/>
    <n v="127"/>
    <x v="17"/>
    <n v="111"/>
    <n v="664"/>
    <n v="0.60090497737556559"/>
    <n v="-1.8483736019806463E-3"/>
  </r>
  <r>
    <x v="6"/>
    <n v="131"/>
    <n v="22"/>
    <n v="149"/>
    <x v="18"/>
    <n v="109"/>
    <n v="773"/>
    <n v="0.69954751131221715"/>
    <n v="3.2826773670281417E-3"/>
  </r>
  <r>
    <x v="7"/>
    <n v="132"/>
    <n v="21"/>
    <n v="170"/>
    <x v="19"/>
    <n v="111"/>
    <n v="884"/>
    <n v="0.8"/>
    <n v="1.8867924528301883E-3"/>
  </r>
  <r>
    <x v="8"/>
    <n v="132"/>
    <n v="21"/>
    <n v="191"/>
    <x v="20"/>
    <n v="111"/>
    <n v="995"/>
    <n v="0.90045248868778283"/>
    <n v="4.909075386322348E-4"/>
  </r>
  <r>
    <x v="9"/>
    <n v="131"/>
    <n v="21"/>
    <n v="212"/>
    <x v="21"/>
    <n v="110"/>
    <n v="1105"/>
    <n v="1"/>
    <n v="0"/>
  </r>
  <r>
    <x v="15"/>
    <n v="1317"/>
    <n v="212"/>
    <m/>
    <x v="10"/>
    <n v="110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20" firstHeaderRow="1" firstDataRow="1" firstDataCol="1"/>
  <pivotFields count="9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4"/>
        <item x="12"/>
        <item x="13"/>
        <item x="10"/>
        <item x="15"/>
        <item x="11"/>
        <item t="default"/>
      </items>
    </pivotField>
    <pivotField showAll="0"/>
    <pivotField showAll="0"/>
    <pivotField showAll="0"/>
    <pivotField dataField="1" showAll="0">
      <items count="23">
        <item x="12"/>
        <item x="13"/>
        <item x="14"/>
        <item x="15"/>
        <item x="16"/>
        <item x="17"/>
        <item x="18"/>
        <item x="19"/>
        <item x="20"/>
        <item x="21"/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% Cum-Churn or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C2" totalsRowShown="0">
  <autoFilter ref="A1:C2"/>
  <tableColumns count="3">
    <tableColumn id="1" name="Decile"/>
    <tableColumn id="2" name=" GAIN Model"/>
    <tableColumn id="3" name="Gain Rando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0"/>
  <sheetViews>
    <sheetView workbookViewId="0">
      <selection activeCell="A3" sqref="A3"/>
    </sheetView>
  </sheetViews>
  <sheetFormatPr defaultRowHeight="15"/>
  <cols>
    <col min="1" max="1" width="20.140625" customWidth="1"/>
    <col min="2" max="2" width="22.28515625" customWidth="1"/>
  </cols>
  <sheetData>
    <row r="3" spans="1:2">
      <c r="A3" s="12" t="s">
        <v>16</v>
      </c>
      <c r="B3" t="s">
        <v>19</v>
      </c>
    </row>
    <row r="4" spans="1:2">
      <c r="A4" s="13">
        <v>1</v>
      </c>
      <c r="B4" s="14">
        <v>36.891509433962284</v>
      </c>
    </row>
    <row r="5" spans="1:2">
      <c r="A5" s="13">
        <v>2</v>
      </c>
      <c r="B5" s="14">
        <v>55.386792452830164</v>
      </c>
    </row>
    <row r="6" spans="1:2">
      <c r="A6" s="13">
        <v>3</v>
      </c>
      <c r="B6" s="14">
        <v>69.165094339622655</v>
      </c>
    </row>
    <row r="7" spans="1:2">
      <c r="A7" s="13">
        <v>4</v>
      </c>
      <c r="B7" s="14">
        <v>81.061320754717016</v>
      </c>
    </row>
    <row r="8" spans="1:2">
      <c r="A8" s="13">
        <v>5</v>
      </c>
      <c r="B8" s="14">
        <v>87.764150943396203</v>
      </c>
    </row>
    <row r="9" spans="1:2">
      <c r="A9" s="13">
        <v>6</v>
      </c>
      <c r="B9" s="14">
        <v>91.165094339622684</v>
      </c>
    </row>
    <row r="10" spans="1:2">
      <c r="A10" s="13">
        <v>7</v>
      </c>
      <c r="B10" s="14">
        <v>95.514150943396245</v>
      </c>
    </row>
    <row r="11" spans="1:2">
      <c r="A11" s="13">
        <v>8</v>
      </c>
      <c r="B11" s="14">
        <v>96.084905660377331</v>
      </c>
    </row>
    <row r="12" spans="1:2">
      <c r="A12" s="13">
        <v>9</v>
      </c>
      <c r="B12" s="14">
        <v>100.42924528301882</v>
      </c>
    </row>
    <row r="13" spans="1:2">
      <c r="A13" s="13">
        <v>10</v>
      </c>
      <c r="B13" s="14">
        <v>101</v>
      </c>
    </row>
    <row r="14" spans="1:2">
      <c r="A14" s="13" t="s">
        <v>1</v>
      </c>
      <c r="B14" s="14">
        <v>0</v>
      </c>
    </row>
    <row r="15" spans="1:2">
      <c r="A15" s="13" t="s">
        <v>13</v>
      </c>
      <c r="B15" s="14"/>
    </row>
    <row r="16" spans="1:2">
      <c r="A16" s="13" t="s">
        <v>14</v>
      </c>
      <c r="B16" s="14"/>
    </row>
    <row r="17" spans="1:2">
      <c r="A17" s="13" t="s">
        <v>10</v>
      </c>
      <c r="B17" s="14"/>
    </row>
    <row r="18" spans="1:2">
      <c r="A18" s="13" t="s">
        <v>15</v>
      </c>
      <c r="B18" s="14"/>
    </row>
    <row r="19" spans="1:2">
      <c r="A19" s="13" t="s">
        <v>17</v>
      </c>
      <c r="B19" s="14"/>
    </row>
    <row r="20" spans="1:2">
      <c r="A20" s="13" t="s">
        <v>18</v>
      </c>
      <c r="B20" s="14">
        <v>814.46226415094338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5"/>
  <sheetViews>
    <sheetView topLeftCell="A22" workbookViewId="0">
      <selection activeCell="C36" sqref="C36:C45"/>
    </sheetView>
  </sheetViews>
  <sheetFormatPr defaultRowHeight="15"/>
  <cols>
    <col min="1" max="1" width="12.7109375" customWidth="1"/>
    <col min="2" max="2" width="16.5703125" customWidth="1"/>
    <col min="3" max="4" width="12.7109375" customWidth="1"/>
    <col min="5" max="5" width="15.42578125" customWidth="1"/>
    <col min="6" max="6" width="12.7109375" customWidth="1"/>
    <col min="7" max="7" width="17.7109375" bestFit="1" customWidth="1"/>
    <col min="8" max="8" width="19" customWidth="1"/>
    <col min="9" max="10" width="37.7109375" bestFit="1" customWidth="1"/>
    <col min="11" max="11" width="13.5703125" customWidth="1"/>
  </cols>
  <sheetData>
    <row r="1" spans="1:12" ht="17.25">
      <c r="A1" s="10" t="s">
        <v>12</v>
      </c>
      <c r="B1" s="10"/>
      <c r="C1" s="10"/>
    </row>
    <row r="2" spans="1:12" ht="51.75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1" t="s">
        <v>8</v>
      </c>
      <c r="I2" s="1" t="s">
        <v>9</v>
      </c>
      <c r="L2" s="1" t="s">
        <v>0</v>
      </c>
    </row>
    <row r="3" spans="1:12" ht="17.25">
      <c r="A3" s="3">
        <v>1</v>
      </c>
      <c r="B3" s="3">
        <v>132</v>
      </c>
      <c r="C3" s="3">
        <v>78</v>
      </c>
      <c r="D3" s="3">
        <v>78</v>
      </c>
      <c r="E3" s="4">
        <v>36.792452830188701</v>
      </c>
      <c r="F3" s="3">
        <f t="shared" ref="F3:F13" si="0">B3-C3</f>
        <v>54</v>
      </c>
      <c r="G3" s="3">
        <f>F3</f>
        <v>54</v>
      </c>
      <c r="H3" s="4">
        <f t="shared" ref="H3:H12" si="1">(G3/F$13)*100</f>
        <v>4.886877828054299</v>
      </c>
      <c r="I3" s="4">
        <f t="shared" ref="I3:I12" si="2">E3-H3</f>
        <v>31.905575002134402</v>
      </c>
      <c r="L3" s="4">
        <v>3.67924528301887</v>
      </c>
    </row>
    <row r="4" spans="1:12" ht="17.25">
      <c r="A4" s="3">
        <v>2</v>
      </c>
      <c r="B4" s="3">
        <v>132</v>
      </c>
      <c r="C4" s="3">
        <v>39</v>
      </c>
      <c r="D4" s="3">
        <v>117</v>
      </c>
      <c r="E4" s="4">
        <v>55.188679245282998</v>
      </c>
      <c r="F4" s="3">
        <f t="shared" si="0"/>
        <v>93</v>
      </c>
      <c r="G4" s="3">
        <f>F3+F4</f>
        <v>147</v>
      </c>
      <c r="H4" s="4">
        <f t="shared" si="1"/>
        <v>13.30316742081448</v>
      </c>
      <c r="I4" s="4">
        <f t="shared" si="2"/>
        <v>41.885511824468516</v>
      </c>
      <c r="L4" s="4">
        <v>2.7594339622641502</v>
      </c>
    </row>
    <row r="5" spans="1:12" ht="17.25">
      <c r="A5" s="3">
        <v>3</v>
      </c>
      <c r="B5" s="3">
        <v>132</v>
      </c>
      <c r="C5" s="3">
        <v>29</v>
      </c>
      <c r="D5" s="3">
        <v>146</v>
      </c>
      <c r="E5" s="4">
        <v>68.867924528301899</v>
      </c>
      <c r="F5" s="3">
        <f t="shared" si="0"/>
        <v>103</v>
      </c>
      <c r="G5" s="3">
        <f t="shared" ref="G5:G12" si="3">G4+F5</f>
        <v>250</v>
      </c>
      <c r="H5" s="4">
        <f t="shared" si="1"/>
        <v>22.624434389140273</v>
      </c>
      <c r="I5" s="4">
        <f t="shared" si="2"/>
        <v>46.243490139161622</v>
      </c>
      <c r="L5" s="4">
        <v>2.2955974842767302</v>
      </c>
    </row>
    <row r="6" spans="1:12" ht="17.25">
      <c r="A6" s="3">
        <v>4</v>
      </c>
      <c r="B6" s="3">
        <v>131</v>
      </c>
      <c r="C6" s="3">
        <v>25</v>
      </c>
      <c r="D6" s="3">
        <v>171</v>
      </c>
      <c r="E6" s="4">
        <v>80.660377358490607</v>
      </c>
      <c r="F6" s="3">
        <f t="shared" si="0"/>
        <v>106</v>
      </c>
      <c r="G6" s="3">
        <f t="shared" si="3"/>
        <v>356</v>
      </c>
      <c r="H6" s="4">
        <f t="shared" si="1"/>
        <v>32.217194570135746</v>
      </c>
      <c r="I6" s="9">
        <f t="shared" si="2"/>
        <v>48.443182788354861</v>
      </c>
      <c r="J6" t="s">
        <v>11</v>
      </c>
      <c r="L6" s="4">
        <v>2.01650943396226</v>
      </c>
    </row>
    <row r="7" spans="1:12" ht="17.25">
      <c r="A7" s="3">
        <v>5</v>
      </c>
      <c r="B7" s="3">
        <v>132</v>
      </c>
      <c r="C7" s="3">
        <v>14</v>
      </c>
      <c r="D7" s="3">
        <v>185</v>
      </c>
      <c r="E7" s="4">
        <v>87.264150943396203</v>
      </c>
      <c r="F7" s="3">
        <f t="shared" si="0"/>
        <v>118</v>
      </c>
      <c r="G7" s="3">
        <f t="shared" si="3"/>
        <v>474</v>
      </c>
      <c r="H7" s="4">
        <f t="shared" si="1"/>
        <v>42.895927601809952</v>
      </c>
      <c r="I7" s="4">
        <f t="shared" si="2"/>
        <v>44.368223341586251</v>
      </c>
      <c r="L7" s="4">
        <v>1.74528301886792</v>
      </c>
    </row>
    <row r="8" spans="1:12" ht="17.25">
      <c r="A8" s="3">
        <v>6</v>
      </c>
      <c r="B8" s="3">
        <v>132</v>
      </c>
      <c r="C8" s="3">
        <v>7</v>
      </c>
      <c r="D8" s="3">
        <v>192</v>
      </c>
      <c r="E8" s="4">
        <v>90.566037735849093</v>
      </c>
      <c r="F8" s="3">
        <f t="shared" si="0"/>
        <v>125</v>
      </c>
      <c r="G8" s="3">
        <f t="shared" si="3"/>
        <v>599</v>
      </c>
      <c r="H8" s="4">
        <f t="shared" si="1"/>
        <v>54.20814479638009</v>
      </c>
      <c r="I8" s="4">
        <f t="shared" si="2"/>
        <v>36.357892939469004</v>
      </c>
      <c r="L8" s="4">
        <v>1.5094339622641499</v>
      </c>
    </row>
    <row r="9" spans="1:12" ht="17.25">
      <c r="A9" s="3">
        <v>7</v>
      </c>
      <c r="B9" s="3">
        <v>131</v>
      </c>
      <c r="C9" s="3">
        <v>9</v>
      </c>
      <c r="D9" s="3">
        <v>201</v>
      </c>
      <c r="E9" s="4">
        <v>94.811320754717002</v>
      </c>
      <c r="F9" s="3">
        <f t="shared" si="0"/>
        <v>122</v>
      </c>
      <c r="G9" s="3">
        <f t="shared" si="3"/>
        <v>721</v>
      </c>
      <c r="H9" s="4">
        <f t="shared" si="1"/>
        <v>65.248868778280539</v>
      </c>
      <c r="I9" s="4">
        <f t="shared" si="2"/>
        <v>29.562451976436463</v>
      </c>
      <c r="L9" s="4">
        <v>1.3544474393531001</v>
      </c>
    </row>
    <row r="10" spans="1:12" ht="17.25">
      <c r="A10" s="3">
        <v>8</v>
      </c>
      <c r="B10" s="3">
        <v>132</v>
      </c>
      <c r="C10" s="3">
        <v>1</v>
      </c>
      <c r="D10" s="3">
        <v>202</v>
      </c>
      <c r="E10" s="4">
        <v>95.283018867924497</v>
      </c>
      <c r="F10" s="3">
        <f t="shared" si="0"/>
        <v>131</v>
      </c>
      <c r="G10" s="3">
        <f t="shared" si="3"/>
        <v>852</v>
      </c>
      <c r="H10" s="4">
        <f t="shared" si="1"/>
        <v>77.104072398190056</v>
      </c>
      <c r="I10" s="4">
        <f t="shared" si="2"/>
        <v>18.178946469734441</v>
      </c>
      <c r="L10" s="4">
        <v>1.19103773584906</v>
      </c>
    </row>
    <row r="11" spans="1:12" ht="17.25">
      <c r="A11" s="3">
        <v>9</v>
      </c>
      <c r="B11" s="3">
        <v>132</v>
      </c>
      <c r="C11" s="3">
        <v>9</v>
      </c>
      <c r="D11" s="3">
        <v>211</v>
      </c>
      <c r="E11" s="4">
        <v>99.528301886792406</v>
      </c>
      <c r="F11" s="3">
        <f t="shared" si="0"/>
        <v>123</v>
      </c>
      <c r="G11" s="3">
        <f t="shared" si="3"/>
        <v>975</v>
      </c>
      <c r="H11" s="4">
        <f t="shared" si="1"/>
        <v>88.235294117647058</v>
      </c>
      <c r="I11" s="4">
        <f t="shared" si="2"/>
        <v>11.293007769145348</v>
      </c>
      <c r="L11" s="4">
        <v>1.1058700209643599</v>
      </c>
    </row>
    <row r="12" spans="1:12" ht="17.25">
      <c r="A12" s="3">
        <v>10</v>
      </c>
      <c r="B12" s="3">
        <v>131</v>
      </c>
      <c r="C12" s="3">
        <v>1</v>
      </c>
      <c r="D12" s="3">
        <v>212</v>
      </c>
      <c r="E12" s="4">
        <v>100</v>
      </c>
      <c r="F12" s="3">
        <f t="shared" si="0"/>
        <v>130</v>
      </c>
      <c r="G12" s="3">
        <f t="shared" si="3"/>
        <v>1105</v>
      </c>
      <c r="H12" s="3">
        <f t="shared" si="1"/>
        <v>100</v>
      </c>
      <c r="I12" s="4">
        <f t="shared" si="2"/>
        <v>0</v>
      </c>
      <c r="L12" s="4">
        <v>1</v>
      </c>
    </row>
    <row r="13" spans="1:12" s="8" customFormat="1" ht="21" customHeight="1">
      <c r="A13" s="5" t="s">
        <v>10</v>
      </c>
      <c r="B13" s="5">
        <v>1317</v>
      </c>
      <c r="C13" s="6">
        <v>212</v>
      </c>
      <c r="D13" s="6"/>
      <c r="F13" s="6">
        <f t="shared" si="0"/>
        <v>1105</v>
      </c>
      <c r="G13" s="6"/>
      <c r="L13" s="6"/>
    </row>
    <row r="16" spans="1:12">
      <c r="A16" t="s">
        <v>13</v>
      </c>
    </row>
    <row r="18" spans="1:9" ht="17.25">
      <c r="A18" s="10" t="s">
        <v>14</v>
      </c>
      <c r="B18" s="10"/>
      <c r="C18" s="10"/>
      <c r="D18" s="8"/>
      <c r="E18" s="8"/>
      <c r="F18" s="8"/>
      <c r="G18" s="8"/>
      <c r="H18" s="8"/>
      <c r="I18" s="8"/>
    </row>
    <row r="19" spans="1:9" ht="34.5">
      <c r="A19" s="1" t="s">
        <v>1</v>
      </c>
      <c r="B19" s="1" t="s">
        <v>2</v>
      </c>
      <c r="C19" s="1" t="s">
        <v>3</v>
      </c>
      <c r="D19" s="1" t="s">
        <v>4</v>
      </c>
      <c r="E19" s="2" t="s">
        <v>21</v>
      </c>
      <c r="F19" s="1" t="s">
        <v>6</v>
      </c>
      <c r="G19" s="1" t="s">
        <v>7</v>
      </c>
      <c r="H19" s="1" t="s">
        <v>8</v>
      </c>
      <c r="I19" s="1" t="s">
        <v>9</v>
      </c>
    </row>
    <row r="20" spans="1:9" ht="17.25">
      <c r="A20" s="3">
        <v>1</v>
      </c>
      <c r="B20" s="3">
        <v>132</v>
      </c>
      <c r="C20" s="3">
        <v>21</v>
      </c>
      <c r="D20" s="3">
        <f>C20</f>
        <v>21</v>
      </c>
      <c r="E20" s="11">
        <f>D20/C$30</f>
        <v>9.9056603773584911E-2</v>
      </c>
      <c r="F20" s="3">
        <f t="shared" ref="F20:F29" si="4">B20-C20</f>
        <v>111</v>
      </c>
      <c r="G20" s="3">
        <f>F20</f>
        <v>111</v>
      </c>
      <c r="H20" s="11">
        <f t="shared" ref="H20:H29" si="5">G20/F$30</f>
        <v>0.10045248868778281</v>
      </c>
      <c r="I20" s="11">
        <f t="shared" ref="I20:I29" si="6">E20-H20</f>
        <v>-1.395884914197898E-3</v>
      </c>
    </row>
    <row r="21" spans="1:9" ht="17.25">
      <c r="A21" s="3">
        <v>2</v>
      </c>
      <c r="B21" s="3">
        <v>132</v>
      </c>
      <c r="C21" s="3">
        <v>21</v>
      </c>
      <c r="D21" s="3">
        <f>C21+D20</f>
        <v>42</v>
      </c>
      <c r="E21" s="11">
        <f t="shared" ref="E21:E29" si="7">D21/C$30</f>
        <v>0.19811320754716982</v>
      </c>
      <c r="F21" s="3">
        <f t="shared" si="4"/>
        <v>111</v>
      </c>
      <c r="G21" s="3">
        <f t="shared" ref="G21:G29" si="8">G20+F21</f>
        <v>222</v>
      </c>
      <c r="H21" s="11">
        <f t="shared" si="5"/>
        <v>0.20090497737556562</v>
      </c>
      <c r="I21" s="11">
        <f t="shared" si="6"/>
        <v>-2.7917698283957959E-3</v>
      </c>
    </row>
    <row r="22" spans="1:9" ht="17.25">
      <c r="A22" s="3">
        <v>3</v>
      </c>
      <c r="B22" s="3">
        <v>132</v>
      </c>
      <c r="C22" s="3">
        <v>21</v>
      </c>
      <c r="D22" s="3">
        <f t="shared" ref="D22:D29" si="9">C22+D21</f>
        <v>63</v>
      </c>
      <c r="E22" s="11">
        <f t="shared" si="7"/>
        <v>0.29716981132075471</v>
      </c>
      <c r="F22" s="3">
        <f t="shared" si="4"/>
        <v>111</v>
      </c>
      <c r="G22" s="3">
        <f t="shared" si="8"/>
        <v>333</v>
      </c>
      <c r="H22" s="11">
        <f t="shared" si="5"/>
        <v>0.3013574660633484</v>
      </c>
      <c r="I22" s="11">
        <f t="shared" si="6"/>
        <v>-4.1876547425936939E-3</v>
      </c>
    </row>
    <row r="23" spans="1:9" ht="17.25">
      <c r="A23" s="3">
        <v>4</v>
      </c>
      <c r="B23" s="3">
        <v>131</v>
      </c>
      <c r="C23" s="3">
        <v>22</v>
      </c>
      <c r="D23" s="3">
        <f t="shared" si="9"/>
        <v>85</v>
      </c>
      <c r="E23" s="11">
        <f t="shared" si="7"/>
        <v>0.40094339622641512</v>
      </c>
      <c r="F23" s="3">
        <f t="shared" si="4"/>
        <v>109</v>
      </c>
      <c r="G23" s="3">
        <f t="shared" si="8"/>
        <v>442</v>
      </c>
      <c r="H23" s="11">
        <f t="shared" si="5"/>
        <v>0.4</v>
      </c>
      <c r="I23" s="11">
        <f t="shared" si="6"/>
        <v>9.4339622641509413E-4</v>
      </c>
    </row>
    <row r="24" spans="1:9" ht="17.25">
      <c r="A24" s="3">
        <v>5</v>
      </c>
      <c r="B24" s="3">
        <v>132</v>
      </c>
      <c r="C24" s="3">
        <v>21</v>
      </c>
      <c r="D24" s="3">
        <f t="shared" si="9"/>
        <v>106</v>
      </c>
      <c r="E24" s="11">
        <f t="shared" si="7"/>
        <v>0.5</v>
      </c>
      <c r="F24" s="3">
        <f t="shared" si="4"/>
        <v>111</v>
      </c>
      <c r="G24" s="3">
        <f t="shared" si="8"/>
        <v>553</v>
      </c>
      <c r="H24" s="11">
        <f t="shared" si="5"/>
        <v>0.5004524886877828</v>
      </c>
      <c r="I24" s="11">
        <f t="shared" si="6"/>
        <v>-4.5248868778280382E-4</v>
      </c>
    </row>
    <row r="25" spans="1:9" ht="17.25">
      <c r="A25" s="3">
        <v>6</v>
      </c>
      <c r="B25" s="3">
        <v>132</v>
      </c>
      <c r="C25" s="3">
        <v>21</v>
      </c>
      <c r="D25" s="3">
        <f t="shared" si="9"/>
        <v>127</v>
      </c>
      <c r="E25" s="11">
        <f t="shared" si="7"/>
        <v>0.59905660377358494</v>
      </c>
      <c r="F25" s="3">
        <f t="shared" si="4"/>
        <v>111</v>
      </c>
      <c r="G25" s="3">
        <f t="shared" si="8"/>
        <v>664</v>
      </c>
      <c r="H25" s="11">
        <f t="shared" si="5"/>
        <v>0.60090497737556559</v>
      </c>
      <c r="I25" s="11">
        <f t="shared" si="6"/>
        <v>-1.8483736019806463E-3</v>
      </c>
    </row>
    <row r="26" spans="1:9" ht="17.25">
      <c r="A26" s="3">
        <v>7</v>
      </c>
      <c r="B26" s="3">
        <v>131</v>
      </c>
      <c r="C26" s="3">
        <v>22</v>
      </c>
      <c r="D26" s="3">
        <f t="shared" si="9"/>
        <v>149</v>
      </c>
      <c r="E26" s="11">
        <f t="shared" si="7"/>
        <v>0.70283018867924529</v>
      </c>
      <c r="F26" s="3">
        <f t="shared" si="4"/>
        <v>109</v>
      </c>
      <c r="G26" s="3">
        <f t="shared" si="8"/>
        <v>773</v>
      </c>
      <c r="H26" s="11">
        <f t="shared" si="5"/>
        <v>0.69954751131221715</v>
      </c>
      <c r="I26" s="11">
        <f t="shared" si="6"/>
        <v>3.2826773670281417E-3</v>
      </c>
    </row>
    <row r="27" spans="1:9" ht="17.25">
      <c r="A27" s="3">
        <v>8</v>
      </c>
      <c r="B27" s="3">
        <v>132</v>
      </c>
      <c r="C27" s="3">
        <v>21</v>
      </c>
      <c r="D27" s="3">
        <f t="shared" si="9"/>
        <v>170</v>
      </c>
      <c r="E27" s="11">
        <f t="shared" si="7"/>
        <v>0.80188679245283023</v>
      </c>
      <c r="F27" s="3">
        <f t="shared" si="4"/>
        <v>111</v>
      </c>
      <c r="G27" s="3">
        <f t="shared" si="8"/>
        <v>884</v>
      </c>
      <c r="H27" s="11">
        <f t="shared" si="5"/>
        <v>0.8</v>
      </c>
      <c r="I27" s="11">
        <f t="shared" si="6"/>
        <v>1.8867924528301883E-3</v>
      </c>
    </row>
    <row r="28" spans="1:9" ht="17.25">
      <c r="A28" s="3">
        <v>9</v>
      </c>
      <c r="B28" s="3">
        <v>132</v>
      </c>
      <c r="C28" s="3">
        <v>21</v>
      </c>
      <c r="D28" s="3">
        <f t="shared" si="9"/>
        <v>191</v>
      </c>
      <c r="E28" s="11">
        <f t="shared" si="7"/>
        <v>0.90094339622641506</v>
      </c>
      <c r="F28" s="3">
        <f t="shared" si="4"/>
        <v>111</v>
      </c>
      <c r="G28" s="3">
        <f t="shared" si="8"/>
        <v>995</v>
      </c>
      <c r="H28" s="11">
        <f t="shared" si="5"/>
        <v>0.90045248868778283</v>
      </c>
      <c r="I28" s="11">
        <f t="shared" si="6"/>
        <v>4.909075386322348E-4</v>
      </c>
    </row>
    <row r="29" spans="1:9" ht="17.25">
      <c r="A29" s="3">
        <v>10</v>
      </c>
      <c r="B29" s="3">
        <v>131</v>
      </c>
      <c r="C29" s="3">
        <v>21</v>
      </c>
      <c r="D29" s="3">
        <f t="shared" si="9"/>
        <v>212</v>
      </c>
      <c r="E29" s="11">
        <f t="shared" si="7"/>
        <v>1</v>
      </c>
      <c r="F29" s="3">
        <f t="shared" si="4"/>
        <v>110</v>
      </c>
      <c r="G29" s="3">
        <f t="shared" si="8"/>
        <v>1105</v>
      </c>
      <c r="H29" s="11">
        <f t="shared" si="5"/>
        <v>1</v>
      </c>
      <c r="I29" s="11">
        <f t="shared" si="6"/>
        <v>0</v>
      </c>
    </row>
    <row r="30" spans="1:9" ht="17.25">
      <c r="A30" s="5" t="s">
        <v>15</v>
      </c>
      <c r="B30" s="5">
        <f>SUM(B20:B29)</f>
        <v>1317</v>
      </c>
      <c r="C30" s="6">
        <f>SUM(C20:C29)</f>
        <v>212</v>
      </c>
      <c r="D30" s="7"/>
      <c r="E30" s="8"/>
      <c r="F30" s="6">
        <f>SUM(F20:F29)</f>
        <v>1105</v>
      </c>
      <c r="G30" s="8"/>
      <c r="H30" s="8"/>
      <c r="I30" s="8"/>
    </row>
    <row r="31" spans="1:9" ht="17.25">
      <c r="A31" s="8"/>
      <c r="B31" s="8"/>
      <c r="C31" s="8"/>
      <c r="D31" s="8"/>
      <c r="E31" s="8"/>
      <c r="F31" s="8"/>
      <c r="G31" s="8"/>
      <c r="H31" s="8"/>
      <c r="I31" s="8"/>
    </row>
    <row r="33" spans="1:4">
      <c r="A33" t="s">
        <v>20</v>
      </c>
    </row>
    <row r="35" spans="1:4" ht="51.75">
      <c r="A35" s="1" t="s">
        <v>1</v>
      </c>
      <c r="B35" s="2" t="s">
        <v>23</v>
      </c>
      <c r="C35" s="2" t="s">
        <v>22</v>
      </c>
      <c r="D35" s="2" t="s">
        <v>26</v>
      </c>
    </row>
    <row r="36" spans="1:4" ht="17.25">
      <c r="A36" s="3">
        <v>1</v>
      </c>
      <c r="B36" s="4">
        <v>36.79</v>
      </c>
      <c r="C36" s="4">
        <v>9.9</v>
      </c>
      <c r="D36" s="4">
        <f>B36/C36</f>
        <v>3.716161616161616</v>
      </c>
    </row>
    <row r="37" spans="1:4" ht="17.25">
      <c r="A37" s="3">
        <v>2</v>
      </c>
      <c r="B37" s="4">
        <v>55.19</v>
      </c>
      <c r="C37" s="4">
        <v>19.8</v>
      </c>
      <c r="D37" s="4">
        <f t="shared" ref="D37:D44" si="10">B37/C37</f>
        <v>2.7873737373737373</v>
      </c>
    </row>
    <row r="38" spans="1:4" ht="17.25">
      <c r="A38" s="3">
        <v>3</v>
      </c>
      <c r="B38" s="4">
        <v>68.87</v>
      </c>
      <c r="C38" s="4">
        <v>29.7</v>
      </c>
      <c r="D38" s="4">
        <f t="shared" si="10"/>
        <v>2.3188552188552189</v>
      </c>
    </row>
    <row r="39" spans="1:4" ht="17.25">
      <c r="A39" s="15">
        <v>4</v>
      </c>
      <c r="B39" s="9">
        <v>80.66</v>
      </c>
      <c r="C39" s="9">
        <v>40.1</v>
      </c>
      <c r="D39" s="9">
        <f t="shared" si="10"/>
        <v>2.0114713216957605</v>
      </c>
    </row>
    <row r="40" spans="1:4" ht="17.25">
      <c r="A40" s="3">
        <v>5</v>
      </c>
      <c r="B40" s="4">
        <v>87.26</v>
      </c>
      <c r="C40" s="4">
        <v>50</v>
      </c>
      <c r="D40" s="4">
        <f t="shared" si="10"/>
        <v>1.7452000000000001</v>
      </c>
    </row>
    <row r="41" spans="1:4" ht="17.25">
      <c r="A41" s="3">
        <v>6</v>
      </c>
      <c r="B41" s="4">
        <v>90.57</v>
      </c>
      <c r="C41" s="4">
        <v>59.9</v>
      </c>
      <c r="D41" s="4">
        <f t="shared" si="10"/>
        <v>1.5120200333889815</v>
      </c>
    </row>
    <row r="42" spans="1:4" ht="17.25">
      <c r="A42" s="3">
        <v>7</v>
      </c>
      <c r="B42" s="4">
        <v>94.81</v>
      </c>
      <c r="C42" s="4">
        <v>70.3</v>
      </c>
      <c r="D42" s="4">
        <f t="shared" si="10"/>
        <v>1.3486486486486486</v>
      </c>
    </row>
    <row r="43" spans="1:4" ht="17.25">
      <c r="A43" s="3">
        <v>8</v>
      </c>
      <c r="B43" s="4">
        <v>95.28</v>
      </c>
      <c r="C43" s="4">
        <v>80.2</v>
      </c>
      <c r="D43" s="4">
        <f t="shared" si="10"/>
        <v>1.1880299251870323</v>
      </c>
    </row>
    <row r="44" spans="1:4" ht="17.25">
      <c r="A44" s="3">
        <v>9</v>
      </c>
      <c r="B44" s="4">
        <v>99.53</v>
      </c>
      <c r="C44" s="4">
        <v>90.1</v>
      </c>
      <c r="D44" s="4">
        <f t="shared" si="10"/>
        <v>1.104661487236404</v>
      </c>
    </row>
    <row r="45" spans="1:4" ht="17.25">
      <c r="A45" s="3">
        <v>10</v>
      </c>
      <c r="B45" s="4">
        <v>100</v>
      </c>
      <c r="C45" s="4">
        <v>100</v>
      </c>
      <c r="D45" s="4">
        <f>B45/C45</f>
        <v>1</v>
      </c>
    </row>
  </sheetData>
  <conditionalFormatting sqref="I20:I29">
    <cfRule type="top10" dxfId="1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13" sqref="E13"/>
    </sheetView>
  </sheetViews>
  <sheetFormatPr defaultRowHeight="15"/>
  <cols>
    <col min="2" max="2" width="14.28515625" customWidth="1"/>
    <col min="3" max="3" width="14.85546875" customWidth="1"/>
  </cols>
  <sheetData>
    <row r="1" spans="1:3">
      <c r="A1" t="s">
        <v>1</v>
      </c>
      <c r="B1" t="s">
        <v>24</v>
      </c>
      <c r="C1" t="s">
        <v>25</v>
      </c>
    </row>
    <row r="2" spans="1:3">
      <c r="A2">
        <v>10</v>
      </c>
      <c r="B2" t="e">
        <v>#REF!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44"/>
  <sheetViews>
    <sheetView tabSelected="1" topLeftCell="A16" workbookViewId="0">
      <selection activeCell="E10" sqref="E10"/>
    </sheetView>
  </sheetViews>
  <sheetFormatPr defaultRowHeight="15"/>
  <cols>
    <col min="1" max="11" width="14.7109375" customWidth="1"/>
    <col min="12" max="16" width="5.5703125" customWidth="1"/>
    <col min="17" max="17" width="6.5703125" customWidth="1"/>
    <col min="18" max="18" width="11.28515625" customWidth="1"/>
  </cols>
  <sheetData>
    <row r="1" spans="1:10" ht="17.25">
      <c r="A1" s="16" t="s">
        <v>12</v>
      </c>
      <c r="B1" s="16"/>
      <c r="C1" s="16"/>
    </row>
    <row r="2" spans="1:10" ht="69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0" ht="17.25">
      <c r="A3" s="3">
        <v>1</v>
      </c>
      <c r="B3" s="3">
        <v>132</v>
      </c>
      <c r="C3" s="3">
        <v>78</v>
      </c>
      <c r="D3" s="3">
        <v>78</v>
      </c>
      <c r="E3" s="4">
        <v>36.792452830188701</v>
      </c>
      <c r="F3" s="3">
        <f t="shared" ref="F3:F13" si="0">B3-C3</f>
        <v>54</v>
      </c>
      <c r="G3" s="3">
        <f>F3</f>
        <v>54</v>
      </c>
      <c r="H3" s="4">
        <f t="shared" ref="H3:H12" si="1">(G3/F$13)*100</f>
        <v>4.886877828054299</v>
      </c>
      <c r="I3" s="4">
        <f t="shared" ref="I3:I12" si="2">E3-H3</f>
        <v>31.905575002134402</v>
      </c>
    </row>
    <row r="4" spans="1:10" ht="17.25">
      <c r="A4" s="3">
        <v>2</v>
      </c>
      <c r="B4" s="3">
        <v>132</v>
      </c>
      <c r="C4" s="3">
        <v>43</v>
      </c>
      <c r="D4" s="3">
        <f>D3+C4</f>
        <v>121</v>
      </c>
      <c r="E4" s="4">
        <v>57.075471698113198</v>
      </c>
      <c r="F4" s="3">
        <f t="shared" si="0"/>
        <v>89</v>
      </c>
      <c r="G4" s="3">
        <f>F3+F4</f>
        <v>143</v>
      </c>
      <c r="H4" s="4">
        <f t="shared" si="1"/>
        <v>12.941176470588237</v>
      </c>
      <c r="I4" s="4">
        <f t="shared" si="2"/>
        <v>44.134295227524959</v>
      </c>
    </row>
    <row r="5" spans="1:10" ht="17.25">
      <c r="A5" s="3">
        <v>3</v>
      </c>
      <c r="B5" s="3">
        <v>132</v>
      </c>
      <c r="C5" s="3">
        <v>30</v>
      </c>
      <c r="D5" s="3">
        <f>D4+C5</f>
        <v>151</v>
      </c>
      <c r="E5" s="4">
        <v>71.2264150943396</v>
      </c>
      <c r="F5" s="3">
        <f t="shared" si="0"/>
        <v>102</v>
      </c>
      <c r="G5" s="3">
        <f t="shared" ref="G5:G12" si="3">G4+F5</f>
        <v>245</v>
      </c>
      <c r="H5" s="4">
        <f t="shared" si="1"/>
        <v>22.171945701357465</v>
      </c>
      <c r="I5" s="9">
        <f t="shared" si="2"/>
        <v>49.054469392982135</v>
      </c>
      <c r="J5" t="s">
        <v>11</v>
      </c>
    </row>
    <row r="6" spans="1:10" ht="17.25">
      <c r="A6" s="3">
        <v>4</v>
      </c>
      <c r="B6" s="3">
        <v>131</v>
      </c>
      <c r="C6" s="3">
        <v>18</v>
      </c>
      <c r="D6" s="3">
        <f>D5+C6</f>
        <v>169</v>
      </c>
      <c r="E6" s="4">
        <v>79.716981132075503</v>
      </c>
      <c r="F6" s="3">
        <f t="shared" si="0"/>
        <v>113</v>
      </c>
      <c r="G6" s="3">
        <f t="shared" si="3"/>
        <v>358</v>
      </c>
      <c r="H6" s="4">
        <f t="shared" si="1"/>
        <v>32.398190045248867</v>
      </c>
      <c r="I6" s="4">
        <f t="shared" si="2"/>
        <v>47.318791086826636</v>
      </c>
    </row>
    <row r="7" spans="1:10" ht="17.25">
      <c r="A7" s="3">
        <v>5</v>
      </c>
      <c r="B7" s="3">
        <v>132</v>
      </c>
      <c r="C7" s="3">
        <v>16</v>
      </c>
      <c r="D7" s="3">
        <f>D6+C7</f>
        <v>185</v>
      </c>
      <c r="E7" s="4">
        <v>87.264150943396203</v>
      </c>
      <c r="F7" s="3">
        <f t="shared" si="0"/>
        <v>116</v>
      </c>
      <c r="G7" s="3">
        <f t="shared" si="3"/>
        <v>474</v>
      </c>
      <c r="H7" s="4">
        <f t="shared" si="1"/>
        <v>42.895927601809952</v>
      </c>
      <c r="I7" s="4">
        <f t="shared" si="2"/>
        <v>44.368223341586251</v>
      </c>
    </row>
    <row r="8" spans="1:10" ht="17.25">
      <c r="A8" s="3">
        <v>6</v>
      </c>
      <c r="B8" s="3">
        <v>132</v>
      </c>
      <c r="C8" s="3">
        <v>10</v>
      </c>
      <c r="D8" s="3">
        <f>D7+C8</f>
        <v>195</v>
      </c>
      <c r="E8" s="4">
        <v>91.981132075471706</v>
      </c>
      <c r="F8" s="3">
        <f t="shared" si="0"/>
        <v>122</v>
      </c>
      <c r="G8" s="3">
        <f t="shared" si="3"/>
        <v>596</v>
      </c>
      <c r="H8" s="4">
        <f t="shared" si="1"/>
        <v>53.936651583710407</v>
      </c>
      <c r="I8" s="4">
        <f t="shared" si="2"/>
        <v>38.044480491761298</v>
      </c>
    </row>
    <row r="9" spans="1:10" ht="17.25">
      <c r="A9" s="3">
        <v>7</v>
      </c>
      <c r="B9" s="3">
        <v>131</v>
      </c>
      <c r="C9" s="3">
        <v>4</v>
      </c>
      <c r="D9" s="3">
        <f>C9+D8</f>
        <v>199</v>
      </c>
      <c r="E9" s="4">
        <v>93.867924528301899</v>
      </c>
      <c r="F9" s="3">
        <f t="shared" si="0"/>
        <v>127</v>
      </c>
      <c r="G9" s="3">
        <f t="shared" si="3"/>
        <v>723</v>
      </c>
      <c r="H9" s="4">
        <f t="shared" si="1"/>
        <v>65.42986425339366</v>
      </c>
      <c r="I9" s="4">
        <f t="shared" si="2"/>
        <v>28.438060274908239</v>
      </c>
    </row>
    <row r="10" spans="1:10" ht="17.25">
      <c r="A10" s="3">
        <v>8</v>
      </c>
      <c r="B10" s="3">
        <v>132</v>
      </c>
      <c r="C10" s="3">
        <v>5</v>
      </c>
      <c r="D10" s="3">
        <f>D9+C10</f>
        <v>204</v>
      </c>
      <c r="E10" s="4">
        <v>96.2264150943396</v>
      </c>
      <c r="F10" s="3">
        <f t="shared" si="0"/>
        <v>127</v>
      </c>
      <c r="G10" s="3">
        <f t="shared" si="3"/>
        <v>850</v>
      </c>
      <c r="H10" s="4">
        <f t="shared" si="1"/>
        <v>76.923076923076934</v>
      </c>
      <c r="I10" s="4">
        <f t="shared" si="2"/>
        <v>19.303338171262666</v>
      </c>
    </row>
    <row r="11" spans="1:10" ht="17.25">
      <c r="A11" s="3">
        <v>9</v>
      </c>
      <c r="B11" s="3">
        <v>132</v>
      </c>
      <c r="C11" s="3">
        <v>4</v>
      </c>
      <c r="D11" s="3">
        <f>D10+C11</f>
        <v>208</v>
      </c>
      <c r="E11" s="4">
        <v>98.113207547169793</v>
      </c>
      <c r="F11" s="3">
        <f t="shared" si="0"/>
        <v>128</v>
      </c>
      <c r="G11" s="3">
        <f t="shared" si="3"/>
        <v>978</v>
      </c>
      <c r="H11" s="4">
        <f t="shared" si="1"/>
        <v>88.50678733031674</v>
      </c>
      <c r="I11" s="4">
        <f t="shared" si="2"/>
        <v>9.6064202168530528</v>
      </c>
    </row>
    <row r="12" spans="1:10" ht="17.25">
      <c r="A12" s="3">
        <v>10</v>
      </c>
      <c r="B12" s="3">
        <v>131</v>
      </c>
      <c r="C12" s="3">
        <v>4</v>
      </c>
      <c r="D12" s="3">
        <f>D11+C12</f>
        <v>212</v>
      </c>
      <c r="E12" s="4">
        <f>(D12/C$13)*100</f>
        <v>100</v>
      </c>
      <c r="F12" s="3">
        <f t="shared" si="0"/>
        <v>127</v>
      </c>
      <c r="G12" s="3">
        <f t="shared" si="3"/>
        <v>1105</v>
      </c>
      <c r="H12" s="3">
        <f t="shared" si="1"/>
        <v>100</v>
      </c>
      <c r="I12" s="4">
        <f t="shared" si="2"/>
        <v>0</v>
      </c>
    </row>
    <row r="13" spans="1:10" s="8" customFormat="1" ht="21" customHeight="1">
      <c r="A13" s="5" t="s">
        <v>10</v>
      </c>
      <c r="B13" s="5">
        <v>1317</v>
      </c>
      <c r="C13" s="6">
        <v>212</v>
      </c>
      <c r="D13" s="6"/>
      <c r="F13" s="6">
        <f t="shared" si="0"/>
        <v>1105</v>
      </c>
      <c r="G13" s="6"/>
    </row>
    <row r="16" spans="1:10">
      <c r="A16" t="s">
        <v>13</v>
      </c>
    </row>
    <row r="18" spans="1:9" ht="17.25">
      <c r="A18" s="16" t="s">
        <v>14</v>
      </c>
      <c r="B18" s="16"/>
      <c r="C18" s="16"/>
      <c r="D18" s="8"/>
      <c r="E18" s="8"/>
      <c r="F18" s="8"/>
      <c r="G18" s="8"/>
      <c r="H18" s="8"/>
      <c r="I18" s="8"/>
    </row>
    <row r="19" spans="1:9" ht="69">
      <c r="A19" s="1" t="s">
        <v>1</v>
      </c>
      <c r="B19" s="1" t="s">
        <v>2</v>
      </c>
      <c r="C19" s="1" t="s">
        <v>3</v>
      </c>
      <c r="D19" s="1" t="s">
        <v>4</v>
      </c>
      <c r="E19" s="2" t="s">
        <v>21</v>
      </c>
      <c r="F19" s="2" t="s">
        <v>6</v>
      </c>
      <c r="G19" s="2" t="s">
        <v>7</v>
      </c>
      <c r="H19" s="2" t="s">
        <v>8</v>
      </c>
      <c r="I19" s="2" t="s">
        <v>9</v>
      </c>
    </row>
    <row r="20" spans="1:9" ht="17.25">
      <c r="A20" s="3">
        <v>1</v>
      </c>
      <c r="B20" s="3">
        <v>132</v>
      </c>
      <c r="C20" s="3">
        <v>21</v>
      </c>
      <c r="D20" s="3">
        <f>C20</f>
        <v>21</v>
      </c>
      <c r="E20" s="11">
        <f>D20/C$30</f>
        <v>9.9056603773584911E-2</v>
      </c>
      <c r="F20" s="3">
        <f t="shared" ref="F20:F29" si="4">B20-C20</f>
        <v>111</v>
      </c>
      <c r="G20" s="3">
        <f>F20</f>
        <v>111</v>
      </c>
      <c r="H20" s="11">
        <f t="shared" ref="H20:H29" si="5">G20/F$30</f>
        <v>0.10045248868778281</v>
      </c>
      <c r="I20" s="11">
        <f t="shared" ref="I20:I29" si="6">E20-H20</f>
        <v>-1.395884914197898E-3</v>
      </c>
    </row>
    <row r="21" spans="1:9" ht="17.25">
      <c r="A21" s="3">
        <v>2</v>
      </c>
      <c r="B21" s="3">
        <v>132</v>
      </c>
      <c r="C21" s="3">
        <v>21</v>
      </c>
      <c r="D21" s="3">
        <f>C21+D20</f>
        <v>42</v>
      </c>
      <c r="E21" s="11">
        <f t="shared" ref="E21:E29" si="7">D21/C$30</f>
        <v>0.19811320754716982</v>
      </c>
      <c r="F21" s="3">
        <f t="shared" si="4"/>
        <v>111</v>
      </c>
      <c r="G21" s="3">
        <f t="shared" ref="G21:G29" si="8">G20+F21</f>
        <v>222</v>
      </c>
      <c r="H21" s="11">
        <f t="shared" si="5"/>
        <v>0.20090497737556562</v>
      </c>
      <c r="I21" s="11">
        <f t="shared" si="6"/>
        <v>-2.7917698283957959E-3</v>
      </c>
    </row>
    <row r="22" spans="1:9" ht="17.25">
      <c r="A22" s="3">
        <v>3</v>
      </c>
      <c r="B22" s="3">
        <v>132</v>
      </c>
      <c r="C22" s="3">
        <v>21</v>
      </c>
      <c r="D22" s="3">
        <f t="shared" ref="D22:D29" si="9">C22+D21</f>
        <v>63</v>
      </c>
      <c r="E22" s="11">
        <f t="shared" si="7"/>
        <v>0.29716981132075471</v>
      </c>
      <c r="F22" s="3">
        <f t="shared" si="4"/>
        <v>111</v>
      </c>
      <c r="G22" s="3">
        <f t="shared" si="8"/>
        <v>333</v>
      </c>
      <c r="H22" s="11">
        <f t="shared" si="5"/>
        <v>0.3013574660633484</v>
      </c>
      <c r="I22" s="11">
        <f t="shared" si="6"/>
        <v>-4.1876547425936939E-3</v>
      </c>
    </row>
    <row r="23" spans="1:9" ht="17.25">
      <c r="A23" s="3">
        <v>4</v>
      </c>
      <c r="B23" s="3">
        <v>131</v>
      </c>
      <c r="C23" s="3">
        <v>22</v>
      </c>
      <c r="D23" s="3">
        <f t="shared" si="9"/>
        <v>85</v>
      </c>
      <c r="E23" s="11">
        <f t="shared" si="7"/>
        <v>0.40094339622641512</v>
      </c>
      <c r="F23" s="3">
        <f t="shared" si="4"/>
        <v>109</v>
      </c>
      <c r="G23" s="3">
        <f t="shared" si="8"/>
        <v>442</v>
      </c>
      <c r="H23" s="11">
        <f t="shared" si="5"/>
        <v>0.4</v>
      </c>
      <c r="I23" s="11">
        <f t="shared" si="6"/>
        <v>9.4339622641509413E-4</v>
      </c>
    </row>
    <row r="24" spans="1:9" ht="17.25">
      <c r="A24" s="3">
        <v>5</v>
      </c>
      <c r="B24" s="3">
        <v>132</v>
      </c>
      <c r="C24" s="3">
        <v>21</v>
      </c>
      <c r="D24" s="3">
        <f t="shared" si="9"/>
        <v>106</v>
      </c>
      <c r="E24" s="11">
        <f t="shared" si="7"/>
        <v>0.5</v>
      </c>
      <c r="F24" s="3">
        <f t="shared" si="4"/>
        <v>111</v>
      </c>
      <c r="G24" s="3">
        <f t="shared" si="8"/>
        <v>553</v>
      </c>
      <c r="H24" s="11">
        <f t="shared" si="5"/>
        <v>0.5004524886877828</v>
      </c>
      <c r="I24" s="11">
        <f t="shared" si="6"/>
        <v>-4.5248868778280382E-4</v>
      </c>
    </row>
    <row r="25" spans="1:9" ht="17.25">
      <c r="A25" s="3">
        <v>6</v>
      </c>
      <c r="B25" s="3">
        <v>132</v>
      </c>
      <c r="C25" s="3">
        <v>21</v>
      </c>
      <c r="D25" s="3">
        <f t="shared" si="9"/>
        <v>127</v>
      </c>
      <c r="E25" s="11">
        <f t="shared" si="7"/>
        <v>0.59905660377358494</v>
      </c>
      <c r="F25" s="3">
        <f t="shared" si="4"/>
        <v>111</v>
      </c>
      <c r="G25" s="3">
        <f t="shared" si="8"/>
        <v>664</v>
      </c>
      <c r="H25" s="11">
        <f t="shared" si="5"/>
        <v>0.60090497737556559</v>
      </c>
      <c r="I25" s="11">
        <f t="shared" si="6"/>
        <v>-1.8483736019806463E-3</v>
      </c>
    </row>
    <row r="26" spans="1:9" ht="17.25">
      <c r="A26" s="3">
        <v>7</v>
      </c>
      <c r="B26" s="3">
        <v>131</v>
      </c>
      <c r="C26" s="3">
        <v>22</v>
      </c>
      <c r="D26" s="3">
        <f t="shared" si="9"/>
        <v>149</v>
      </c>
      <c r="E26" s="11">
        <f t="shared" si="7"/>
        <v>0.70283018867924529</v>
      </c>
      <c r="F26" s="3">
        <f t="shared" si="4"/>
        <v>109</v>
      </c>
      <c r="G26" s="3">
        <f t="shared" si="8"/>
        <v>773</v>
      </c>
      <c r="H26" s="11">
        <f t="shared" si="5"/>
        <v>0.69954751131221715</v>
      </c>
      <c r="I26" s="11">
        <f t="shared" si="6"/>
        <v>3.2826773670281417E-3</v>
      </c>
    </row>
    <row r="27" spans="1:9" ht="17.25">
      <c r="A27" s="3">
        <v>8</v>
      </c>
      <c r="B27" s="3">
        <v>132</v>
      </c>
      <c r="C27" s="3">
        <v>21</v>
      </c>
      <c r="D27" s="3">
        <f t="shared" si="9"/>
        <v>170</v>
      </c>
      <c r="E27" s="11">
        <f t="shared" si="7"/>
        <v>0.80188679245283023</v>
      </c>
      <c r="F27" s="3">
        <f t="shared" si="4"/>
        <v>111</v>
      </c>
      <c r="G27" s="3">
        <f t="shared" si="8"/>
        <v>884</v>
      </c>
      <c r="H27" s="11">
        <f t="shared" si="5"/>
        <v>0.8</v>
      </c>
      <c r="I27" s="11">
        <f t="shared" si="6"/>
        <v>1.8867924528301883E-3</v>
      </c>
    </row>
    <row r="28" spans="1:9" ht="17.25">
      <c r="A28" s="3">
        <v>9</v>
      </c>
      <c r="B28" s="3">
        <v>132</v>
      </c>
      <c r="C28" s="3">
        <v>21</v>
      </c>
      <c r="D28" s="3">
        <f t="shared" si="9"/>
        <v>191</v>
      </c>
      <c r="E28" s="11">
        <f t="shared" si="7"/>
        <v>0.90094339622641506</v>
      </c>
      <c r="F28" s="3">
        <f t="shared" si="4"/>
        <v>111</v>
      </c>
      <c r="G28" s="3">
        <f t="shared" si="8"/>
        <v>995</v>
      </c>
      <c r="H28" s="11">
        <f t="shared" si="5"/>
        <v>0.90045248868778283</v>
      </c>
      <c r="I28" s="11">
        <f t="shared" si="6"/>
        <v>4.909075386322348E-4</v>
      </c>
    </row>
    <row r="29" spans="1:9" ht="17.25">
      <c r="A29" s="3">
        <v>10</v>
      </c>
      <c r="B29" s="3">
        <v>131</v>
      </c>
      <c r="C29" s="3">
        <v>21</v>
      </c>
      <c r="D29" s="3">
        <f t="shared" si="9"/>
        <v>212</v>
      </c>
      <c r="E29" s="11">
        <f t="shared" si="7"/>
        <v>1</v>
      </c>
      <c r="F29" s="3">
        <f t="shared" si="4"/>
        <v>110</v>
      </c>
      <c r="G29" s="3">
        <f t="shared" si="8"/>
        <v>1105</v>
      </c>
      <c r="H29" s="11">
        <f t="shared" si="5"/>
        <v>1</v>
      </c>
      <c r="I29" s="11">
        <f t="shared" si="6"/>
        <v>0</v>
      </c>
    </row>
    <row r="30" spans="1:9" ht="17.25">
      <c r="A30" s="5" t="s">
        <v>15</v>
      </c>
      <c r="B30" s="5">
        <f>SUM(B20:B29)</f>
        <v>1317</v>
      </c>
      <c r="C30" s="6">
        <f>SUM(C20:C29)</f>
        <v>212</v>
      </c>
      <c r="D30" s="7"/>
      <c r="E30" s="8"/>
      <c r="F30" s="6">
        <f>SUM(F20:F29)</f>
        <v>1105</v>
      </c>
      <c r="G30" s="8"/>
      <c r="H30" s="8"/>
      <c r="I30" s="8"/>
    </row>
    <row r="31" spans="1:9" ht="17.25">
      <c r="A31" s="8"/>
      <c r="B31" s="8"/>
      <c r="C31" s="8"/>
      <c r="D31" s="8"/>
      <c r="E31" s="8"/>
      <c r="F31" s="8"/>
      <c r="G31" s="8"/>
      <c r="H31" s="8"/>
      <c r="I31" s="8"/>
    </row>
    <row r="33" spans="1:4" ht="34.5">
      <c r="A33" s="1" t="s">
        <v>1</v>
      </c>
      <c r="B33" s="2" t="s">
        <v>24</v>
      </c>
      <c r="C33" s="2" t="s">
        <v>25</v>
      </c>
      <c r="D33" s="2" t="s">
        <v>26</v>
      </c>
    </row>
    <row r="34" spans="1:4" ht="17.25">
      <c r="A34" s="3">
        <v>0</v>
      </c>
      <c r="B34" s="4">
        <v>0</v>
      </c>
      <c r="C34" s="4">
        <v>0</v>
      </c>
      <c r="D34" s="4"/>
    </row>
    <row r="35" spans="1:4" ht="17.25">
      <c r="A35" s="3">
        <v>1</v>
      </c>
      <c r="B35" s="4">
        <v>36.792452830188701</v>
      </c>
      <c r="C35" s="4">
        <v>9.9</v>
      </c>
      <c r="D35" s="4">
        <f>B35/C35</f>
        <v>3.7164093767867374</v>
      </c>
    </row>
    <row r="36" spans="1:4" ht="17.25">
      <c r="A36" s="3">
        <v>2</v>
      </c>
      <c r="B36" s="4">
        <v>57.075471698113198</v>
      </c>
      <c r="C36" s="4">
        <v>19.8</v>
      </c>
      <c r="D36" s="4">
        <f t="shared" ref="D36:D44" si="10">B36/C36</f>
        <v>2.8825995807127875</v>
      </c>
    </row>
    <row r="37" spans="1:4" ht="17.25">
      <c r="A37" s="3">
        <v>3</v>
      </c>
      <c r="B37" s="4">
        <v>71.2264150943396</v>
      </c>
      <c r="C37" s="4">
        <v>29.7</v>
      </c>
      <c r="D37" s="4">
        <f t="shared" si="10"/>
        <v>2.3981957944222088</v>
      </c>
    </row>
    <row r="38" spans="1:4" ht="17.25">
      <c r="A38" s="15">
        <v>4</v>
      </c>
      <c r="B38" s="9">
        <v>79.716981132075503</v>
      </c>
      <c r="C38" s="9">
        <v>40.1</v>
      </c>
      <c r="D38" s="9">
        <f t="shared" si="10"/>
        <v>1.9879546416976435</v>
      </c>
    </row>
    <row r="39" spans="1:4" ht="17.25">
      <c r="A39" s="3">
        <v>5</v>
      </c>
      <c r="B39" s="4">
        <v>87.264150943396203</v>
      </c>
      <c r="C39" s="4">
        <v>50</v>
      </c>
      <c r="D39" s="4">
        <f t="shared" si="10"/>
        <v>1.745283018867924</v>
      </c>
    </row>
    <row r="40" spans="1:4" ht="17.25">
      <c r="A40" s="3">
        <v>6</v>
      </c>
      <c r="B40" s="4">
        <v>91.981132075471706</v>
      </c>
      <c r="C40" s="4">
        <v>59.9</v>
      </c>
      <c r="D40" s="4">
        <f t="shared" si="10"/>
        <v>1.5355781648659717</v>
      </c>
    </row>
    <row r="41" spans="1:4" ht="17.25">
      <c r="A41" s="3">
        <v>7</v>
      </c>
      <c r="B41" s="4">
        <v>93.867924528301899</v>
      </c>
      <c r="C41" s="4">
        <v>70.3</v>
      </c>
      <c r="D41" s="4">
        <f t="shared" si="10"/>
        <v>1.3352478595775519</v>
      </c>
    </row>
    <row r="42" spans="1:4" ht="17.25">
      <c r="A42" s="3">
        <v>8</v>
      </c>
      <c r="B42" s="4">
        <v>96.2264150943396</v>
      </c>
      <c r="C42" s="4">
        <v>80.2</v>
      </c>
      <c r="D42" s="4">
        <f t="shared" si="10"/>
        <v>1.1998306121488729</v>
      </c>
    </row>
    <row r="43" spans="1:4" ht="17.25">
      <c r="A43" s="3">
        <v>9</v>
      </c>
      <c r="B43" s="4">
        <v>98.113207547169793</v>
      </c>
      <c r="C43" s="4">
        <v>90.1</v>
      </c>
      <c r="D43" s="4">
        <f t="shared" si="10"/>
        <v>1.0889368207233052</v>
      </c>
    </row>
    <row r="44" spans="1:4" ht="17.25">
      <c r="A44" s="3">
        <v>10</v>
      </c>
      <c r="B44" s="4">
        <v>100</v>
      </c>
      <c r="C44" s="4">
        <v>100</v>
      </c>
      <c r="D44" s="4">
        <f t="shared" si="10"/>
        <v>1</v>
      </c>
    </row>
  </sheetData>
  <mergeCells count="2">
    <mergeCell ref="A1:C1"/>
    <mergeCell ref="A18:C18"/>
  </mergeCells>
  <conditionalFormatting sqref="I20:I29">
    <cfRule type="top10" dxfId="0" priority="1" percent="1" rank="1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GAIN AND KS STATISTICS</vt:lpstr>
      <vt:lpstr>Sheet3</vt:lpstr>
      <vt:lpstr>GAIN AND KS STATISTICS-50%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Arunava</dc:creator>
  <cp:lastModifiedBy>Arunava</cp:lastModifiedBy>
  <dcterms:created xsi:type="dcterms:W3CDTF">2017-08-17T09:25:41Z</dcterms:created>
  <dcterms:modified xsi:type="dcterms:W3CDTF">2017-08-19T18:09:15Z</dcterms:modified>
</cp:coreProperties>
</file>