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58617\Downloads\"/>
    </mc:Choice>
  </mc:AlternateContent>
  <xr:revisionPtr revIDLastSave="0" documentId="8_{DD1F85F6-92C1-4C0D-8A2A-6A01DE56145E}" xr6:coauthVersionLast="47" xr6:coauthVersionMax="47" xr10:uidLastSave="{00000000-0000-0000-0000-000000000000}"/>
  <bookViews>
    <workbookView xWindow="-98" yWindow="-98" windowWidth="19396" windowHeight="10395" activeTab="2" xr2:uid="{6BA81E31-42E1-4E12-958B-4DA6869D1B1C}"/>
  </bookViews>
  <sheets>
    <sheet name="Supplier Negotiation for 2021" sheetId="3" r:id="rId1"/>
    <sheet name="Supplier Negotiation for 2022" sheetId="2" r:id="rId2"/>
    <sheet name="2023 Optimized Negotiation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D3" i="2"/>
  <c r="D22" i="3"/>
  <c r="C26" i="2"/>
  <c r="C26" i="3"/>
  <c r="F22" i="2"/>
  <c r="G22" i="2" s="1"/>
  <c r="D17" i="3"/>
  <c r="D12" i="3"/>
  <c r="D3" i="3"/>
  <c r="D31" i="2" l="1"/>
  <c r="D35" i="2"/>
  <c r="D41" i="2" s="1"/>
  <c r="D31" i="3"/>
  <c r="D35" i="3" s="1"/>
  <c r="D17" i="2"/>
  <c r="D12" i="2"/>
  <c r="D39" i="3" l="1"/>
  <c r="D36" i="3"/>
  <c r="C43" i="3" s="1"/>
  <c r="C44" i="3" s="1"/>
  <c r="D44" i="3" s="1"/>
  <c r="D37" i="2" l="1"/>
  <c r="C45" i="2" s="1"/>
  <c r="C46" i="2" s="1"/>
  <c r="D46" i="2" s="1"/>
</calcChain>
</file>

<file path=xl/sharedStrings.xml><?xml version="1.0" encoding="utf-8"?>
<sst xmlns="http://schemas.openxmlformats.org/spreadsheetml/2006/main" count="86" uniqueCount="48">
  <si>
    <t>Sub Cost Item</t>
  </si>
  <si>
    <t>Price per Unit</t>
  </si>
  <si>
    <t xml:space="preserve"> Raw Material Cost</t>
  </si>
  <si>
    <t>Base Resin</t>
  </si>
  <si>
    <t>Color Masterbatch</t>
  </si>
  <si>
    <t>Stabilizer</t>
  </si>
  <si>
    <t>Flame Preventer</t>
  </si>
  <si>
    <t>Reinforcing Filler</t>
  </si>
  <si>
    <t>Filler</t>
  </si>
  <si>
    <t xml:space="preserve"> Transporation Cost</t>
  </si>
  <si>
    <t>Site 1</t>
  </si>
  <si>
    <t>Site 2</t>
  </si>
  <si>
    <t xml:space="preserve">  Conversion Cost</t>
  </si>
  <si>
    <t>Labor</t>
  </si>
  <si>
    <t>Electricity</t>
  </si>
  <si>
    <t>Fixed Cost</t>
  </si>
  <si>
    <t>Capital/Fixed Cost</t>
  </si>
  <si>
    <t>Plant / Capital Cost</t>
  </si>
  <si>
    <t>Life of Capital</t>
  </si>
  <si>
    <t>Plant Capacity/year</t>
  </si>
  <si>
    <t>Current Annual Plant Utilization</t>
  </si>
  <si>
    <t>Current Annual Fixed Cost</t>
  </si>
  <si>
    <t>Volume</t>
  </si>
  <si>
    <t>Total Cost per unit</t>
  </si>
  <si>
    <t>Total Cost</t>
  </si>
  <si>
    <t>Cost Margin</t>
  </si>
  <si>
    <t>Current Margin</t>
  </si>
  <si>
    <t>Margin to Negotiate</t>
  </si>
  <si>
    <t>Target Savings Rate</t>
  </si>
  <si>
    <t>BenchMark Savings Rate</t>
  </si>
  <si>
    <t>Savings Amount</t>
  </si>
  <si>
    <t>Baseline Price</t>
  </si>
  <si>
    <t>Targeted Price</t>
  </si>
  <si>
    <t>Price Diff from Base</t>
  </si>
  <si>
    <t>Cost Type</t>
  </si>
  <si>
    <t>Interest rate</t>
  </si>
  <si>
    <t>Interim</t>
  </si>
  <si>
    <t>Plant/ Capital Cost</t>
  </si>
  <si>
    <t>Actual Plant / Capital Cost</t>
  </si>
  <si>
    <t>Total Costs</t>
  </si>
  <si>
    <t>Margin Input</t>
  </si>
  <si>
    <t>Cost Margins</t>
  </si>
  <si>
    <t>Economy of Scale improvement</t>
  </si>
  <si>
    <t>Target Margin</t>
  </si>
  <si>
    <t>Target Price</t>
  </si>
  <si>
    <t>Conservative</t>
  </si>
  <si>
    <t>Realistic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</si>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</sst>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2" xfId="0" applyFont="1" applyBorder="1"/>
    <xf numFmtId="0" fontId="0" fillId="0" borderId="3" xfId="0" applyBorder="1"/>
    <xf numFmtId="9" fontId="0" fillId="0" borderId="3" xfId="3" applyFont="1" applyFill="1" applyBorder="1"/>
    <xf numFmtId="0" fontId="3" fillId="0" borderId="3" xfId="0" applyFont="1" applyBorder="1"/>
    <xf numFmtId="0" fontId="0" fillId="0" borderId="0" xfId="0" applyAlignment="1">
      <alignment horizontal="center" vertical="center"/>
    </xf>
    <xf numFmtId="167" fontId="0" fillId="0" borderId="0" xfId="1" applyFont="1" applyFill="1" applyBorder="1" applyAlignment="1">
      <alignment horizontal="center" vertical="center"/>
    </xf>
    <xf numFmtId="167" fontId="0" fillId="0" borderId="0" xfId="1" applyFont="1" applyFill="1" applyBorder="1"/>
    <xf numFmtId="168" fontId="0" fillId="0" borderId="0" xfId="1" applyNumberFormat="1" applyFont="1" applyFill="1" applyBorder="1"/>
    <xf numFmtId="169" fontId="0" fillId="0" borderId="0" xfId="2" applyNumberFormat="1" applyFont="1" applyFill="1" applyBorder="1"/>
    <xf numFmtId="166" fontId="0" fillId="0" borderId="4" xfId="0" applyNumberFormat="1" applyBorder="1"/>
    <xf numFmtId="0" fontId="0" fillId="0" borderId="1" xfId="0" applyBorder="1"/>
    <xf numFmtId="166" fontId="0" fillId="0" borderId="3" xfId="0" applyNumberFormat="1" applyBorder="1"/>
    <xf numFmtId="166" fontId="0" fillId="0" borderId="4" xfId="0" applyNumberFormat="1" applyBorder="1" applyAlignment="1">
      <alignment horizontal="center" vertical="center"/>
    </xf>
    <xf numFmtId="0" fontId="3" fillId="0" borderId="1" xfId="0" applyFont="1" applyBorder="1"/>
    <xf numFmtId="164" fontId="0" fillId="0" borderId="0" xfId="0" applyNumberFormat="1"/>
    <xf numFmtId="166" fontId="0" fillId="0" borderId="0" xfId="0" applyNumberFormat="1"/>
    <xf numFmtId="166" fontId="0" fillId="0" borderId="5" xfId="0" applyNumberFormat="1" applyBorder="1"/>
    <xf numFmtId="0" fontId="2" fillId="0" borderId="5" xfId="0" applyFont="1" applyBorder="1"/>
    <xf numFmtId="0" fontId="0" fillId="0" borderId="5" xfId="0" applyBorder="1"/>
    <xf numFmtId="0" fontId="3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7" fontId="0" fillId="0" borderId="0" xfId="1" applyFont="1" applyAlignment="1">
      <alignment horizontal="center" vertical="center"/>
    </xf>
    <xf numFmtId="167" fontId="0" fillId="0" borderId="0" xfId="1" applyFont="1"/>
    <xf numFmtId="168" fontId="0" fillId="0" borderId="0" xfId="1" applyNumberFormat="1" applyFont="1"/>
    <xf numFmtId="169" fontId="0" fillId="0" borderId="0" xfId="2" applyNumberFormat="1" applyFont="1"/>
    <xf numFmtId="9" fontId="0" fillId="0" borderId="3" xfId="3" applyFont="1" applyBorder="1"/>
    <xf numFmtId="9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3" fontId="0" fillId="0" borderId="0" xfId="0" applyNumberFormat="1"/>
    <xf numFmtId="10" fontId="0" fillId="0" borderId="0" xfId="0" applyNumberFormat="1"/>
    <xf numFmtId="10" fontId="0" fillId="0" borderId="3" xfId="0" applyNumberFormat="1" applyBorder="1"/>
    <xf numFmtId="0" fontId="0" fillId="2" borderId="0" xfId="0" applyFill="1"/>
    <xf numFmtId="0" fontId="0" fillId="2" borderId="3" xfId="0" applyFill="1" applyBorder="1"/>
    <xf numFmtId="170" fontId="0" fillId="0" borderId="4" xfId="0" applyNumberFormat="1" applyBorder="1" applyAlignment="1">
      <alignment horizontal="center" vertical="center"/>
    </xf>
    <xf numFmtId="4" fontId="0" fillId="0" borderId="4" xfId="0" applyNumberFormat="1" applyBorder="1"/>
    <xf numFmtId="166" fontId="0" fillId="0" borderId="5" xfId="2" applyFont="1" applyBorder="1" applyAlignment="1">
      <alignment horizontal="center" vertical="center"/>
    </xf>
    <xf numFmtId="166" fontId="0" fillId="0" borderId="4" xfId="2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6" fontId="0" fillId="0" borderId="5" xfId="2" applyFont="1" applyFill="1" applyBorder="1" applyAlignment="1">
      <alignment horizontal="center" vertical="center"/>
    </xf>
    <xf numFmtId="166" fontId="0" fillId="0" borderId="4" xfId="2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F6DF-67DB-4BCC-8F8C-B0F14B28681E}">
  <dimension ref="B1:D44"/>
  <sheetViews>
    <sheetView topLeftCell="A4" workbookViewId="0">
      <selection activeCell="D22" sqref="D22:D27"/>
    </sheetView>
  </sheetViews>
  <sheetFormatPr defaultRowHeight="14.25" x14ac:dyDescent="0.45"/>
  <cols>
    <col min="2" max="2" width="26" bestFit="1" customWidth="1"/>
    <col min="3" max="3" width="16.265625" customWidth="1"/>
    <col min="4" max="4" width="20.86328125" bestFit="1" customWidth="1"/>
  </cols>
  <sheetData>
    <row r="1" spans="2:4" ht="14.65" thickBot="1" x14ac:dyDescent="0.5"/>
    <row r="2" spans="2:4" x14ac:dyDescent="0.45">
      <c r="B2" s="3" t="s">
        <v>0</v>
      </c>
      <c r="C2" s="2" t="s">
        <v>1</v>
      </c>
      <c r="D2" s="4" t="s">
        <v>2</v>
      </c>
    </row>
    <row r="3" spans="2:4" x14ac:dyDescent="0.45">
      <c r="B3" s="1" t="s">
        <v>3</v>
      </c>
      <c r="C3" s="37">
        <v>0.5</v>
      </c>
      <c r="D3" s="41">
        <f>SUM(C3:C8)</f>
        <v>1.46645</v>
      </c>
    </row>
    <row r="4" spans="2:4" x14ac:dyDescent="0.45">
      <c r="B4" s="1" t="s">
        <v>4</v>
      </c>
      <c r="C4">
        <v>0.22500000000000001</v>
      </c>
      <c r="D4" s="41"/>
    </row>
    <row r="5" spans="2:4" x14ac:dyDescent="0.45">
      <c r="B5" s="1" t="s">
        <v>5</v>
      </c>
      <c r="C5">
        <v>0.12</v>
      </c>
      <c r="D5" s="41"/>
    </row>
    <row r="6" spans="2:4" x14ac:dyDescent="0.45">
      <c r="B6" s="1" t="s">
        <v>6</v>
      </c>
      <c r="C6">
        <v>0.22589999999999999</v>
      </c>
      <c r="D6" s="41"/>
    </row>
    <row r="7" spans="2:4" x14ac:dyDescent="0.45">
      <c r="B7" s="1" t="s">
        <v>7</v>
      </c>
      <c r="C7">
        <v>0.30180000000000001</v>
      </c>
      <c r="D7" s="41"/>
    </row>
    <row r="8" spans="2:4" ht="14.65" thickBot="1" x14ac:dyDescent="0.5">
      <c r="B8" s="7" t="s">
        <v>8</v>
      </c>
      <c r="C8" s="5">
        <v>9.375E-2</v>
      </c>
      <c r="D8" s="42"/>
    </row>
    <row r="9" spans="2:4" x14ac:dyDescent="0.45">
      <c r="B9" s="1"/>
      <c r="D9" s="25"/>
    </row>
    <row r="10" spans="2:4" ht="14.65" thickBot="1" x14ac:dyDescent="0.5">
      <c r="B10" s="1"/>
      <c r="D10" s="25"/>
    </row>
    <row r="11" spans="2:4" x14ac:dyDescent="0.45">
      <c r="B11" s="3" t="s">
        <v>0</v>
      </c>
      <c r="C11" s="2" t="s">
        <v>1</v>
      </c>
      <c r="D11" s="4" t="s">
        <v>9</v>
      </c>
    </row>
    <row r="12" spans="2:4" x14ac:dyDescent="0.45">
      <c r="B12" s="1" t="s">
        <v>10</v>
      </c>
      <c r="C12">
        <v>5.2500000000000005E-2</v>
      </c>
      <c r="D12" s="41">
        <f>SUM(C12:C13)</f>
        <v>0.4425</v>
      </c>
    </row>
    <row r="13" spans="2:4" ht="14.65" thickBot="1" x14ac:dyDescent="0.5">
      <c r="B13" s="7" t="s">
        <v>11</v>
      </c>
      <c r="C13" s="5">
        <v>0.39</v>
      </c>
      <c r="D13" s="42"/>
    </row>
    <row r="14" spans="2:4" x14ac:dyDescent="0.45">
      <c r="B14" s="1"/>
    </row>
    <row r="15" spans="2:4" ht="14.65" thickBot="1" x14ac:dyDescent="0.5">
      <c r="B15" s="1"/>
    </row>
    <row r="16" spans="2:4" x14ac:dyDescent="0.45">
      <c r="B16" s="3" t="s">
        <v>0</v>
      </c>
      <c r="C16" s="2" t="s">
        <v>1</v>
      </c>
      <c r="D16" s="4" t="s">
        <v>12</v>
      </c>
    </row>
    <row r="17" spans="2:4" x14ac:dyDescent="0.45">
      <c r="B17" s="1" t="s">
        <v>13</v>
      </c>
      <c r="C17" s="37">
        <v>0.2</v>
      </c>
      <c r="D17" s="41">
        <f>SUM(C17:C18)</f>
        <v>0.32</v>
      </c>
    </row>
    <row r="18" spans="2:4" ht="14.65" thickBot="1" x14ac:dyDescent="0.5">
      <c r="B18" s="7" t="s">
        <v>14</v>
      </c>
      <c r="C18" s="38">
        <v>0.12</v>
      </c>
      <c r="D18" s="42"/>
    </row>
    <row r="19" spans="2:4" x14ac:dyDescent="0.45">
      <c r="B19" s="1"/>
    </row>
    <row r="20" spans="2:4" ht="14.65" thickBot="1" x14ac:dyDescent="0.5">
      <c r="B20" s="1"/>
    </row>
    <row r="21" spans="2:4" x14ac:dyDescent="0.45">
      <c r="B21" s="3" t="s">
        <v>0</v>
      </c>
      <c r="C21" s="2" t="s">
        <v>15</v>
      </c>
      <c r="D21" s="4" t="s">
        <v>16</v>
      </c>
    </row>
    <row r="22" spans="2:4" x14ac:dyDescent="0.45">
      <c r="B22" s="1" t="s">
        <v>17</v>
      </c>
      <c r="C22" s="18">
        <v>150000000</v>
      </c>
      <c r="D22" s="43">
        <f>C22/((C25+C27)*C23)</f>
        <v>0.2857142857142857</v>
      </c>
    </row>
    <row r="23" spans="2:4" x14ac:dyDescent="0.45">
      <c r="B23" s="1" t="s">
        <v>18</v>
      </c>
      <c r="C23" s="26">
        <v>15</v>
      </c>
      <c r="D23" s="44"/>
    </row>
    <row r="24" spans="2:4" x14ac:dyDescent="0.45">
      <c r="B24" s="1" t="s">
        <v>19</v>
      </c>
      <c r="C24" s="27">
        <v>35000000</v>
      </c>
      <c r="D24" s="44"/>
    </row>
    <row r="25" spans="2:4" x14ac:dyDescent="0.45">
      <c r="B25" s="1" t="s">
        <v>20</v>
      </c>
      <c r="C25" s="27">
        <v>25000000</v>
      </c>
      <c r="D25" s="44"/>
    </row>
    <row r="26" spans="2:4" x14ac:dyDescent="0.45">
      <c r="B26" s="1" t="s">
        <v>21</v>
      </c>
      <c r="C26" s="28">
        <f>C22/(C23*C25)</f>
        <v>0.4</v>
      </c>
      <c r="D26" s="44"/>
    </row>
    <row r="27" spans="2:4" ht="14.65" thickBot="1" x14ac:dyDescent="0.5">
      <c r="B27" s="7" t="s">
        <v>22</v>
      </c>
      <c r="C27" s="5">
        <v>10000000</v>
      </c>
      <c r="D27" s="45"/>
    </row>
    <row r="28" spans="2:4" x14ac:dyDescent="0.45">
      <c r="B28" s="1"/>
      <c r="D28" s="8"/>
    </row>
    <row r="29" spans="2:4" ht="14.65" thickBot="1" x14ac:dyDescent="0.5">
      <c r="B29" s="1"/>
      <c r="D29" s="8"/>
    </row>
    <row r="30" spans="2:4" x14ac:dyDescent="0.45">
      <c r="B30" s="17"/>
      <c r="C30" s="14"/>
      <c r="D30" s="24" t="s">
        <v>23</v>
      </c>
    </row>
    <row r="31" spans="2:4" ht="14.65" thickBot="1" x14ac:dyDescent="0.5">
      <c r="B31" s="23" t="s">
        <v>24</v>
      </c>
      <c r="C31" s="5"/>
      <c r="D31" s="16">
        <f>D3+D12+D17+D22</f>
        <v>2.5146642857142854</v>
      </c>
    </row>
    <row r="32" spans="2:4" x14ac:dyDescent="0.45">
      <c r="B32" s="1"/>
      <c r="D32" s="8"/>
    </row>
    <row r="33" spans="2:4" ht="14.65" thickBot="1" x14ac:dyDescent="0.5">
      <c r="B33" s="1"/>
    </row>
    <row r="34" spans="2:4" x14ac:dyDescent="0.45">
      <c r="B34" s="17"/>
      <c r="C34" s="14"/>
      <c r="D34" s="4" t="s">
        <v>25</v>
      </c>
    </row>
    <row r="35" spans="2:4" x14ac:dyDescent="0.45">
      <c r="B35" s="1" t="s">
        <v>26</v>
      </c>
      <c r="C35" s="35">
        <v>0.15</v>
      </c>
      <c r="D35" s="20">
        <f>D31*C35</f>
        <v>0.3771996428571428</v>
      </c>
    </row>
    <row r="36" spans="2:4" ht="14.65" thickBot="1" x14ac:dyDescent="0.5">
      <c r="B36" s="7" t="s">
        <v>27</v>
      </c>
      <c r="C36" s="36">
        <v>0.16389999999999999</v>
      </c>
      <c r="D36" s="13">
        <f>D31*C36</f>
        <v>0.41215347642857136</v>
      </c>
    </row>
    <row r="37" spans="2:4" ht="14.65" thickBot="1" x14ac:dyDescent="0.5">
      <c r="B37" s="1"/>
    </row>
    <row r="38" spans="2:4" x14ac:dyDescent="0.45">
      <c r="B38" s="14"/>
      <c r="C38" s="2"/>
      <c r="D38" s="4" t="s">
        <v>28</v>
      </c>
    </row>
    <row r="39" spans="2:4" ht="14.65" thickBot="1" x14ac:dyDescent="0.5">
      <c r="B39" s="5" t="s">
        <v>29</v>
      </c>
      <c r="C39" s="29">
        <v>0.04</v>
      </c>
      <c r="D39" s="13">
        <f>(D31+D35)*C39</f>
        <v>0.11567455714285713</v>
      </c>
    </row>
    <row r="40" spans="2:4" ht="14.65" thickBot="1" x14ac:dyDescent="0.5">
      <c r="B40" s="1"/>
    </row>
    <row r="41" spans="2:4" x14ac:dyDescent="0.45">
      <c r="B41" s="17"/>
      <c r="C41" s="14"/>
      <c r="D41" s="4" t="s">
        <v>30</v>
      </c>
    </row>
    <row r="42" spans="2:4" x14ac:dyDescent="0.45">
      <c r="B42" t="s">
        <v>31</v>
      </c>
      <c r="C42" s="19">
        <v>2.98</v>
      </c>
      <c r="D42" s="21"/>
    </row>
    <row r="43" spans="2:4" x14ac:dyDescent="0.45">
      <c r="B43" t="s">
        <v>32</v>
      </c>
      <c r="C43" s="19">
        <f>D31+D36</f>
        <v>2.9268177621428566</v>
      </c>
      <c r="D43" s="22"/>
    </row>
    <row r="44" spans="2:4" ht="14.65" thickBot="1" x14ac:dyDescent="0.5">
      <c r="B44" s="5" t="s">
        <v>33</v>
      </c>
      <c r="C44" s="15">
        <f>C42-C43</f>
        <v>5.3182237857143377E-2</v>
      </c>
      <c r="D44" s="13">
        <f>C44*C27</f>
        <v>531822.37857143383</v>
      </c>
    </row>
  </sheetData>
  <mergeCells count="4">
    <mergeCell ref="D3:D8"/>
    <mergeCell ref="D12:D13"/>
    <mergeCell ref="D17:D18"/>
    <mergeCell ref="D22:D27"/>
  </mergeCells>
  <pageMargins left="0.7" right="0.7" top="0.75" bottom="0.75" header="0.3" footer="0.3"/>
  <pageSetup paperSize="9" orientation="portrait" horizontalDpi="300" verticalDpi="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8BF3-056C-4411-ABC9-D93BDF6D79D1}">
  <dimension ref="B1:G47"/>
  <sheetViews>
    <sheetView topLeftCell="A17" zoomScale="85" zoomScaleNormal="85" workbookViewId="0">
      <selection activeCell="C27" sqref="C27"/>
    </sheetView>
  </sheetViews>
  <sheetFormatPr defaultColWidth="8.86328125" defaultRowHeight="14.25" x14ac:dyDescent="0.45"/>
  <cols>
    <col min="2" max="2" width="31.1328125" style="1" bestFit="1" customWidth="1"/>
    <col min="3" max="3" width="19.86328125" customWidth="1"/>
    <col min="4" max="4" width="20.59765625" bestFit="1" customWidth="1"/>
    <col min="5" max="5" width="19.59765625" customWidth="1"/>
    <col min="6" max="6" width="13.1328125" customWidth="1"/>
    <col min="7" max="7" width="15.265625" customWidth="1"/>
    <col min="10" max="10" width="86.73046875" customWidth="1"/>
    <col min="11" max="11" width="25.1328125" customWidth="1"/>
  </cols>
  <sheetData>
    <row r="1" spans="2:4" ht="14.65" thickBot="1" x14ac:dyDescent="0.5"/>
    <row r="2" spans="2:4" x14ac:dyDescent="0.45">
      <c r="B2" s="3" t="s">
        <v>34</v>
      </c>
      <c r="C2" s="2" t="s">
        <v>1</v>
      </c>
      <c r="D2" s="4" t="s">
        <v>2</v>
      </c>
    </row>
    <row r="3" spans="2:4" x14ac:dyDescent="0.45">
      <c r="B3" s="1" t="s">
        <v>3</v>
      </c>
      <c r="C3">
        <v>0.55999999999999994</v>
      </c>
      <c r="D3" s="48">
        <f>SUM(C3:C8)</f>
        <v>1.5264500000000001</v>
      </c>
    </row>
    <row r="4" spans="2:4" x14ac:dyDescent="0.45">
      <c r="B4" s="1" t="s">
        <v>4</v>
      </c>
      <c r="C4">
        <v>0.22500000000000001</v>
      </c>
      <c r="D4" s="48"/>
    </row>
    <row r="5" spans="2:4" x14ac:dyDescent="0.45">
      <c r="B5" s="1" t="s">
        <v>5</v>
      </c>
      <c r="C5">
        <v>0.12</v>
      </c>
      <c r="D5" s="48"/>
    </row>
    <row r="6" spans="2:4" x14ac:dyDescent="0.45">
      <c r="B6" s="1" t="s">
        <v>6</v>
      </c>
      <c r="C6">
        <v>0.22589999999999999</v>
      </c>
      <c r="D6" s="48"/>
    </row>
    <row r="7" spans="2:4" x14ac:dyDescent="0.45">
      <c r="B7" s="1" t="s">
        <v>7</v>
      </c>
      <c r="C7">
        <v>0.30180000000000001</v>
      </c>
      <c r="D7" s="48"/>
    </row>
    <row r="8" spans="2:4" ht="14.65" thickBot="1" x14ac:dyDescent="0.5">
      <c r="B8" s="7" t="s">
        <v>8</v>
      </c>
      <c r="C8" s="5">
        <v>9.375E-2</v>
      </c>
      <c r="D8" s="49"/>
    </row>
    <row r="9" spans="2:4" x14ac:dyDescent="0.45">
      <c r="D9" s="9"/>
    </row>
    <row r="10" spans="2:4" ht="14.65" thickBot="1" x14ac:dyDescent="0.5">
      <c r="D10" s="9"/>
    </row>
    <row r="11" spans="2:4" x14ac:dyDescent="0.45">
      <c r="B11" s="3" t="s">
        <v>0</v>
      </c>
      <c r="C11" s="2" t="s">
        <v>1</v>
      </c>
      <c r="D11" s="4" t="s">
        <v>9</v>
      </c>
    </row>
    <row r="12" spans="2:4" x14ac:dyDescent="0.45">
      <c r="B12" s="1" t="s">
        <v>10</v>
      </c>
      <c r="C12">
        <v>5.2500000000000005E-2</v>
      </c>
      <c r="D12" s="48">
        <f>SUM(C12:C13)</f>
        <v>0.4425</v>
      </c>
    </row>
    <row r="13" spans="2:4" ht="14.65" thickBot="1" x14ac:dyDescent="0.5">
      <c r="B13" s="7" t="s">
        <v>11</v>
      </c>
      <c r="C13" s="5">
        <v>0.39</v>
      </c>
      <c r="D13" s="49"/>
    </row>
    <row r="15" spans="2:4" ht="14.65" thickBot="1" x14ac:dyDescent="0.5"/>
    <row r="16" spans="2:4" x14ac:dyDescent="0.45">
      <c r="B16" s="3" t="s">
        <v>0</v>
      </c>
      <c r="C16" s="2" t="s">
        <v>1</v>
      </c>
      <c r="D16" s="4" t="s">
        <v>12</v>
      </c>
    </row>
    <row r="17" spans="2:7" x14ac:dyDescent="0.45">
      <c r="B17" s="1" t="s">
        <v>13</v>
      </c>
      <c r="C17">
        <v>0.21000000000000002</v>
      </c>
      <c r="D17" s="48">
        <f>SUM(C17:C18)</f>
        <v>0.34</v>
      </c>
    </row>
    <row r="18" spans="2:7" ht="14.65" thickBot="1" x14ac:dyDescent="0.5">
      <c r="B18" s="7" t="s">
        <v>14</v>
      </c>
      <c r="C18" s="5">
        <v>0.13</v>
      </c>
      <c r="D18" s="49"/>
    </row>
    <row r="20" spans="2:7" ht="14.65" thickBot="1" x14ac:dyDescent="0.5"/>
    <row r="21" spans="2:7" x14ac:dyDescent="0.45">
      <c r="B21" s="3" t="s">
        <v>0</v>
      </c>
      <c r="C21" s="2" t="s">
        <v>15</v>
      </c>
      <c r="D21" s="4" t="s">
        <v>16</v>
      </c>
      <c r="E21" t="s">
        <v>35</v>
      </c>
      <c r="F21" t="s">
        <v>36</v>
      </c>
      <c r="G21" t="s">
        <v>37</v>
      </c>
    </row>
    <row r="22" spans="2:7" x14ac:dyDescent="0.45">
      <c r="B22" s="1" t="s">
        <v>38</v>
      </c>
      <c r="C22" s="18">
        <v>150000000</v>
      </c>
      <c r="D22" s="46">
        <f>C22/((C25+C27)*C23)</f>
        <v>0.2857142857142857</v>
      </c>
      <c r="E22">
        <v>0.03</v>
      </c>
      <c r="F22" s="18">
        <f>C22*E22</f>
        <v>4500000</v>
      </c>
      <c r="G22" s="18">
        <f>F22+C22</f>
        <v>154500000</v>
      </c>
    </row>
    <row r="23" spans="2:7" x14ac:dyDescent="0.45">
      <c r="B23" s="1" t="s">
        <v>18</v>
      </c>
      <c r="C23" s="10">
        <v>15</v>
      </c>
      <c r="D23" s="46"/>
    </row>
    <row r="24" spans="2:7" x14ac:dyDescent="0.45">
      <c r="B24" s="1" t="s">
        <v>19</v>
      </c>
      <c r="C24" s="11">
        <v>35000000</v>
      </c>
      <c r="D24" s="46"/>
    </row>
    <row r="25" spans="2:7" x14ac:dyDescent="0.45">
      <c r="B25" s="1" t="s">
        <v>20</v>
      </c>
      <c r="C25" s="11">
        <v>25000000</v>
      </c>
      <c r="D25" s="46"/>
    </row>
    <row r="26" spans="2:7" x14ac:dyDescent="0.45">
      <c r="B26" s="1" t="s">
        <v>21</v>
      </c>
      <c r="C26" s="12">
        <f>C22/(C23*C25)</f>
        <v>0.4</v>
      </c>
      <c r="D26" s="46"/>
    </row>
    <row r="27" spans="2:7" ht="14.65" thickBot="1" x14ac:dyDescent="0.5">
      <c r="B27" s="7" t="s">
        <v>22</v>
      </c>
      <c r="C27" s="5">
        <v>10000000</v>
      </c>
      <c r="D27" s="47"/>
    </row>
    <row r="28" spans="2:7" x14ac:dyDescent="0.45">
      <c r="D28" s="8"/>
    </row>
    <row r="29" spans="2:7" ht="14.65" thickBot="1" x14ac:dyDescent="0.5">
      <c r="D29" s="8"/>
    </row>
    <row r="30" spans="2:7" x14ac:dyDescent="0.45">
      <c r="B30" s="17"/>
      <c r="C30" s="14"/>
      <c r="D30" s="24" t="s">
        <v>23</v>
      </c>
    </row>
    <row r="31" spans="2:7" ht="14.65" thickBot="1" x14ac:dyDescent="0.5">
      <c r="B31" s="23" t="s">
        <v>39</v>
      </c>
      <c r="C31" s="5"/>
      <c r="D31" s="39">
        <f>D3+D12+D17+D22</f>
        <v>2.5946642857142854</v>
      </c>
    </row>
    <row r="32" spans="2:7" x14ac:dyDescent="0.45">
      <c r="D32" s="8"/>
    </row>
    <row r="33" spans="2:5" ht="14.65" thickBot="1" x14ac:dyDescent="0.5"/>
    <row r="34" spans="2:5" x14ac:dyDescent="0.45">
      <c r="B34" s="31"/>
      <c r="C34" s="2" t="s">
        <v>40</v>
      </c>
      <c r="D34" s="4" t="s">
        <v>41</v>
      </c>
    </row>
    <row r="35" spans="2:5" ht="14.65" thickBot="1" x14ac:dyDescent="0.5">
      <c r="B35" s="32" t="s">
        <v>26</v>
      </c>
      <c r="C35" s="35">
        <v>0.15</v>
      </c>
      <c r="D35" s="40">
        <f>D31*C35</f>
        <v>0.38919964285714281</v>
      </c>
    </row>
    <row r="36" spans="2:5" ht="14.65" thickBot="1" x14ac:dyDescent="0.5">
      <c r="B36" s="32" t="s">
        <v>42</v>
      </c>
      <c r="C36" s="35"/>
      <c r="D36" s="40">
        <v>0.11429</v>
      </c>
    </row>
    <row r="37" spans="2:5" ht="14.65" thickBot="1" x14ac:dyDescent="0.5">
      <c r="B37" s="33" t="s">
        <v>43</v>
      </c>
      <c r="C37" s="36"/>
      <c r="D37" s="40">
        <f>(D35+D36)-D41</f>
        <v>0.41397372499999996</v>
      </c>
    </row>
    <row r="38" spans="2:5" x14ac:dyDescent="0.45">
      <c r="C38" s="30"/>
      <c r="D38" s="19"/>
    </row>
    <row r="39" spans="2:5" ht="14.65" thickBot="1" x14ac:dyDescent="0.5"/>
    <row r="40" spans="2:5" x14ac:dyDescent="0.45">
      <c r="B40" s="14"/>
      <c r="C40" s="2"/>
      <c r="D40" s="4" t="s">
        <v>28</v>
      </c>
    </row>
    <row r="41" spans="2:5" ht="14.65" thickBot="1" x14ac:dyDescent="0.5">
      <c r="B41" s="5" t="s">
        <v>29</v>
      </c>
      <c r="C41" s="6">
        <v>0.03</v>
      </c>
      <c r="D41" s="40">
        <f>(D31+D35)*C41</f>
        <v>8.9515917857142843E-2</v>
      </c>
    </row>
    <row r="42" spans="2:5" ht="14.65" thickBot="1" x14ac:dyDescent="0.5"/>
    <row r="43" spans="2:5" x14ac:dyDescent="0.45">
      <c r="B43" s="17"/>
      <c r="C43" s="14"/>
      <c r="D43" s="4" t="s">
        <v>30</v>
      </c>
    </row>
    <row r="44" spans="2:5" x14ac:dyDescent="0.45">
      <c r="B44" t="s">
        <v>31</v>
      </c>
      <c r="C44" s="19">
        <v>3.05</v>
      </c>
      <c r="D44" s="21"/>
    </row>
    <row r="45" spans="2:5" x14ac:dyDescent="0.45">
      <c r="B45" t="s">
        <v>44</v>
      </c>
      <c r="C45" s="19">
        <f>D31+D37</f>
        <v>3.0086380107142854</v>
      </c>
      <c r="D45" s="22"/>
    </row>
    <row r="46" spans="2:5" ht="14.65" thickBot="1" x14ac:dyDescent="0.5">
      <c r="B46" s="5" t="s">
        <v>33</v>
      </c>
      <c r="C46" s="15">
        <f>C44-C45</f>
        <v>4.136198928571444E-2</v>
      </c>
      <c r="D46" s="13">
        <f>C46*C27</f>
        <v>413619.89285714441</v>
      </c>
    </row>
    <row r="47" spans="2:5" x14ac:dyDescent="0.45">
      <c r="E47" s="34"/>
    </row>
  </sheetData>
  <mergeCells count="4">
    <mergeCell ref="D22:D27"/>
    <mergeCell ref="D3:D8"/>
    <mergeCell ref="D12:D13"/>
    <mergeCell ref="D17:D18"/>
  </mergeCells>
  <pageMargins left="0.7" right="0.7" top="0.75" bottom="0.75" header="0.3" footer="0.3"/>
  <pageSetup orientation="portrait" horizontalDpi="300" r:id="rId1"/>
  <customProperties>
    <customPr name="EpmWorksheetKeyString_GUID" r:id="rId2"/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0631-1848-4658-BC20-7F7D7CAB0034}">
  <dimension ref="A1:C1"/>
  <sheetViews>
    <sheetView tabSelected="1" workbookViewId="0">
      <selection activeCell="A2" sqref="A2"/>
    </sheetView>
  </sheetViews>
  <sheetFormatPr defaultRowHeight="14.25" x14ac:dyDescent="0.45"/>
  <cols>
    <col min="1" max="1" width="10.796875" bestFit="1" customWidth="1"/>
  </cols>
  <sheetData>
    <row r="1" spans="1:3" x14ac:dyDescent="0.45">
      <c r="A1" t="s">
        <v>45</v>
      </c>
      <c r="B1" t="s">
        <v>46</v>
      </c>
      <c r="C1" t="s">
        <v>47</v>
      </c>
    </row>
  </sheetData>
  <pageMargins left="0.7" right="0.7" top="0.75" bottom="0.75" header="0.3" footer="0.3"/>
  <pageSetup paperSize="9" orientation="portrait" horizontalDpi="300" verticalDpi="0" r:id="rId1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8D164FA878F47944013DCC7E4FDB1" ma:contentTypeVersion="17" ma:contentTypeDescription="Create a new document." ma:contentTypeScope="" ma:versionID="45d1774795a203a82164c30cba046898">
  <xsd:schema xmlns:xsd="http://www.w3.org/2001/XMLSchema" xmlns:xs="http://www.w3.org/2001/XMLSchema" xmlns:p="http://schemas.microsoft.com/office/2006/metadata/properties" xmlns:ns2="b368c5e4-3127-4180-ae55-39e0e2bad77f" xmlns:ns3="ec78dc40-1787-4086-bc14-9e6bd57edba9" targetNamespace="http://schemas.microsoft.com/office/2006/metadata/properties" ma:root="true" ma:fieldsID="a4f328a7ed3d09a80c88e1dd70f4f347" ns2:_="" ns3:_="">
    <xsd:import namespace="b368c5e4-3127-4180-ae55-39e0e2bad77f"/>
    <xsd:import namespace="ec78dc40-1787-4086-bc14-9e6bd57edb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8c5e4-3127-4180-ae55-39e0e2bad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8dc40-1787-4086-bc14-9e6bd57e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ddc62f-e670-4953-b2b4-aeadbd5b1953}" ma:internalName="TaxCatchAll" ma:showField="CatchAllData" ma:web="ec78dc40-1787-4086-bc14-9e6bd57edb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68c5e4-3127-4180-ae55-39e0e2bad77f">
      <Terms xmlns="http://schemas.microsoft.com/office/infopath/2007/PartnerControls"/>
    </lcf76f155ced4ddcb4097134ff3c332f>
    <TaxCatchAll xmlns="ec78dc40-1787-4086-bc14-9e6bd57edb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A00CB-7E11-4F2E-BF75-069C7D7AE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8c5e4-3127-4180-ae55-39e0e2bad77f"/>
    <ds:schemaRef ds:uri="ec78dc40-1787-4086-bc14-9e6bd57ed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AB90BB-1CF0-47CC-A201-6C28D164EBB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ec78dc40-1787-4086-bc14-9e6bd57edba9"/>
    <ds:schemaRef ds:uri="b368c5e4-3127-4180-ae55-39e0e2bad77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4CA40A-1E04-4F05-BDDB-096B354162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 Negotiation for 2021</vt:lpstr>
      <vt:lpstr>Supplier Negotiation for 2022</vt:lpstr>
      <vt:lpstr>2023 Optimized Negotiations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Waugh, Michael</dc:creator>
  <cp:keywords/>
  <dc:description/>
  <cp:lastModifiedBy>Mulchandani, Priti</cp:lastModifiedBy>
  <cp:revision/>
  <dcterms:created xsi:type="dcterms:W3CDTF">2022-09-08T16:11:35Z</dcterms:created>
  <dcterms:modified xsi:type="dcterms:W3CDTF">2022-10-19T17:03:07Z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0x01010044D8D164FA878F47944013DCC7E4FDB1</vt:lpwstr>
  </property>
  <property fmtid="{D5CDD505-2E9C-101B-9397-08002B2CF9AE}" pid="3" name="MediaServiceImageTags">
    <vt:lpwstr/>
  </property>
  <property fmtid="{D5CDD505-2E9C-101B-9397-08002B2CF9AE}" pid="4" name="IbpWorkbookKeyString_GUID">
    <vt:lpwstr>92461fd6-f5d2-4807-8844-012fb15c805f</vt:lpwstr>
  </property>
</Properties>
</file>