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1475" windowHeight="4425" activeTab="1"/>
  </bookViews>
  <sheets>
    <sheet name="Summary" sheetId="3" r:id="rId1"/>
    <sheet name="System Analyser" sheetId="1" r:id="rId2"/>
    <sheet name="Ref_Table" sheetId="2" r:id="rId3"/>
  </sheets>
  <definedNames>
    <definedName name="b">'System Analyser'!$D$4</definedName>
    <definedName name="c.1">'System Analyser'!$D$9</definedName>
    <definedName name="c.2">'System Analyser'!$D$10</definedName>
    <definedName name="d">'System Analyser'!$D$7</definedName>
    <definedName name="Discrim_Eval">'System Analyser'!$E$7</definedName>
    <definedName name="discriminant">'System Analyser'!$D$7</definedName>
    <definedName name="k">'System Analyser'!$F$4</definedName>
    <definedName name="M">'System Analyser'!$C$4</definedName>
    <definedName name="Motion">'System Analyser'!$H$6</definedName>
    <definedName name="PHI">'System Analyser'!$H$8</definedName>
    <definedName name="SHIFT">'System Analyser'!$H$7</definedName>
    <definedName name="v.1">'System Analyser'!$D$8</definedName>
    <definedName name="v.2">'System Analyser'!$D$9</definedName>
    <definedName name="v.3">'System Analyser'!$D$10</definedName>
    <definedName name="v0">'System Analyser'!$I$4</definedName>
    <definedName name="w">'System Analyser'!$D$8</definedName>
    <definedName name="y0">'System Analyser'!$H$4</definedName>
  </definedNames>
  <calcPr calcId="144525"/>
</workbook>
</file>

<file path=xl/calcChain.xml><?xml version="1.0" encoding="utf-8"?>
<calcChain xmlns="http://schemas.openxmlformats.org/spreadsheetml/2006/main">
  <c r="G13" i="2" l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2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A611" i="2"/>
  <c r="A612" i="2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12" i="2"/>
  <c r="E5" i="2"/>
  <c r="D5" i="2"/>
  <c r="F5" i="2" s="1"/>
  <c r="B61" i="3"/>
  <c r="G3" i="2"/>
  <c r="E3" i="2"/>
  <c r="E2" i="2"/>
  <c r="F2" i="2"/>
  <c r="B32" i="3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49" i="2"/>
  <c r="H153" i="2"/>
  <c r="H157" i="2"/>
  <c r="H161" i="2"/>
  <c r="H165" i="2"/>
  <c r="H169" i="2"/>
  <c r="H173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273" i="2"/>
  <c r="H277" i="2"/>
  <c r="H281" i="2"/>
  <c r="H285" i="2"/>
  <c r="H289" i="2"/>
  <c r="H293" i="2"/>
  <c r="H297" i="2"/>
  <c r="H301" i="2"/>
  <c r="H305" i="2"/>
  <c r="H309" i="2"/>
  <c r="H313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94" i="2"/>
  <c r="H98" i="2"/>
  <c r="H102" i="2"/>
  <c r="H106" i="2"/>
  <c r="H110" i="2"/>
  <c r="H114" i="2"/>
  <c r="H118" i="2"/>
  <c r="H122" i="2"/>
  <c r="H126" i="2"/>
  <c r="H130" i="2"/>
  <c r="H134" i="2"/>
  <c r="H138" i="2"/>
  <c r="H142" i="2"/>
  <c r="H146" i="2"/>
  <c r="H150" i="2"/>
  <c r="H154" i="2"/>
  <c r="H158" i="2"/>
  <c r="H162" i="2"/>
  <c r="H166" i="2"/>
  <c r="H170" i="2"/>
  <c r="H174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8" i="2"/>
  <c r="H262" i="2"/>
  <c r="H266" i="2"/>
  <c r="H270" i="2"/>
  <c r="H274" i="2"/>
  <c r="H278" i="2"/>
  <c r="H282" i="2"/>
  <c r="H286" i="2"/>
  <c r="H290" i="2"/>
  <c r="H294" i="2"/>
  <c r="H298" i="2"/>
  <c r="H302" i="2"/>
  <c r="H306" i="2"/>
  <c r="H310" i="2"/>
  <c r="H314" i="2"/>
  <c r="H318" i="2"/>
  <c r="H322" i="2"/>
  <c r="H326" i="2"/>
  <c r="H330" i="2"/>
  <c r="H334" i="2"/>
  <c r="H338" i="2"/>
  <c r="H342" i="2"/>
  <c r="H346" i="2"/>
  <c r="H350" i="2"/>
  <c r="H354" i="2"/>
  <c r="H358" i="2"/>
  <c r="H362" i="2"/>
  <c r="H366" i="2"/>
  <c r="H370" i="2"/>
  <c r="H374" i="2"/>
  <c r="H378" i="2"/>
  <c r="H382" i="2"/>
  <c r="H386" i="2"/>
  <c r="H390" i="2"/>
  <c r="H394" i="2"/>
  <c r="H398" i="2"/>
  <c r="H402" i="2"/>
  <c r="H406" i="2"/>
  <c r="H410" i="2"/>
  <c r="H414" i="2"/>
  <c r="H418" i="2"/>
  <c r="H422" i="2"/>
  <c r="H426" i="2"/>
  <c r="H430" i="2"/>
  <c r="H434" i="2"/>
  <c r="H438" i="2"/>
  <c r="H442" i="2"/>
  <c r="H446" i="2"/>
  <c r="H450" i="2"/>
  <c r="H454" i="2"/>
  <c r="H458" i="2"/>
  <c r="H462" i="2"/>
  <c r="H466" i="2"/>
  <c r="H470" i="2"/>
  <c r="H474" i="2"/>
  <c r="H478" i="2"/>
  <c r="H482" i="2"/>
  <c r="H486" i="2"/>
  <c r="H490" i="2"/>
  <c r="H494" i="2"/>
  <c r="H498" i="2"/>
  <c r="H502" i="2"/>
  <c r="H506" i="2"/>
  <c r="H510" i="2"/>
  <c r="H514" i="2"/>
  <c r="H518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H183" i="2"/>
  <c r="H191" i="2"/>
  <c r="H199" i="2"/>
  <c r="H207" i="2"/>
  <c r="H215" i="2"/>
  <c r="H223" i="2"/>
  <c r="H231" i="2"/>
  <c r="H239" i="2"/>
  <c r="H247" i="2"/>
  <c r="H255" i="2"/>
  <c r="H263" i="2"/>
  <c r="H271" i="2"/>
  <c r="H279" i="2"/>
  <c r="H287" i="2"/>
  <c r="H295" i="2"/>
  <c r="H303" i="2"/>
  <c r="H311" i="2"/>
  <c r="H319" i="2"/>
  <c r="H327" i="2"/>
  <c r="H335" i="2"/>
  <c r="H343" i="2"/>
  <c r="H351" i="2"/>
  <c r="H359" i="2"/>
  <c r="H367" i="2"/>
  <c r="H375" i="2"/>
  <c r="H383" i="2"/>
  <c r="H391" i="2"/>
  <c r="H399" i="2"/>
  <c r="H407" i="2"/>
  <c r="H415" i="2"/>
  <c r="H423" i="2"/>
  <c r="H431" i="2"/>
  <c r="H439" i="2"/>
  <c r="H447" i="2"/>
  <c r="H455" i="2"/>
  <c r="H463" i="2"/>
  <c r="H471" i="2"/>
  <c r="H479" i="2"/>
  <c r="H487" i="2"/>
  <c r="H495" i="2"/>
  <c r="H503" i="2"/>
  <c r="H511" i="2"/>
  <c r="H519" i="2"/>
  <c r="H523" i="2"/>
  <c r="H527" i="2"/>
  <c r="H531" i="2"/>
  <c r="H535" i="2"/>
  <c r="H539" i="2"/>
  <c r="H543" i="2"/>
  <c r="H547" i="2"/>
  <c r="H551" i="2"/>
  <c r="H555" i="2"/>
  <c r="H559" i="2"/>
  <c r="H563" i="2"/>
  <c r="H567" i="2"/>
  <c r="H571" i="2"/>
  <c r="H575" i="2"/>
  <c r="H579" i="2"/>
  <c r="H583" i="2"/>
  <c r="H587" i="2"/>
  <c r="H591" i="2"/>
  <c r="H595" i="2"/>
  <c r="H599" i="2"/>
  <c r="H603" i="2"/>
  <c r="H607" i="2"/>
  <c r="H611" i="2"/>
  <c r="H615" i="2"/>
  <c r="H619" i="2"/>
  <c r="H623" i="2"/>
  <c r="H627" i="2"/>
  <c r="H631" i="2"/>
  <c r="H635" i="2"/>
  <c r="H639" i="2"/>
  <c r="H643" i="2"/>
  <c r="H647" i="2"/>
  <c r="H651" i="2"/>
  <c r="H655" i="2"/>
  <c r="H659" i="2"/>
  <c r="H663" i="2"/>
  <c r="H667" i="2"/>
  <c r="H671" i="2"/>
  <c r="H675" i="2"/>
  <c r="H679" i="2"/>
  <c r="H683" i="2"/>
  <c r="H687" i="2"/>
  <c r="H691" i="2"/>
  <c r="H695" i="2"/>
  <c r="H699" i="2"/>
  <c r="H703" i="2"/>
  <c r="H707" i="2"/>
  <c r="H711" i="2"/>
  <c r="H715" i="2"/>
  <c r="H719" i="2"/>
  <c r="H723" i="2"/>
  <c r="H727" i="2"/>
  <c r="H731" i="2"/>
  <c r="H735" i="2"/>
  <c r="H739" i="2"/>
  <c r="H743" i="2"/>
  <c r="H747" i="2"/>
  <c r="H751" i="2"/>
  <c r="H755" i="2"/>
  <c r="H759" i="2"/>
  <c r="H763" i="2"/>
  <c r="H767" i="2"/>
  <c r="H771" i="2"/>
  <c r="H775" i="2"/>
  <c r="H779" i="2"/>
  <c r="H783" i="2"/>
  <c r="H16" i="2"/>
  <c r="H24" i="2"/>
  <c r="H32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44" i="2"/>
  <c r="H152" i="2"/>
  <c r="H160" i="2"/>
  <c r="H168" i="2"/>
  <c r="H176" i="2"/>
  <c r="H184" i="2"/>
  <c r="H192" i="2"/>
  <c r="H200" i="2"/>
  <c r="H208" i="2"/>
  <c r="H216" i="2"/>
  <c r="H224" i="2"/>
  <c r="H232" i="2"/>
  <c r="H240" i="2"/>
  <c r="H248" i="2"/>
  <c r="H256" i="2"/>
  <c r="H264" i="2"/>
  <c r="H272" i="2"/>
  <c r="H280" i="2"/>
  <c r="H288" i="2"/>
  <c r="H296" i="2"/>
  <c r="H304" i="2"/>
  <c r="H312" i="2"/>
  <c r="H320" i="2"/>
  <c r="H328" i="2"/>
  <c r="H336" i="2"/>
  <c r="H344" i="2"/>
  <c r="H352" i="2"/>
  <c r="H360" i="2"/>
  <c r="H368" i="2"/>
  <c r="H376" i="2"/>
  <c r="H384" i="2"/>
  <c r="H392" i="2"/>
  <c r="H400" i="2"/>
  <c r="H408" i="2"/>
  <c r="H416" i="2"/>
  <c r="H424" i="2"/>
  <c r="H432" i="2"/>
  <c r="H440" i="2"/>
  <c r="H448" i="2"/>
  <c r="H456" i="2"/>
  <c r="H464" i="2"/>
  <c r="H472" i="2"/>
  <c r="H480" i="2"/>
  <c r="H488" i="2"/>
  <c r="H496" i="2"/>
  <c r="H504" i="2"/>
  <c r="H512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584" i="2"/>
  <c r="H588" i="2"/>
  <c r="H592" i="2"/>
  <c r="H596" i="2"/>
  <c r="H600" i="2"/>
  <c r="H604" i="2"/>
  <c r="H608" i="2"/>
  <c r="H612" i="2"/>
  <c r="H616" i="2"/>
  <c r="H620" i="2"/>
  <c r="H624" i="2"/>
  <c r="H628" i="2"/>
  <c r="H632" i="2"/>
  <c r="H636" i="2"/>
  <c r="H640" i="2"/>
  <c r="H644" i="2"/>
  <c r="H648" i="2"/>
  <c r="H652" i="2"/>
  <c r="H656" i="2"/>
  <c r="H660" i="2"/>
  <c r="H664" i="2"/>
  <c r="H668" i="2"/>
  <c r="H672" i="2"/>
  <c r="H676" i="2"/>
  <c r="H680" i="2"/>
  <c r="H684" i="2"/>
  <c r="H688" i="2"/>
  <c r="H692" i="2"/>
  <c r="H696" i="2"/>
  <c r="H700" i="2"/>
  <c r="H704" i="2"/>
  <c r="H708" i="2"/>
  <c r="H712" i="2"/>
  <c r="H716" i="2"/>
  <c r="H720" i="2"/>
  <c r="H724" i="2"/>
  <c r="H728" i="2"/>
  <c r="H732" i="2"/>
  <c r="H736" i="2"/>
  <c r="H740" i="2"/>
  <c r="H744" i="2"/>
  <c r="H748" i="2"/>
  <c r="H752" i="2"/>
  <c r="H756" i="2"/>
  <c r="H760" i="2"/>
  <c r="H764" i="2"/>
  <c r="H768" i="2"/>
  <c r="H772" i="2"/>
  <c r="H19" i="2"/>
  <c r="H35" i="2"/>
  <c r="H51" i="2"/>
  <c r="H67" i="2"/>
  <c r="H83" i="2"/>
  <c r="H99" i="2"/>
  <c r="H115" i="2"/>
  <c r="H131" i="2"/>
  <c r="H147" i="2"/>
  <c r="H163" i="2"/>
  <c r="H179" i="2"/>
  <c r="H195" i="2"/>
  <c r="H211" i="2"/>
  <c r="H227" i="2"/>
  <c r="H243" i="2"/>
  <c r="H259" i="2"/>
  <c r="H275" i="2"/>
  <c r="H291" i="2"/>
  <c r="H307" i="2"/>
  <c r="H323" i="2"/>
  <c r="H339" i="2"/>
  <c r="H355" i="2"/>
  <c r="H371" i="2"/>
  <c r="H387" i="2"/>
  <c r="H403" i="2"/>
  <c r="H419" i="2"/>
  <c r="H435" i="2"/>
  <c r="H451" i="2"/>
  <c r="H467" i="2"/>
  <c r="H483" i="2"/>
  <c r="H499" i="2"/>
  <c r="H515" i="2"/>
  <c r="H525" i="2"/>
  <c r="H533" i="2"/>
  <c r="H541" i="2"/>
  <c r="H549" i="2"/>
  <c r="H557" i="2"/>
  <c r="H565" i="2"/>
  <c r="H573" i="2"/>
  <c r="H581" i="2"/>
  <c r="H589" i="2"/>
  <c r="H597" i="2"/>
  <c r="H605" i="2"/>
  <c r="H613" i="2"/>
  <c r="H621" i="2"/>
  <c r="H629" i="2"/>
  <c r="H637" i="2"/>
  <c r="H645" i="2"/>
  <c r="H653" i="2"/>
  <c r="H661" i="2"/>
  <c r="H669" i="2"/>
  <c r="H677" i="2"/>
  <c r="H685" i="2"/>
  <c r="H693" i="2"/>
  <c r="H701" i="2"/>
  <c r="H709" i="2"/>
  <c r="H717" i="2"/>
  <c r="H725" i="2"/>
  <c r="H733" i="2"/>
  <c r="H741" i="2"/>
  <c r="H749" i="2"/>
  <c r="H757" i="2"/>
  <c r="H765" i="2"/>
  <c r="H773" i="2"/>
  <c r="H778" i="2"/>
  <c r="H784" i="2"/>
  <c r="H788" i="2"/>
  <c r="H792" i="2"/>
  <c r="H796" i="2"/>
  <c r="H800" i="2"/>
  <c r="H804" i="2"/>
  <c r="H808" i="2"/>
  <c r="H812" i="2"/>
  <c r="H816" i="2"/>
  <c r="H820" i="2"/>
  <c r="H824" i="2"/>
  <c r="H828" i="2"/>
  <c r="H832" i="2"/>
  <c r="H836" i="2"/>
  <c r="H840" i="2"/>
  <c r="H844" i="2"/>
  <c r="H848" i="2"/>
  <c r="H852" i="2"/>
  <c r="H856" i="2"/>
  <c r="H860" i="2"/>
  <c r="H864" i="2"/>
  <c r="H868" i="2"/>
  <c r="H872" i="2"/>
  <c r="H876" i="2"/>
  <c r="H880" i="2"/>
  <c r="H884" i="2"/>
  <c r="H888" i="2"/>
  <c r="H892" i="2"/>
  <c r="H896" i="2"/>
  <c r="H900" i="2"/>
  <c r="H904" i="2"/>
  <c r="H908" i="2"/>
  <c r="H912" i="2"/>
  <c r="H916" i="2"/>
  <c r="H920" i="2"/>
  <c r="H924" i="2"/>
  <c r="H928" i="2"/>
  <c r="H932" i="2"/>
  <c r="H936" i="2"/>
  <c r="H940" i="2"/>
  <c r="H944" i="2"/>
  <c r="H948" i="2"/>
  <c r="H952" i="2"/>
  <c r="H956" i="2"/>
  <c r="H960" i="2"/>
  <c r="H964" i="2"/>
  <c r="H968" i="2"/>
  <c r="H972" i="2"/>
  <c r="H976" i="2"/>
  <c r="H980" i="2"/>
  <c r="H984" i="2"/>
  <c r="H988" i="2"/>
  <c r="H992" i="2"/>
  <c r="H996" i="2"/>
  <c r="H1000" i="2"/>
  <c r="H1004" i="2"/>
  <c r="H1008" i="2"/>
  <c r="H27" i="2"/>
  <c r="H139" i="2"/>
  <c r="H171" i="2"/>
  <c r="H203" i="2"/>
  <c r="H235" i="2"/>
  <c r="H267" i="2"/>
  <c r="H299" i="2"/>
  <c r="H331" i="2"/>
  <c r="H363" i="2"/>
  <c r="H395" i="2"/>
  <c r="H427" i="2"/>
  <c r="H459" i="2"/>
  <c r="H491" i="2"/>
  <c r="H521" i="2"/>
  <c r="H537" i="2"/>
  <c r="H553" i="2"/>
  <c r="H569" i="2"/>
  <c r="H585" i="2"/>
  <c r="H601" i="2"/>
  <c r="H617" i="2"/>
  <c r="H633" i="2"/>
  <c r="H649" i="2"/>
  <c r="H673" i="2"/>
  <c r="H689" i="2"/>
  <c r="H705" i="2"/>
  <c r="H721" i="2"/>
  <c r="H737" i="2"/>
  <c r="H753" i="2"/>
  <c r="H769" i="2"/>
  <c r="H781" i="2"/>
  <c r="H790" i="2"/>
  <c r="H798" i="2"/>
  <c r="H806" i="2"/>
  <c r="H814" i="2"/>
  <c r="H822" i="2"/>
  <c r="H830" i="2"/>
  <c r="H838" i="2"/>
  <c r="H846" i="2"/>
  <c r="H854" i="2"/>
  <c r="H862" i="2"/>
  <c r="H870" i="2"/>
  <c r="H878" i="2"/>
  <c r="H886" i="2"/>
  <c r="H894" i="2"/>
  <c r="H902" i="2"/>
  <c r="H910" i="2"/>
  <c r="H918" i="2"/>
  <c r="H926" i="2"/>
  <c r="H934" i="2"/>
  <c r="H942" i="2"/>
  <c r="H950" i="2"/>
  <c r="H958" i="2"/>
  <c r="H966" i="2"/>
  <c r="H974" i="2"/>
  <c r="H982" i="2"/>
  <c r="H990" i="2"/>
  <c r="H998" i="2"/>
  <c r="H1006" i="2"/>
  <c r="H12" i="2"/>
  <c r="H60" i="2"/>
  <c r="H92" i="2"/>
  <c r="H124" i="2"/>
  <c r="H156" i="2"/>
  <c r="H188" i="2"/>
  <c r="H220" i="2"/>
  <c r="H252" i="2"/>
  <c r="H284" i="2"/>
  <c r="H316" i="2"/>
  <c r="H348" i="2"/>
  <c r="H380" i="2"/>
  <c r="H412" i="2"/>
  <c r="H444" i="2"/>
  <c r="H476" i="2"/>
  <c r="H508" i="2"/>
  <c r="H530" i="2"/>
  <c r="H546" i="2"/>
  <c r="H562" i="2"/>
  <c r="H578" i="2"/>
  <c r="H594" i="2"/>
  <c r="H610" i="2"/>
  <c r="H626" i="2"/>
  <c r="H642" i="2"/>
  <c r="H658" i="2"/>
  <c r="H674" i="2"/>
  <c r="H690" i="2"/>
  <c r="H706" i="2"/>
  <c r="H722" i="2"/>
  <c r="H738" i="2"/>
  <c r="H762" i="2"/>
  <c r="H777" i="2"/>
  <c r="H787" i="2"/>
  <c r="H795" i="2"/>
  <c r="H803" i="2"/>
  <c r="H811" i="2"/>
  <c r="H819" i="2"/>
  <c r="H827" i="2"/>
  <c r="H835" i="2"/>
  <c r="H843" i="2"/>
  <c r="H847" i="2"/>
  <c r="H859" i="2"/>
  <c r="H867" i="2"/>
  <c r="H875" i="2"/>
  <c r="H883" i="2"/>
  <c r="H891" i="2"/>
  <c r="H899" i="2"/>
  <c r="H903" i="2"/>
  <c r="H911" i="2"/>
  <c r="H919" i="2"/>
  <c r="H927" i="2"/>
  <c r="H935" i="2"/>
  <c r="H943" i="2"/>
  <c r="H951" i="2"/>
  <c r="H959" i="2"/>
  <c r="H967" i="2"/>
  <c r="H975" i="2"/>
  <c r="H983" i="2"/>
  <c r="H991" i="2"/>
  <c r="H999" i="2"/>
  <c r="H1007" i="2"/>
  <c r="H20" i="2"/>
  <c r="H36" i="2"/>
  <c r="H52" i="2"/>
  <c r="H68" i="2"/>
  <c r="H84" i="2"/>
  <c r="H100" i="2"/>
  <c r="H116" i="2"/>
  <c r="H132" i="2"/>
  <c r="H148" i="2"/>
  <c r="H164" i="2"/>
  <c r="H180" i="2"/>
  <c r="H196" i="2"/>
  <c r="H212" i="2"/>
  <c r="H228" i="2"/>
  <c r="H244" i="2"/>
  <c r="H260" i="2"/>
  <c r="H276" i="2"/>
  <c r="H292" i="2"/>
  <c r="H308" i="2"/>
  <c r="H324" i="2"/>
  <c r="H340" i="2"/>
  <c r="H356" i="2"/>
  <c r="H372" i="2"/>
  <c r="H388" i="2"/>
  <c r="H404" i="2"/>
  <c r="H420" i="2"/>
  <c r="H436" i="2"/>
  <c r="H452" i="2"/>
  <c r="H468" i="2"/>
  <c r="H484" i="2"/>
  <c r="H500" i="2"/>
  <c r="H516" i="2"/>
  <c r="H526" i="2"/>
  <c r="H534" i="2"/>
  <c r="H542" i="2"/>
  <c r="H550" i="2"/>
  <c r="H558" i="2"/>
  <c r="H566" i="2"/>
  <c r="H574" i="2"/>
  <c r="H582" i="2"/>
  <c r="H590" i="2"/>
  <c r="H598" i="2"/>
  <c r="H606" i="2"/>
  <c r="H614" i="2"/>
  <c r="H622" i="2"/>
  <c r="H630" i="2"/>
  <c r="H638" i="2"/>
  <c r="H646" i="2"/>
  <c r="H654" i="2"/>
  <c r="H662" i="2"/>
  <c r="H670" i="2"/>
  <c r="H678" i="2"/>
  <c r="H686" i="2"/>
  <c r="H694" i="2"/>
  <c r="H702" i="2"/>
  <c r="H710" i="2"/>
  <c r="H718" i="2"/>
  <c r="H726" i="2"/>
  <c r="H734" i="2"/>
  <c r="H742" i="2"/>
  <c r="H750" i="2"/>
  <c r="H758" i="2"/>
  <c r="H766" i="2"/>
  <c r="H774" i="2"/>
  <c r="H780" i="2"/>
  <c r="H785" i="2"/>
  <c r="H789" i="2"/>
  <c r="H793" i="2"/>
  <c r="H797" i="2"/>
  <c r="H801" i="2"/>
  <c r="H805" i="2"/>
  <c r="H809" i="2"/>
  <c r="H813" i="2"/>
  <c r="H817" i="2"/>
  <c r="H821" i="2"/>
  <c r="H825" i="2"/>
  <c r="H829" i="2"/>
  <c r="H833" i="2"/>
  <c r="H837" i="2"/>
  <c r="H841" i="2"/>
  <c r="H845" i="2"/>
  <c r="H849" i="2"/>
  <c r="H853" i="2"/>
  <c r="H857" i="2"/>
  <c r="H861" i="2"/>
  <c r="H865" i="2"/>
  <c r="H869" i="2"/>
  <c r="H873" i="2"/>
  <c r="H877" i="2"/>
  <c r="H881" i="2"/>
  <c r="H885" i="2"/>
  <c r="H889" i="2"/>
  <c r="H893" i="2"/>
  <c r="H897" i="2"/>
  <c r="H901" i="2"/>
  <c r="H905" i="2"/>
  <c r="H909" i="2"/>
  <c r="H913" i="2"/>
  <c r="H917" i="2"/>
  <c r="H921" i="2"/>
  <c r="H925" i="2"/>
  <c r="H929" i="2"/>
  <c r="H933" i="2"/>
  <c r="H937" i="2"/>
  <c r="H941" i="2"/>
  <c r="H945" i="2"/>
  <c r="H949" i="2"/>
  <c r="H953" i="2"/>
  <c r="H957" i="2"/>
  <c r="H961" i="2"/>
  <c r="H965" i="2"/>
  <c r="H969" i="2"/>
  <c r="H973" i="2"/>
  <c r="H977" i="2"/>
  <c r="H981" i="2"/>
  <c r="H985" i="2"/>
  <c r="H989" i="2"/>
  <c r="H993" i="2"/>
  <c r="H997" i="2"/>
  <c r="H1001" i="2"/>
  <c r="H1005" i="2"/>
  <c r="H1009" i="2"/>
  <c r="H11" i="2"/>
  <c r="H43" i="2"/>
  <c r="H59" i="2"/>
  <c r="H75" i="2"/>
  <c r="H91" i="2"/>
  <c r="H107" i="2"/>
  <c r="H123" i="2"/>
  <c r="H155" i="2"/>
  <c r="H187" i="2"/>
  <c r="H219" i="2"/>
  <c r="H251" i="2"/>
  <c r="H283" i="2"/>
  <c r="H315" i="2"/>
  <c r="H347" i="2"/>
  <c r="H379" i="2"/>
  <c r="H411" i="2"/>
  <c r="H443" i="2"/>
  <c r="H475" i="2"/>
  <c r="H507" i="2"/>
  <c r="H529" i="2"/>
  <c r="H545" i="2"/>
  <c r="H561" i="2"/>
  <c r="H577" i="2"/>
  <c r="H593" i="2"/>
  <c r="H609" i="2"/>
  <c r="H625" i="2"/>
  <c r="H641" i="2"/>
  <c r="H657" i="2"/>
  <c r="H665" i="2"/>
  <c r="H681" i="2"/>
  <c r="H697" i="2"/>
  <c r="H713" i="2"/>
  <c r="H729" i="2"/>
  <c r="H745" i="2"/>
  <c r="H761" i="2"/>
  <c r="H776" i="2"/>
  <c r="H786" i="2"/>
  <c r="H794" i="2"/>
  <c r="H802" i="2"/>
  <c r="H810" i="2"/>
  <c r="H818" i="2"/>
  <c r="H826" i="2"/>
  <c r="H834" i="2"/>
  <c r="H842" i="2"/>
  <c r="H850" i="2"/>
  <c r="H858" i="2"/>
  <c r="H866" i="2"/>
  <c r="H874" i="2"/>
  <c r="H882" i="2"/>
  <c r="H890" i="2"/>
  <c r="H898" i="2"/>
  <c r="H906" i="2"/>
  <c r="H914" i="2"/>
  <c r="H922" i="2"/>
  <c r="H930" i="2"/>
  <c r="H938" i="2"/>
  <c r="H946" i="2"/>
  <c r="H954" i="2"/>
  <c r="H962" i="2"/>
  <c r="H970" i="2"/>
  <c r="H978" i="2"/>
  <c r="H986" i="2"/>
  <c r="H994" i="2"/>
  <c r="H1002" i="2"/>
  <c r="H1010" i="2"/>
  <c r="H28" i="2"/>
  <c r="H44" i="2"/>
  <c r="H76" i="2"/>
  <c r="H108" i="2"/>
  <c r="H140" i="2"/>
  <c r="H172" i="2"/>
  <c r="H204" i="2"/>
  <c r="H236" i="2"/>
  <c r="H268" i="2"/>
  <c r="H300" i="2"/>
  <c r="H332" i="2"/>
  <c r="H364" i="2"/>
  <c r="H396" i="2"/>
  <c r="H428" i="2"/>
  <c r="H460" i="2"/>
  <c r="H492" i="2"/>
  <c r="H522" i="2"/>
  <c r="H538" i="2"/>
  <c r="H554" i="2"/>
  <c r="H570" i="2"/>
  <c r="H586" i="2"/>
  <c r="H602" i="2"/>
  <c r="H618" i="2"/>
  <c r="H634" i="2"/>
  <c r="H650" i="2"/>
  <c r="H666" i="2"/>
  <c r="H682" i="2"/>
  <c r="H698" i="2"/>
  <c r="H714" i="2"/>
  <c r="H730" i="2"/>
  <c r="H746" i="2"/>
  <c r="H754" i="2"/>
  <c r="H770" i="2"/>
  <c r="H782" i="2"/>
  <c r="H791" i="2"/>
  <c r="H799" i="2"/>
  <c r="H807" i="2"/>
  <c r="H815" i="2"/>
  <c r="H823" i="2"/>
  <c r="H831" i="2"/>
  <c r="H839" i="2"/>
  <c r="H851" i="2"/>
  <c r="H855" i="2"/>
  <c r="H863" i="2"/>
  <c r="H871" i="2"/>
  <c r="H879" i="2"/>
  <c r="H887" i="2"/>
  <c r="H895" i="2"/>
  <c r="H907" i="2"/>
  <c r="H915" i="2"/>
  <c r="H923" i="2"/>
  <c r="H931" i="2"/>
  <c r="H939" i="2"/>
  <c r="H947" i="2"/>
  <c r="H955" i="2"/>
  <c r="H963" i="2"/>
  <c r="H971" i="2"/>
  <c r="H979" i="2"/>
  <c r="H987" i="2"/>
  <c r="H995" i="2"/>
  <c r="H1003" i="2"/>
  <c r="H1011" i="2"/>
  <c r="D7" i="1" l="1"/>
  <c r="F3" i="2" s="1"/>
  <c r="E4" i="2" l="1"/>
  <c r="F4" i="2"/>
  <c r="G4" i="2" s="1"/>
  <c r="E7" i="1"/>
  <c r="H6" i="1" s="1"/>
  <c r="D4" i="2"/>
  <c r="C8" i="1" l="1"/>
  <c r="C11" i="1"/>
  <c r="C13" i="1"/>
  <c r="C10" i="1"/>
  <c r="D10" i="1" s="1"/>
  <c r="C12" i="1"/>
  <c r="C14" i="1"/>
  <c r="C9" i="1"/>
  <c r="D9" i="1" s="1"/>
  <c r="D3" i="2" l="1"/>
  <c r="K3" i="2"/>
  <c r="L3" i="2" s="1"/>
  <c r="K2" i="2"/>
  <c r="L2" i="2" s="1"/>
  <c r="D2" i="2"/>
  <c r="C12" i="2" l="1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13" i="2"/>
  <c r="C18" i="2"/>
  <c r="C23" i="2"/>
  <c r="C29" i="2"/>
  <c r="C34" i="2"/>
  <c r="C39" i="2"/>
  <c r="C45" i="2"/>
  <c r="C50" i="2"/>
  <c r="C55" i="2"/>
  <c r="C61" i="2"/>
  <c r="C66" i="2"/>
  <c r="C71" i="2"/>
  <c r="C77" i="2"/>
  <c r="C82" i="2"/>
  <c r="C87" i="2"/>
  <c r="C93" i="2"/>
  <c r="C98" i="2"/>
  <c r="C103" i="2"/>
  <c r="C109" i="2"/>
  <c r="C114" i="2"/>
  <c r="C119" i="2"/>
  <c r="C125" i="2"/>
  <c r="C130" i="2"/>
  <c r="C135" i="2"/>
  <c r="C141" i="2"/>
  <c r="C146" i="2"/>
  <c r="C151" i="2"/>
  <c r="C157" i="2"/>
  <c r="C162" i="2"/>
  <c r="C167" i="2"/>
  <c r="C173" i="2"/>
  <c r="C178" i="2"/>
  <c r="C183" i="2"/>
  <c r="C189" i="2"/>
  <c r="C194" i="2"/>
  <c r="C199" i="2"/>
  <c r="C205" i="2"/>
  <c r="C210" i="2"/>
  <c r="C215" i="2"/>
  <c r="C221" i="2"/>
  <c r="C226" i="2"/>
  <c r="C231" i="2"/>
  <c r="C237" i="2"/>
  <c r="C242" i="2"/>
  <c r="C247" i="2"/>
  <c r="C253" i="2"/>
  <c r="C258" i="2"/>
  <c r="C263" i="2"/>
  <c r="C269" i="2"/>
  <c r="C274" i="2"/>
  <c r="C279" i="2"/>
  <c r="C285" i="2"/>
  <c r="C290" i="2"/>
  <c r="C295" i="2"/>
  <c r="C301" i="2"/>
  <c r="C306" i="2"/>
  <c r="C311" i="2"/>
  <c r="C317" i="2"/>
  <c r="C322" i="2"/>
  <c r="C327" i="2"/>
  <c r="C333" i="2"/>
  <c r="C338" i="2"/>
  <c r="C343" i="2"/>
  <c r="C349" i="2"/>
  <c r="C353" i="2"/>
  <c r="C357" i="2"/>
  <c r="C361" i="2"/>
  <c r="C365" i="2"/>
  <c r="C369" i="2"/>
  <c r="C373" i="2"/>
  <c r="C377" i="2"/>
  <c r="C381" i="2"/>
  <c r="C385" i="2"/>
  <c r="C389" i="2"/>
  <c r="C393" i="2"/>
  <c r="C397" i="2"/>
  <c r="C401" i="2"/>
  <c r="C405" i="2"/>
  <c r="C409" i="2"/>
  <c r="C413" i="2"/>
  <c r="C417" i="2"/>
  <c r="C421" i="2"/>
  <c r="C425" i="2"/>
  <c r="C429" i="2"/>
  <c r="C433" i="2"/>
  <c r="C437" i="2"/>
  <c r="C441" i="2"/>
  <c r="C445" i="2"/>
  <c r="C449" i="2"/>
  <c r="C453" i="2"/>
  <c r="C457" i="2"/>
  <c r="C461" i="2"/>
  <c r="C465" i="2"/>
  <c r="C469" i="2"/>
  <c r="C473" i="2"/>
  <c r="C477" i="2"/>
  <c r="C481" i="2"/>
  <c r="C485" i="2"/>
  <c r="C489" i="2"/>
  <c r="C493" i="2"/>
  <c r="C497" i="2"/>
  <c r="C501" i="2"/>
  <c r="C505" i="2"/>
  <c r="C509" i="2"/>
  <c r="C513" i="2"/>
  <c r="C517" i="2"/>
  <c r="C521" i="2"/>
  <c r="C525" i="2"/>
  <c r="C529" i="2"/>
  <c r="C533" i="2"/>
  <c r="C537" i="2"/>
  <c r="C541" i="2"/>
  <c r="C545" i="2"/>
  <c r="C549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14" i="2"/>
  <c r="C21" i="2"/>
  <c r="C27" i="2"/>
  <c r="C35" i="2"/>
  <c r="C42" i="2"/>
  <c r="C49" i="2"/>
  <c r="C57" i="2"/>
  <c r="C63" i="2"/>
  <c r="C70" i="2"/>
  <c r="C78" i="2"/>
  <c r="C85" i="2"/>
  <c r="C91" i="2"/>
  <c r="C99" i="2"/>
  <c r="C106" i="2"/>
  <c r="C113" i="2"/>
  <c r="C121" i="2"/>
  <c r="C127" i="2"/>
  <c r="C134" i="2"/>
  <c r="C142" i="2"/>
  <c r="C149" i="2"/>
  <c r="C155" i="2"/>
  <c r="C163" i="2"/>
  <c r="C170" i="2"/>
  <c r="C177" i="2"/>
  <c r="C185" i="2"/>
  <c r="C191" i="2"/>
  <c r="C198" i="2"/>
  <c r="C206" i="2"/>
  <c r="C213" i="2"/>
  <c r="C219" i="2"/>
  <c r="C227" i="2"/>
  <c r="C234" i="2"/>
  <c r="C241" i="2"/>
  <c r="C249" i="2"/>
  <c r="C255" i="2"/>
  <c r="C262" i="2"/>
  <c r="C270" i="2"/>
  <c r="C277" i="2"/>
  <c r="C283" i="2"/>
  <c r="C291" i="2"/>
  <c r="C298" i="2"/>
  <c r="C305" i="2"/>
  <c r="C313" i="2"/>
  <c r="C319" i="2"/>
  <c r="C326" i="2"/>
  <c r="C334" i="2"/>
  <c r="C341" i="2"/>
  <c r="C347" i="2"/>
  <c r="C354" i="2"/>
  <c r="C359" i="2"/>
  <c r="C364" i="2"/>
  <c r="C370" i="2"/>
  <c r="C375" i="2"/>
  <c r="C380" i="2"/>
  <c r="C386" i="2"/>
  <c r="C391" i="2"/>
  <c r="C396" i="2"/>
  <c r="C402" i="2"/>
  <c r="C407" i="2"/>
  <c r="C412" i="2"/>
  <c r="C418" i="2"/>
  <c r="C423" i="2"/>
  <c r="C428" i="2"/>
  <c r="C434" i="2"/>
  <c r="C439" i="2"/>
  <c r="C444" i="2"/>
  <c r="C450" i="2"/>
  <c r="C455" i="2"/>
  <c r="C460" i="2"/>
  <c r="C466" i="2"/>
  <c r="C471" i="2"/>
  <c r="C476" i="2"/>
  <c r="C482" i="2"/>
  <c r="C487" i="2"/>
  <c r="C492" i="2"/>
  <c r="C498" i="2"/>
  <c r="C503" i="2"/>
  <c r="C508" i="2"/>
  <c r="C514" i="2"/>
  <c r="C519" i="2"/>
  <c r="C524" i="2"/>
  <c r="C530" i="2"/>
  <c r="C535" i="2"/>
  <c r="C540" i="2"/>
  <c r="C546" i="2"/>
  <c r="C551" i="2"/>
  <c r="C556" i="2"/>
  <c r="C562" i="2"/>
  <c r="C567" i="2"/>
  <c r="C572" i="2"/>
  <c r="C578" i="2"/>
  <c r="C583" i="2"/>
  <c r="C588" i="2"/>
  <c r="C594" i="2"/>
  <c r="C599" i="2"/>
  <c r="C604" i="2"/>
  <c r="C610" i="2"/>
  <c r="C615" i="2"/>
  <c r="C620" i="2"/>
  <c r="C626" i="2"/>
  <c r="C631" i="2"/>
  <c r="C636" i="2"/>
  <c r="C642" i="2"/>
  <c r="C647" i="2"/>
  <c r="C652" i="2"/>
  <c r="C658" i="2"/>
  <c r="C663" i="2"/>
  <c r="C668" i="2"/>
  <c r="C674" i="2"/>
  <c r="C679" i="2"/>
  <c r="C684" i="2"/>
  <c r="C690" i="2"/>
  <c r="C695" i="2"/>
  <c r="C700" i="2"/>
  <c r="C706" i="2"/>
  <c r="C711" i="2"/>
  <c r="C716" i="2"/>
  <c r="C722" i="2"/>
  <c r="C727" i="2"/>
  <c r="C732" i="2"/>
  <c r="C738" i="2"/>
  <c r="C743" i="2"/>
  <c r="C748" i="2"/>
  <c r="C754" i="2"/>
  <c r="C759" i="2"/>
  <c r="C764" i="2"/>
  <c r="C770" i="2"/>
  <c r="C775" i="2"/>
  <c r="C779" i="2"/>
  <c r="C783" i="2"/>
  <c r="C787" i="2"/>
  <c r="C791" i="2"/>
  <c r="C795" i="2"/>
  <c r="C799" i="2"/>
  <c r="C803" i="2"/>
  <c r="C807" i="2"/>
  <c r="C811" i="2"/>
  <c r="C815" i="2"/>
  <c r="C819" i="2"/>
  <c r="C823" i="2"/>
  <c r="C827" i="2"/>
  <c r="C831" i="2"/>
  <c r="C835" i="2"/>
  <c r="C839" i="2"/>
  <c r="C843" i="2"/>
  <c r="C847" i="2"/>
  <c r="C851" i="2"/>
  <c r="C855" i="2"/>
  <c r="C859" i="2"/>
  <c r="C863" i="2"/>
  <c r="C867" i="2"/>
  <c r="C871" i="2"/>
  <c r="C875" i="2"/>
  <c r="C879" i="2"/>
  <c r="C883" i="2"/>
  <c r="C887" i="2"/>
  <c r="C891" i="2"/>
  <c r="C895" i="2"/>
  <c r="C899" i="2"/>
  <c r="C903" i="2"/>
  <c r="C907" i="2"/>
  <c r="C911" i="2"/>
  <c r="C915" i="2"/>
  <c r="C919" i="2"/>
  <c r="C923" i="2"/>
  <c r="C927" i="2"/>
  <c r="C931" i="2"/>
  <c r="C935" i="2"/>
  <c r="C939" i="2"/>
  <c r="C943" i="2"/>
  <c r="C947" i="2"/>
  <c r="C951" i="2"/>
  <c r="C955" i="2"/>
  <c r="C959" i="2"/>
  <c r="C963" i="2"/>
  <c r="C967" i="2"/>
  <c r="C971" i="2"/>
  <c r="C975" i="2"/>
  <c r="C979" i="2"/>
  <c r="C983" i="2"/>
  <c r="C987" i="2"/>
  <c r="C991" i="2"/>
  <c r="C995" i="2"/>
  <c r="C999" i="2"/>
  <c r="C1003" i="2"/>
  <c r="C1007" i="2"/>
  <c r="C1011" i="2"/>
  <c r="C15" i="2"/>
  <c r="C22" i="2"/>
  <c r="C30" i="2"/>
  <c r="C37" i="2"/>
  <c r="C43" i="2"/>
  <c r="C51" i="2"/>
  <c r="C58" i="2"/>
  <c r="C65" i="2"/>
  <c r="C73" i="2"/>
  <c r="C79" i="2"/>
  <c r="C86" i="2"/>
  <c r="C94" i="2"/>
  <c r="C101" i="2"/>
  <c r="C107" i="2"/>
  <c r="C115" i="2"/>
  <c r="C122" i="2"/>
  <c r="C129" i="2"/>
  <c r="C137" i="2"/>
  <c r="C143" i="2"/>
  <c r="C150" i="2"/>
  <c r="C158" i="2"/>
  <c r="C165" i="2"/>
  <c r="C171" i="2"/>
  <c r="C179" i="2"/>
  <c r="C186" i="2"/>
  <c r="C193" i="2"/>
  <c r="C201" i="2"/>
  <c r="C207" i="2"/>
  <c r="C214" i="2"/>
  <c r="C222" i="2"/>
  <c r="C229" i="2"/>
  <c r="C235" i="2"/>
  <c r="C243" i="2"/>
  <c r="C250" i="2"/>
  <c r="C257" i="2"/>
  <c r="C265" i="2"/>
  <c r="C271" i="2"/>
  <c r="C278" i="2"/>
  <c r="C286" i="2"/>
  <c r="C293" i="2"/>
  <c r="C299" i="2"/>
  <c r="C307" i="2"/>
  <c r="C314" i="2"/>
  <c r="C321" i="2"/>
  <c r="C329" i="2"/>
  <c r="C335" i="2"/>
  <c r="C342" i="2"/>
  <c r="C350" i="2"/>
  <c r="C355" i="2"/>
  <c r="C360" i="2"/>
  <c r="C366" i="2"/>
  <c r="C371" i="2"/>
  <c r="C376" i="2"/>
  <c r="C382" i="2"/>
  <c r="C387" i="2"/>
  <c r="C392" i="2"/>
  <c r="C398" i="2"/>
  <c r="C403" i="2"/>
  <c r="C408" i="2"/>
  <c r="C414" i="2"/>
  <c r="C419" i="2"/>
  <c r="C424" i="2"/>
  <c r="C430" i="2"/>
  <c r="C435" i="2"/>
  <c r="C440" i="2"/>
  <c r="C446" i="2"/>
  <c r="C451" i="2"/>
  <c r="C456" i="2"/>
  <c r="C462" i="2"/>
  <c r="C467" i="2"/>
  <c r="C472" i="2"/>
  <c r="C478" i="2"/>
  <c r="C483" i="2"/>
  <c r="C488" i="2"/>
  <c r="C494" i="2"/>
  <c r="C499" i="2"/>
  <c r="C504" i="2"/>
  <c r="C510" i="2"/>
  <c r="C515" i="2"/>
  <c r="C520" i="2"/>
  <c r="C526" i="2"/>
  <c r="C531" i="2"/>
  <c r="C536" i="2"/>
  <c r="C542" i="2"/>
  <c r="C547" i="2"/>
  <c r="C552" i="2"/>
  <c r="C558" i="2"/>
  <c r="C563" i="2"/>
  <c r="C568" i="2"/>
  <c r="C574" i="2"/>
  <c r="C579" i="2"/>
  <c r="C584" i="2"/>
  <c r="C590" i="2"/>
  <c r="C595" i="2"/>
  <c r="C600" i="2"/>
  <c r="C606" i="2"/>
  <c r="C611" i="2"/>
  <c r="C616" i="2"/>
  <c r="C622" i="2"/>
  <c r="C627" i="2"/>
  <c r="C632" i="2"/>
  <c r="C638" i="2"/>
  <c r="C643" i="2"/>
  <c r="C648" i="2"/>
  <c r="C654" i="2"/>
  <c r="C659" i="2"/>
  <c r="C664" i="2"/>
  <c r="C670" i="2"/>
  <c r="C675" i="2"/>
  <c r="C680" i="2"/>
  <c r="C686" i="2"/>
  <c r="C691" i="2"/>
  <c r="C696" i="2"/>
  <c r="C702" i="2"/>
  <c r="C707" i="2"/>
  <c r="C712" i="2"/>
  <c r="C718" i="2"/>
  <c r="C723" i="2"/>
  <c r="C728" i="2"/>
  <c r="C734" i="2"/>
  <c r="C739" i="2"/>
  <c r="C744" i="2"/>
  <c r="C750" i="2"/>
  <c r="C755" i="2"/>
  <c r="C760" i="2"/>
  <c r="C766" i="2"/>
  <c r="C771" i="2"/>
  <c r="C776" i="2"/>
  <c r="C780" i="2"/>
  <c r="C784" i="2"/>
  <c r="C788" i="2"/>
  <c r="C792" i="2"/>
  <c r="C796" i="2"/>
  <c r="C800" i="2"/>
  <c r="C804" i="2"/>
  <c r="C808" i="2"/>
  <c r="C812" i="2"/>
  <c r="C816" i="2"/>
  <c r="C820" i="2"/>
  <c r="C824" i="2"/>
  <c r="C828" i="2"/>
  <c r="C832" i="2"/>
  <c r="C836" i="2"/>
  <c r="C840" i="2"/>
  <c r="C844" i="2"/>
  <c r="C848" i="2"/>
  <c r="C852" i="2"/>
  <c r="C856" i="2"/>
  <c r="C860" i="2"/>
  <c r="C864" i="2"/>
  <c r="C868" i="2"/>
  <c r="C872" i="2"/>
  <c r="C876" i="2"/>
  <c r="C880" i="2"/>
  <c r="C17" i="2"/>
  <c r="C31" i="2"/>
  <c r="C46" i="2"/>
  <c r="C59" i="2"/>
  <c r="C74" i="2"/>
  <c r="C89" i="2"/>
  <c r="C102" i="2"/>
  <c r="C117" i="2"/>
  <c r="C131" i="2"/>
  <c r="C145" i="2"/>
  <c r="C159" i="2"/>
  <c r="C174" i="2"/>
  <c r="C187" i="2"/>
  <c r="C202" i="2"/>
  <c r="C217" i="2"/>
  <c r="C230" i="2"/>
  <c r="C245" i="2"/>
  <c r="C259" i="2"/>
  <c r="C273" i="2"/>
  <c r="C287" i="2"/>
  <c r="C302" i="2"/>
  <c r="C315" i="2"/>
  <c r="C330" i="2"/>
  <c r="C345" i="2"/>
  <c r="C356" i="2"/>
  <c r="C367" i="2"/>
  <c r="C378" i="2"/>
  <c r="C388" i="2"/>
  <c r="C399" i="2"/>
  <c r="C410" i="2"/>
  <c r="C420" i="2"/>
  <c r="C431" i="2"/>
  <c r="C442" i="2"/>
  <c r="C452" i="2"/>
  <c r="C463" i="2"/>
  <c r="C474" i="2"/>
  <c r="C484" i="2"/>
  <c r="C495" i="2"/>
  <c r="C506" i="2"/>
  <c r="C516" i="2"/>
  <c r="C527" i="2"/>
  <c r="C538" i="2"/>
  <c r="C548" i="2"/>
  <c r="C559" i="2"/>
  <c r="C570" i="2"/>
  <c r="C580" i="2"/>
  <c r="C591" i="2"/>
  <c r="C602" i="2"/>
  <c r="C612" i="2"/>
  <c r="C623" i="2"/>
  <c r="C634" i="2"/>
  <c r="C644" i="2"/>
  <c r="C655" i="2"/>
  <c r="C666" i="2"/>
  <c r="C676" i="2"/>
  <c r="C687" i="2"/>
  <c r="C698" i="2"/>
  <c r="C708" i="2"/>
  <c r="C719" i="2"/>
  <c r="C730" i="2"/>
  <c r="C740" i="2"/>
  <c r="C751" i="2"/>
  <c r="C762" i="2"/>
  <c r="C772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4" i="2"/>
  <c r="C889" i="2"/>
  <c r="C894" i="2"/>
  <c r="C900" i="2"/>
  <c r="C905" i="2"/>
  <c r="C910" i="2"/>
  <c r="C916" i="2"/>
  <c r="C921" i="2"/>
  <c r="C926" i="2"/>
  <c r="C932" i="2"/>
  <c r="C937" i="2"/>
  <c r="C942" i="2"/>
  <c r="C948" i="2"/>
  <c r="C953" i="2"/>
  <c r="C958" i="2"/>
  <c r="C964" i="2"/>
  <c r="C969" i="2"/>
  <c r="C974" i="2"/>
  <c r="C980" i="2"/>
  <c r="C985" i="2"/>
  <c r="C990" i="2"/>
  <c r="C996" i="2"/>
  <c r="C1001" i="2"/>
  <c r="C1006" i="2"/>
  <c r="C19" i="2"/>
  <c r="C33" i="2"/>
  <c r="C47" i="2"/>
  <c r="C62" i="2"/>
  <c r="C75" i="2"/>
  <c r="C90" i="2"/>
  <c r="C105" i="2"/>
  <c r="C118" i="2"/>
  <c r="C133" i="2"/>
  <c r="C147" i="2"/>
  <c r="C161" i="2"/>
  <c r="C175" i="2"/>
  <c r="C190" i="2"/>
  <c r="C203" i="2"/>
  <c r="C218" i="2"/>
  <c r="C233" i="2"/>
  <c r="C246" i="2"/>
  <c r="C261" i="2"/>
  <c r="C275" i="2"/>
  <c r="C289" i="2"/>
  <c r="C303" i="2"/>
  <c r="C318" i="2"/>
  <c r="C331" i="2"/>
  <c r="C346" i="2"/>
  <c r="C358" i="2"/>
  <c r="C368" i="2"/>
  <c r="C379" i="2"/>
  <c r="C390" i="2"/>
  <c r="C400" i="2"/>
  <c r="C411" i="2"/>
  <c r="C422" i="2"/>
  <c r="C432" i="2"/>
  <c r="C443" i="2"/>
  <c r="C454" i="2"/>
  <c r="C464" i="2"/>
  <c r="C475" i="2"/>
  <c r="C486" i="2"/>
  <c r="C496" i="2"/>
  <c r="C507" i="2"/>
  <c r="C518" i="2"/>
  <c r="C528" i="2"/>
  <c r="C539" i="2"/>
  <c r="C550" i="2"/>
  <c r="C560" i="2"/>
  <c r="C571" i="2"/>
  <c r="C582" i="2"/>
  <c r="C592" i="2"/>
  <c r="C603" i="2"/>
  <c r="C614" i="2"/>
  <c r="C624" i="2"/>
  <c r="C635" i="2"/>
  <c r="C646" i="2"/>
  <c r="C656" i="2"/>
  <c r="C667" i="2"/>
  <c r="C678" i="2"/>
  <c r="C688" i="2"/>
  <c r="C699" i="2"/>
  <c r="C710" i="2"/>
  <c r="C720" i="2"/>
  <c r="C731" i="2"/>
  <c r="C742" i="2"/>
  <c r="C752" i="2"/>
  <c r="C763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5" i="2"/>
  <c r="C890" i="2"/>
  <c r="C896" i="2"/>
  <c r="C901" i="2"/>
  <c r="C906" i="2"/>
  <c r="C912" i="2"/>
  <c r="C917" i="2"/>
  <c r="C922" i="2"/>
  <c r="C928" i="2"/>
  <c r="C933" i="2"/>
  <c r="C938" i="2"/>
  <c r="C944" i="2"/>
  <c r="C949" i="2"/>
  <c r="C954" i="2"/>
  <c r="C960" i="2"/>
  <c r="C965" i="2"/>
  <c r="C970" i="2"/>
  <c r="C976" i="2"/>
  <c r="C981" i="2"/>
  <c r="C986" i="2"/>
  <c r="C992" i="2"/>
  <c r="C997" i="2"/>
  <c r="C1002" i="2"/>
  <c r="C1008" i="2"/>
  <c r="C25" i="2"/>
  <c r="C38" i="2"/>
  <c r="C53" i="2"/>
  <c r="C67" i="2"/>
  <c r="C81" i="2"/>
  <c r="C95" i="2"/>
  <c r="C110" i="2"/>
  <c r="C123" i="2"/>
  <c r="C138" i="2"/>
  <c r="C153" i="2"/>
  <c r="C166" i="2"/>
  <c r="C181" i="2"/>
  <c r="C195" i="2"/>
  <c r="C209" i="2"/>
  <c r="C223" i="2"/>
  <c r="C238" i="2"/>
  <c r="C251" i="2"/>
  <c r="C266" i="2"/>
  <c r="C281" i="2"/>
  <c r="C294" i="2"/>
  <c r="C309" i="2"/>
  <c r="C323" i="2"/>
  <c r="C337" i="2"/>
  <c r="C351" i="2"/>
  <c r="C362" i="2"/>
  <c r="C372" i="2"/>
  <c r="C383" i="2"/>
  <c r="C394" i="2"/>
  <c r="C404" i="2"/>
  <c r="C415" i="2"/>
  <c r="C426" i="2"/>
  <c r="C436" i="2"/>
  <c r="C447" i="2"/>
  <c r="C458" i="2"/>
  <c r="C468" i="2"/>
  <c r="C479" i="2"/>
  <c r="C490" i="2"/>
  <c r="C500" i="2"/>
  <c r="C511" i="2"/>
  <c r="C522" i="2"/>
  <c r="C532" i="2"/>
  <c r="C543" i="2"/>
  <c r="C554" i="2"/>
  <c r="C564" i="2"/>
  <c r="C575" i="2"/>
  <c r="C586" i="2"/>
  <c r="C596" i="2"/>
  <c r="C607" i="2"/>
  <c r="C618" i="2"/>
  <c r="C628" i="2"/>
  <c r="C639" i="2"/>
  <c r="C650" i="2"/>
  <c r="C660" i="2"/>
  <c r="C671" i="2"/>
  <c r="C682" i="2"/>
  <c r="C692" i="2"/>
  <c r="C703" i="2"/>
  <c r="C714" i="2"/>
  <c r="C724" i="2"/>
  <c r="C735" i="2"/>
  <c r="C746" i="2"/>
  <c r="C756" i="2"/>
  <c r="C767" i="2"/>
  <c r="C777" i="2"/>
  <c r="C785" i="2"/>
  <c r="C793" i="2"/>
  <c r="C801" i="2"/>
  <c r="C809" i="2"/>
  <c r="C817" i="2"/>
  <c r="C825" i="2"/>
  <c r="C833" i="2"/>
  <c r="C841" i="2"/>
  <c r="C849" i="2"/>
  <c r="C857" i="2"/>
  <c r="C865" i="2"/>
  <c r="C873" i="2"/>
  <c r="C881" i="2"/>
  <c r="C886" i="2"/>
  <c r="C892" i="2"/>
  <c r="C897" i="2"/>
  <c r="C902" i="2"/>
  <c r="C908" i="2"/>
  <c r="C913" i="2"/>
  <c r="C918" i="2"/>
  <c r="C924" i="2"/>
  <c r="C929" i="2"/>
  <c r="C934" i="2"/>
  <c r="C940" i="2"/>
  <c r="C945" i="2"/>
  <c r="C950" i="2"/>
  <c r="C956" i="2"/>
  <c r="C961" i="2"/>
  <c r="C966" i="2"/>
  <c r="C972" i="2"/>
  <c r="C977" i="2"/>
  <c r="C982" i="2"/>
  <c r="C988" i="2"/>
  <c r="C993" i="2"/>
  <c r="C998" i="2"/>
  <c r="C1004" i="2"/>
  <c r="C1009" i="2"/>
  <c r="C11" i="2"/>
  <c r="C26" i="2"/>
  <c r="C41" i="2"/>
  <c r="C54" i="2"/>
  <c r="C69" i="2"/>
  <c r="C83" i="2"/>
  <c r="C97" i="2"/>
  <c r="C111" i="2"/>
  <c r="C126" i="2"/>
  <c r="C139" i="2"/>
  <c r="C154" i="2"/>
  <c r="C169" i="2"/>
  <c r="C182" i="2"/>
  <c r="C197" i="2"/>
  <c r="C211" i="2"/>
  <c r="C225" i="2"/>
  <c r="C239" i="2"/>
  <c r="C254" i="2"/>
  <c r="C267" i="2"/>
  <c r="C282" i="2"/>
  <c r="C297" i="2"/>
  <c r="C310" i="2"/>
  <c r="C325" i="2"/>
  <c r="C339" i="2"/>
  <c r="C352" i="2"/>
  <c r="C363" i="2"/>
  <c r="C374" i="2"/>
  <c r="C384" i="2"/>
  <c r="C395" i="2"/>
  <c r="C406" i="2"/>
  <c r="C416" i="2"/>
  <c r="C427" i="2"/>
  <c r="C438" i="2"/>
  <c r="C448" i="2"/>
  <c r="C459" i="2"/>
  <c r="C470" i="2"/>
  <c r="C480" i="2"/>
  <c r="C491" i="2"/>
  <c r="C502" i="2"/>
  <c r="C512" i="2"/>
  <c r="C523" i="2"/>
  <c r="C534" i="2"/>
  <c r="C544" i="2"/>
  <c r="C555" i="2"/>
  <c r="C566" i="2"/>
  <c r="C576" i="2"/>
  <c r="C587" i="2"/>
  <c r="C598" i="2"/>
  <c r="C608" i="2"/>
  <c r="C619" i="2"/>
  <c r="C630" i="2"/>
  <c r="C640" i="2"/>
  <c r="C651" i="2"/>
  <c r="C662" i="2"/>
  <c r="C672" i="2"/>
  <c r="C683" i="2"/>
  <c r="C694" i="2"/>
  <c r="C704" i="2"/>
  <c r="C715" i="2"/>
  <c r="C726" i="2"/>
  <c r="C736" i="2"/>
  <c r="C747" i="2"/>
  <c r="C758" i="2"/>
  <c r="C768" i="2"/>
  <c r="C778" i="2"/>
  <c r="C786" i="2"/>
  <c r="C794" i="2"/>
  <c r="C802" i="2"/>
  <c r="C810" i="2"/>
  <c r="C818" i="2"/>
  <c r="C826" i="2"/>
  <c r="C834" i="2"/>
  <c r="C842" i="2"/>
  <c r="C850" i="2"/>
  <c r="C858" i="2"/>
  <c r="C866" i="2"/>
  <c r="C874" i="2"/>
  <c r="C882" i="2"/>
  <c r="C888" i="2"/>
  <c r="C893" i="2"/>
  <c r="C898" i="2"/>
  <c r="C904" i="2"/>
  <c r="C909" i="2"/>
  <c r="C914" i="2"/>
  <c r="C920" i="2"/>
  <c r="C925" i="2"/>
  <c r="C930" i="2"/>
  <c r="C936" i="2"/>
  <c r="C941" i="2"/>
  <c r="C946" i="2"/>
  <c r="C952" i="2"/>
  <c r="C957" i="2"/>
  <c r="C962" i="2"/>
  <c r="C968" i="2"/>
  <c r="C973" i="2"/>
  <c r="C978" i="2"/>
  <c r="C984" i="2"/>
  <c r="C989" i="2"/>
  <c r="C994" i="2"/>
  <c r="C1000" i="2"/>
  <c r="C1005" i="2"/>
  <c r="C1010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321" i="2"/>
  <c r="B325" i="2"/>
  <c r="B329" i="2"/>
  <c r="B333" i="2"/>
  <c r="B337" i="2"/>
  <c r="B341" i="2"/>
  <c r="B345" i="2"/>
  <c r="B349" i="2"/>
  <c r="B14" i="2"/>
  <c r="B19" i="2"/>
  <c r="B24" i="2"/>
  <c r="B30" i="2"/>
  <c r="B35" i="2"/>
  <c r="B40" i="2"/>
  <c r="B46" i="2"/>
  <c r="B51" i="2"/>
  <c r="B56" i="2"/>
  <c r="B62" i="2"/>
  <c r="B67" i="2"/>
  <c r="B72" i="2"/>
  <c r="B78" i="2"/>
  <c r="B83" i="2"/>
  <c r="B88" i="2"/>
  <c r="B94" i="2"/>
  <c r="B99" i="2"/>
  <c r="B104" i="2"/>
  <c r="B110" i="2"/>
  <c r="B115" i="2"/>
  <c r="B120" i="2"/>
  <c r="B126" i="2"/>
  <c r="B131" i="2"/>
  <c r="B136" i="2"/>
  <c r="B142" i="2"/>
  <c r="B147" i="2"/>
  <c r="B152" i="2"/>
  <c r="B158" i="2"/>
  <c r="B163" i="2"/>
  <c r="B168" i="2"/>
  <c r="B174" i="2"/>
  <c r="B179" i="2"/>
  <c r="B184" i="2"/>
  <c r="B190" i="2"/>
  <c r="B195" i="2"/>
  <c r="B200" i="2"/>
  <c r="B206" i="2"/>
  <c r="B211" i="2"/>
  <c r="B216" i="2"/>
  <c r="B222" i="2"/>
  <c r="B227" i="2"/>
  <c r="B232" i="2"/>
  <c r="B238" i="2"/>
  <c r="B243" i="2"/>
  <c r="B248" i="2"/>
  <c r="B254" i="2"/>
  <c r="B259" i="2"/>
  <c r="B264" i="2"/>
  <c r="B270" i="2"/>
  <c r="B275" i="2"/>
  <c r="B280" i="2"/>
  <c r="B286" i="2"/>
  <c r="B291" i="2"/>
  <c r="B296" i="2"/>
  <c r="B302" i="2"/>
  <c r="B307" i="2"/>
  <c r="B312" i="2"/>
  <c r="B318" i="2"/>
  <c r="B323" i="2"/>
  <c r="B328" i="2"/>
  <c r="B334" i="2"/>
  <c r="B339" i="2"/>
  <c r="B344" i="2"/>
  <c r="B350" i="2"/>
  <c r="B354" i="2"/>
  <c r="B358" i="2"/>
  <c r="B362" i="2"/>
  <c r="B366" i="2"/>
  <c r="B370" i="2"/>
  <c r="B374" i="2"/>
  <c r="B378" i="2"/>
  <c r="B382" i="2"/>
  <c r="B386" i="2"/>
  <c r="B390" i="2"/>
  <c r="B394" i="2"/>
  <c r="B398" i="2"/>
  <c r="B402" i="2"/>
  <c r="B406" i="2"/>
  <c r="B410" i="2"/>
  <c r="B414" i="2"/>
  <c r="B418" i="2"/>
  <c r="B422" i="2"/>
  <c r="B426" i="2"/>
  <c r="B430" i="2"/>
  <c r="B434" i="2"/>
  <c r="B438" i="2"/>
  <c r="B442" i="2"/>
  <c r="B446" i="2"/>
  <c r="B450" i="2"/>
  <c r="B454" i="2"/>
  <c r="B458" i="2"/>
  <c r="B462" i="2"/>
  <c r="B466" i="2"/>
  <c r="B470" i="2"/>
  <c r="B474" i="2"/>
  <c r="B478" i="2"/>
  <c r="B482" i="2"/>
  <c r="B486" i="2"/>
  <c r="B490" i="2"/>
  <c r="B494" i="2"/>
  <c r="B498" i="2"/>
  <c r="B502" i="2"/>
  <c r="B506" i="2"/>
  <c r="B510" i="2"/>
  <c r="B514" i="2"/>
  <c r="B518" i="2"/>
  <c r="B522" i="2"/>
  <c r="B526" i="2"/>
  <c r="B530" i="2"/>
  <c r="B534" i="2"/>
  <c r="B538" i="2"/>
  <c r="B542" i="2"/>
  <c r="B546" i="2"/>
  <c r="B550" i="2"/>
  <c r="B554" i="2"/>
  <c r="B558" i="2"/>
  <c r="B562" i="2"/>
  <c r="B566" i="2"/>
  <c r="B570" i="2"/>
  <c r="B574" i="2"/>
  <c r="B578" i="2"/>
  <c r="B582" i="2"/>
  <c r="B586" i="2"/>
  <c r="B590" i="2"/>
  <c r="B594" i="2"/>
  <c r="B598" i="2"/>
  <c r="B602" i="2"/>
  <c r="B606" i="2"/>
  <c r="B610" i="2"/>
  <c r="B614" i="2"/>
  <c r="B618" i="2"/>
  <c r="B622" i="2"/>
  <c r="B626" i="2"/>
  <c r="B630" i="2"/>
  <c r="B634" i="2"/>
  <c r="B638" i="2"/>
  <c r="B642" i="2"/>
  <c r="B646" i="2"/>
  <c r="B650" i="2"/>
  <c r="B654" i="2"/>
  <c r="B658" i="2"/>
  <c r="B662" i="2"/>
  <c r="B666" i="2"/>
  <c r="B670" i="2"/>
  <c r="B674" i="2"/>
  <c r="B678" i="2"/>
  <c r="B682" i="2"/>
  <c r="B686" i="2"/>
  <c r="B690" i="2"/>
  <c r="B694" i="2"/>
  <c r="B698" i="2"/>
  <c r="B702" i="2"/>
  <c r="B706" i="2"/>
  <c r="B710" i="2"/>
  <c r="B714" i="2"/>
  <c r="B718" i="2"/>
  <c r="B722" i="2"/>
  <c r="B726" i="2"/>
  <c r="B730" i="2"/>
  <c r="B734" i="2"/>
  <c r="B738" i="2"/>
  <c r="B742" i="2"/>
  <c r="B746" i="2"/>
  <c r="B750" i="2"/>
  <c r="B754" i="2"/>
  <c r="B758" i="2"/>
  <c r="B762" i="2"/>
  <c r="B766" i="2"/>
  <c r="B770" i="2"/>
  <c r="B774" i="2"/>
  <c r="B12" i="2"/>
  <c r="B20" i="2"/>
  <c r="B27" i="2"/>
  <c r="B34" i="2"/>
  <c r="B42" i="2"/>
  <c r="B48" i="2"/>
  <c r="B55" i="2"/>
  <c r="B63" i="2"/>
  <c r="B70" i="2"/>
  <c r="B76" i="2"/>
  <c r="B84" i="2"/>
  <c r="B91" i="2"/>
  <c r="B98" i="2"/>
  <c r="B106" i="2"/>
  <c r="B112" i="2"/>
  <c r="B119" i="2"/>
  <c r="B127" i="2"/>
  <c r="B134" i="2"/>
  <c r="B140" i="2"/>
  <c r="B148" i="2"/>
  <c r="B155" i="2"/>
  <c r="B162" i="2"/>
  <c r="B170" i="2"/>
  <c r="B176" i="2"/>
  <c r="B183" i="2"/>
  <c r="B191" i="2"/>
  <c r="B198" i="2"/>
  <c r="B204" i="2"/>
  <c r="B212" i="2"/>
  <c r="B219" i="2"/>
  <c r="B226" i="2"/>
  <c r="B234" i="2"/>
  <c r="B240" i="2"/>
  <c r="B247" i="2"/>
  <c r="B255" i="2"/>
  <c r="B262" i="2"/>
  <c r="B268" i="2"/>
  <c r="B276" i="2"/>
  <c r="B283" i="2"/>
  <c r="B290" i="2"/>
  <c r="B298" i="2"/>
  <c r="B304" i="2"/>
  <c r="B311" i="2"/>
  <c r="B319" i="2"/>
  <c r="B326" i="2"/>
  <c r="B332" i="2"/>
  <c r="B340" i="2"/>
  <c r="B347" i="2"/>
  <c r="B353" i="2"/>
  <c r="B359" i="2"/>
  <c r="B364" i="2"/>
  <c r="B369" i="2"/>
  <c r="B375" i="2"/>
  <c r="B380" i="2"/>
  <c r="B385" i="2"/>
  <c r="B391" i="2"/>
  <c r="B396" i="2"/>
  <c r="B401" i="2"/>
  <c r="B407" i="2"/>
  <c r="B412" i="2"/>
  <c r="B417" i="2"/>
  <c r="B423" i="2"/>
  <c r="B428" i="2"/>
  <c r="B433" i="2"/>
  <c r="B439" i="2"/>
  <c r="B444" i="2"/>
  <c r="B449" i="2"/>
  <c r="B455" i="2"/>
  <c r="B460" i="2"/>
  <c r="B465" i="2"/>
  <c r="B471" i="2"/>
  <c r="B476" i="2"/>
  <c r="B481" i="2"/>
  <c r="B487" i="2"/>
  <c r="B492" i="2"/>
  <c r="B497" i="2"/>
  <c r="B503" i="2"/>
  <c r="B508" i="2"/>
  <c r="B513" i="2"/>
  <c r="B519" i="2"/>
  <c r="B524" i="2"/>
  <c r="B529" i="2"/>
  <c r="B535" i="2"/>
  <c r="B540" i="2"/>
  <c r="B545" i="2"/>
  <c r="B15" i="2"/>
  <c r="B22" i="2"/>
  <c r="B28" i="2"/>
  <c r="B36" i="2"/>
  <c r="B43" i="2"/>
  <c r="B50" i="2"/>
  <c r="B58" i="2"/>
  <c r="B64" i="2"/>
  <c r="B71" i="2"/>
  <c r="B79" i="2"/>
  <c r="B86" i="2"/>
  <c r="B92" i="2"/>
  <c r="B100" i="2"/>
  <c r="B107" i="2"/>
  <c r="B114" i="2"/>
  <c r="B122" i="2"/>
  <c r="B128" i="2"/>
  <c r="B135" i="2"/>
  <c r="B143" i="2"/>
  <c r="B150" i="2"/>
  <c r="B156" i="2"/>
  <c r="B164" i="2"/>
  <c r="B171" i="2"/>
  <c r="B178" i="2"/>
  <c r="B186" i="2"/>
  <c r="B192" i="2"/>
  <c r="B199" i="2"/>
  <c r="B207" i="2"/>
  <c r="B214" i="2"/>
  <c r="B220" i="2"/>
  <c r="B228" i="2"/>
  <c r="B235" i="2"/>
  <c r="B242" i="2"/>
  <c r="B250" i="2"/>
  <c r="B256" i="2"/>
  <c r="B263" i="2"/>
  <c r="B271" i="2"/>
  <c r="B278" i="2"/>
  <c r="B284" i="2"/>
  <c r="B292" i="2"/>
  <c r="B299" i="2"/>
  <c r="B306" i="2"/>
  <c r="B314" i="2"/>
  <c r="B320" i="2"/>
  <c r="B327" i="2"/>
  <c r="B335" i="2"/>
  <c r="B342" i="2"/>
  <c r="B348" i="2"/>
  <c r="B355" i="2"/>
  <c r="B360" i="2"/>
  <c r="B365" i="2"/>
  <c r="B371" i="2"/>
  <c r="B376" i="2"/>
  <c r="B381" i="2"/>
  <c r="B387" i="2"/>
  <c r="B392" i="2"/>
  <c r="B397" i="2"/>
  <c r="B403" i="2"/>
  <c r="B408" i="2"/>
  <c r="B413" i="2"/>
  <c r="B419" i="2"/>
  <c r="B424" i="2"/>
  <c r="B429" i="2"/>
  <c r="B435" i="2"/>
  <c r="B440" i="2"/>
  <c r="B445" i="2"/>
  <c r="B451" i="2"/>
  <c r="B456" i="2"/>
  <c r="B461" i="2"/>
  <c r="B467" i="2"/>
  <c r="B472" i="2"/>
  <c r="B477" i="2"/>
  <c r="B483" i="2"/>
  <c r="B488" i="2"/>
  <c r="B493" i="2"/>
  <c r="B499" i="2"/>
  <c r="B504" i="2"/>
  <c r="B509" i="2"/>
  <c r="B515" i="2"/>
  <c r="B520" i="2"/>
  <c r="B525" i="2"/>
  <c r="B531" i="2"/>
  <c r="B536" i="2"/>
  <c r="B541" i="2"/>
  <c r="B547" i="2"/>
  <c r="B552" i="2"/>
  <c r="B557" i="2"/>
  <c r="B563" i="2"/>
  <c r="B568" i="2"/>
  <c r="B573" i="2"/>
  <c r="B579" i="2"/>
  <c r="B584" i="2"/>
  <c r="B589" i="2"/>
  <c r="B595" i="2"/>
  <c r="B600" i="2"/>
  <c r="B605" i="2"/>
  <c r="B611" i="2"/>
  <c r="B616" i="2"/>
  <c r="B621" i="2"/>
  <c r="B627" i="2"/>
  <c r="B632" i="2"/>
  <c r="B637" i="2"/>
  <c r="B643" i="2"/>
  <c r="B648" i="2"/>
  <c r="B653" i="2"/>
  <c r="B659" i="2"/>
  <c r="B664" i="2"/>
  <c r="B669" i="2"/>
  <c r="B675" i="2"/>
  <c r="B680" i="2"/>
  <c r="B685" i="2"/>
  <c r="B691" i="2"/>
  <c r="B696" i="2"/>
  <c r="B701" i="2"/>
  <c r="B707" i="2"/>
  <c r="B712" i="2"/>
  <c r="B717" i="2"/>
  <c r="B723" i="2"/>
  <c r="B728" i="2"/>
  <c r="B733" i="2"/>
  <c r="B739" i="2"/>
  <c r="B744" i="2"/>
  <c r="B749" i="2"/>
  <c r="B755" i="2"/>
  <c r="B760" i="2"/>
  <c r="B765" i="2"/>
  <c r="B771" i="2"/>
  <c r="B776" i="2"/>
  <c r="B780" i="2"/>
  <c r="B784" i="2"/>
  <c r="B788" i="2"/>
  <c r="B792" i="2"/>
  <c r="B16" i="2"/>
  <c r="B23" i="2"/>
  <c r="B31" i="2"/>
  <c r="B38" i="2"/>
  <c r="B44" i="2"/>
  <c r="B52" i="2"/>
  <c r="B59" i="2"/>
  <c r="B66" i="2"/>
  <c r="B74" i="2"/>
  <c r="B80" i="2"/>
  <c r="B87" i="2"/>
  <c r="B95" i="2"/>
  <c r="B102" i="2"/>
  <c r="B108" i="2"/>
  <c r="B116" i="2"/>
  <c r="B123" i="2"/>
  <c r="B130" i="2"/>
  <c r="B138" i="2"/>
  <c r="B144" i="2"/>
  <c r="B151" i="2"/>
  <c r="B159" i="2"/>
  <c r="B166" i="2"/>
  <c r="B172" i="2"/>
  <c r="B180" i="2"/>
  <c r="B187" i="2"/>
  <c r="B194" i="2"/>
  <c r="B202" i="2"/>
  <c r="B208" i="2"/>
  <c r="B215" i="2"/>
  <c r="B223" i="2"/>
  <c r="B230" i="2"/>
  <c r="B236" i="2"/>
  <c r="B244" i="2"/>
  <c r="B251" i="2"/>
  <c r="B258" i="2"/>
  <c r="B266" i="2"/>
  <c r="B272" i="2"/>
  <c r="B279" i="2"/>
  <c r="B287" i="2"/>
  <c r="B294" i="2"/>
  <c r="B300" i="2"/>
  <c r="B308" i="2"/>
  <c r="B315" i="2"/>
  <c r="B322" i="2"/>
  <c r="B330" i="2"/>
  <c r="B336" i="2"/>
  <c r="B343" i="2"/>
  <c r="B351" i="2"/>
  <c r="B356" i="2"/>
  <c r="B361" i="2"/>
  <c r="B367" i="2"/>
  <c r="B372" i="2"/>
  <c r="B377" i="2"/>
  <c r="B383" i="2"/>
  <c r="B388" i="2"/>
  <c r="B393" i="2"/>
  <c r="B399" i="2"/>
  <c r="B404" i="2"/>
  <c r="B409" i="2"/>
  <c r="B415" i="2"/>
  <c r="B420" i="2"/>
  <c r="B425" i="2"/>
  <c r="B431" i="2"/>
  <c r="B436" i="2"/>
  <c r="B441" i="2"/>
  <c r="B447" i="2"/>
  <c r="B452" i="2"/>
  <c r="B457" i="2"/>
  <c r="B463" i="2"/>
  <c r="B468" i="2"/>
  <c r="B473" i="2"/>
  <c r="B479" i="2"/>
  <c r="B484" i="2"/>
  <c r="B489" i="2"/>
  <c r="B495" i="2"/>
  <c r="B500" i="2"/>
  <c r="B505" i="2"/>
  <c r="B511" i="2"/>
  <c r="B516" i="2"/>
  <c r="B521" i="2"/>
  <c r="B527" i="2"/>
  <c r="B532" i="2"/>
  <c r="B537" i="2"/>
  <c r="B543" i="2"/>
  <c r="B548" i="2"/>
  <c r="B18" i="2"/>
  <c r="B47" i="2"/>
  <c r="B75" i="2"/>
  <c r="B103" i="2"/>
  <c r="B132" i="2"/>
  <c r="B160" i="2"/>
  <c r="B188" i="2"/>
  <c r="B218" i="2"/>
  <c r="B246" i="2"/>
  <c r="B274" i="2"/>
  <c r="B303" i="2"/>
  <c r="B331" i="2"/>
  <c r="B357" i="2"/>
  <c r="B379" i="2"/>
  <c r="B400" i="2"/>
  <c r="B421" i="2"/>
  <c r="B443" i="2"/>
  <c r="B464" i="2"/>
  <c r="B485" i="2"/>
  <c r="B507" i="2"/>
  <c r="B528" i="2"/>
  <c r="B549" i="2"/>
  <c r="B556" i="2"/>
  <c r="B564" i="2"/>
  <c r="B571" i="2"/>
  <c r="B577" i="2"/>
  <c r="B585" i="2"/>
  <c r="B592" i="2"/>
  <c r="B599" i="2"/>
  <c r="B607" i="2"/>
  <c r="B613" i="2"/>
  <c r="B620" i="2"/>
  <c r="B628" i="2"/>
  <c r="B635" i="2"/>
  <c r="B641" i="2"/>
  <c r="B649" i="2"/>
  <c r="B656" i="2"/>
  <c r="B663" i="2"/>
  <c r="B671" i="2"/>
  <c r="B677" i="2"/>
  <c r="B684" i="2"/>
  <c r="B692" i="2"/>
  <c r="B699" i="2"/>
  <c r="B705" i="2"/>
  <c r="B713" i="2"/>
  <c r="B720" i="2"/>
  <c r="B727" i="2"/>
  <c r="B735" i="2"/>
  <c r="B741" i="2"/>
  <c r="B748" i="2"/>
  <c r="B756" i="2"/>
  <c r="B763" i="2"/>
  <c r="B769" i="2"/>
  <c r="B777" i="2"/>
  <c r="B782" i="2"/>
  <c r="B787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889" i="2"/>
  <c r="B893" i="2"/>
  <c r="B897" i="2"/>
  <c r="B901" i="2"/>
  <c r="B905" i="2"/>
  <c r="B909" i="2"/>
  <c r="B913" i="2"/>
  <c r="B917" i="2"/>
  <c r="B921" i="2"/>
  <c r="B925" i="2"/>
  <c r="B929" i="2"/>
  <c r="B933" i="2"/>
  <c r="B937" i="2"/>
  <c r="B941" i="2"/>
  <c r="B945" i="2"/>
  <c r="B949" i="2"/>
  <c r="B953" i="2"/>
  <c r="B957" i="2"/>
  <c r="B961" i="2"/>
  <c r="B965" i="2"/>
  <c r="B969" i="2"/>
  <c r="B973" i="2"/>
  <c r="B977" i="2"/>
  <c r="B981" i="2"/>
  <c r="B985" i="2"/>
  <c r="B989" i="2"/>
  <c r="B993" i="2"/>
  <c r="B997" i="2"/>
  <c r="B1001" i="2"/>
  <c r="B1005" i="2"/>
  <c r="B1009" i="2"/>
  <c r="B683" i="2"/>
  <c r="B781" i="2"/>
  <c r="B804" i="2"/>
  <c r="B816" i="2"/>
  <c r="B824" i="2"/>
  <c r="B836" i="2"/>
  <c r="B844" i="2"/>
  <c r="B860" i="2"/>
  <c r="B876" i="2"/>
  <c r="B888" i="2"/>
  <c r="B900" i="2"/>
  <c r="B908" i="2"/>
  <c r="B928" i="2"/>
  <c r="B940" i="2"/>
  <c r="B948" i="2"/>
  <c r="B964" i="2"/>
  <c r="B980" i="2"/>
  <c r="B992" i="2"/>
  <c r="B1008" i="2"/>
  <c r="B26" i="2"/>
  <c r="B54" i="2"/>
  <c r="B82" i="2"/>
  <c r="B111" i="2"/>
  <c r="B139" i="2"/>
  <c r="B167" i="2"/>
  <c r="B196" i="2"/>
  <c r="B224" i="2"/>
  <c r="B252" i="2"/>
  <c r="B282" i="2"/>
  <c r="B310" i="2"/>
  <c r="B338" i="2"/>
  <c r="B363" i="2"/>
  <c r="B384" i="2"/>
  <c r="B405" i="2"/>
  <c r="B427" i="2"/>
  <c r="B448" i="2"/>
  <c r="B469" i="2"/>
  <c r="B491" i="2"/>
  <c r="B512" i="2"/>
  <c r="B533" i="2"/>
  <c r="B551" i="2"/>
  <c r="B559" i="2"/>
  <c r="B565" i="2"/>
  <c r="B572" i="2"/>
  <c r="B580" i="2"/>
  <c r="B587" i="2"/>
  <c r="B593" i="2"/>
  <c r="B601" i="2"/>
  <c r="B608" i="2"/>
  <c r="B615" i="2"/>
  <c r="B623" i="2"/>
  <c r="B629" i="2"/>
  <c r="B636" i="2"/>
  <c r="B644" i="2"/>
  <c r="B651" i="2"/>
  <c r="B657" i="2"/>
  <c r="B665" i="2"/>
  <c r="B672" i="2"/>
  <c r="B679" i="2"/>
  <c r="B687" i="2"/>
  <c r="B693" i="2"/>
  <c r="B700" i="2"/>
  <c r="B708" i="2"/>
  <c r="B715" i="2"/>
  <c r="B721" i="2"/>
  <c r="B729" i="2"/>
  <c r="B736" i="2"/>
  <c r="B743" i="2"/>
  <c r="B751" i="2"/>
  <c r="B757" i="2"/>
  <c r="B764" i="2"/>
  <c r="B772" i="2"/>
  <c r="B778" i="2"/>
  <c r="B783" i="2"/>
  <c r="B789" i="2"/>
  <c r="B794" i="2"/>
  <c r="B798" i="2"/>
  <c r="B802" i="2"/>
  <c r="B806" i="2"/>
  <c r="B810" i="2"/>
  <c r="B814" i="2"/>
  <c r="B818" i="2"/>
  <c r="B822" i="2"/>
  <c r="B826" i="2"/>
  <c r="B830" i="2"/>
  <c r="B834" i="2"/>
  <c r="B838" i="2"/>
  <c r="B842" i="2"/>
  <c r="B846" i="2"/>
  <c r="B850" i="2"/>
  <c r="B854" i="2"/>
  <c r="B858" i="2"/>
  <c r="B862" i="2"/>
  <c r="B866" i="2"/>
  <c r="B870" i="2"/>
  <c r="B874" i="2"/>
  <c r="B878" i="2"/>
  <c r="B882" i="2"/>
  <c r="B886" i="2"/>
  <c r="B890" i="2"/>
  <c r="B894" i="2"/>
  <c r="B898" i="2"/>
  <c r="B902" i="2"/>
  <c r="B906" i="2"/>
  <c r="B910" i="2"/>
  <c r="B914" i="2"/>
  <c r="B918" i="2"/>
  <c r="B922" i="2"/>
  <c r="B926" i="2"/>
  <c r="B930" i="2"/>
  <c r="B934" i="2"/>
  <c r="B938" i="2"/>
  <c r="B942" i="2"/>
  <c r="B946" i="2"/>
  <c r="B950" i="2"/>
  <c r="B954" i="2"/>
  <c r="B958" i="2"/>
  <c r="B962" i="2"/>
  <c r="B966" i="2"/>
  <c r="B970" i="2"/>
  <c r="B974" i="2"/>
  <c r="B978" i="2"/>
  <c r="B982" i="2"/>
  <c r="B986" i="2"/>
  <c r="B990" i="2"/>
  <c r="B994" i="2"/>
  <c r="B998" i="2"/>
  <c r="B1002" i="2"/>
  <c r="B1006" i="2"/>
  <c r="B1010" i="2"/>
  <c r="B931" i="2"/>
  <c r="B951" i="2"/>
  <c r="B959" i="2"/>
  <c r="B963" i="2"/>
  <c r="B971" i="2"/>
  <c r="B975" i="2"/>
  <c r="B983" i="2"/>
  <c r="B987" i="2"/>
  <c r="B995" i="2"/>
  <c r="B999" i="2"/>
  <c r="B1007" i="2"/>
  <c r="B1011" i="2"/>
  <c r="B11" i="2"/>
  <c r="B39" i="2"/>
  <c r="B68" i="2"/>
  <c r="B96" i="2"/>
  <c r="B124" i="2"/>
  <c r="B154" i="2"/>
  <c r="B182" i="2"/>
  <c r="B210" i="2"/>
  <c r="B239" i="2"/>
  <c r="B267" i="2"/>
  <c r="B295" i="2"/>
  <c r="B324" i="2"/>
  <c r="B352" i="2"/>
  <c r="B373" i="2"/>
  <c r="B395" i="2"/>
  <c r="B416" i="2"/>
  <c r="B437" i="2"/>
  <c r="B459" i="2"/>
  <c r="B480" i="2"/>
  <c r="B501" i="2"/>
  <c r="B523" i="2"/>
  <c r="B544" i="2"/>
  <c r="B555" i="2"/>
  <c r="B561" i="2"/>
  <c r="B569" i="2"/>
  <c r="B576" i="2"/>
  <c r="B583" i="2"/>
  <c r="B591" i="2"/>
  <c r="B597" i="2"/>
  <c r="B604" i="2"/>
  <c r="B612" i="2"/>
  <c r="B619" i="2"/>
  <c r="B625" i="2"/>
  <c r="B633" i="2"/>
  <c r="B640" i="2"/>
  <c r="B647" i="2"/>
  <c r="B655" i="2"/>
  <c r="B661" i="2"/>
  <c r="B668" i="2"/>
  <c r="B676" i="2"/>
  <c r="B689" i="2"/>
  <c r="B697" i="2"/>
  <c r="B704" i="2"/>
  <c r="B711" i="2"/>
  <c r="B719" i="2"/>
  <c r="B725" i="2"/>
  <c r="B732" i="2"/>
  <c r="B740" i="2"/>
  <c r="B747" i="2"/>
  <c r="B753" i="2"/>
  <c r="B761" i="2"/>
  <c r="B768" i="2"/>
  <c r="B775" i="2"/>
  <c r="B786" i="2"/>
  <c r="B791" i="2"/>
  <c r="B796" i="2"/>
  <c r="B808" i="2"/>
  <c r="B812" i="2"/>
  <c r="B820" i="2"/>
  <c r="B828" i="2"/>
  <c r="B840" i="2"/>
  <c r="B848" i="2"/>
  <c r="B856" i="2"/>
  <c r="B864" i="2"/>
  <c r="B872" i="2"/>
  <c r="B884" i="2"/>
  <c r="B892" i="2"/>
  <c r="B904" i="2"/>
  <c r="B916" i="2"/>
  <c r="B920" i="2"/>
  <c r="B932" i="2"/>
  <c r="B944" i="2"/>
  <c r="B952" i="2"/>
  <c r="B960" i="2"/>
  <c r="B968" i="2"/>
  <c r="B976" i="2"/>
  <c r="B988" i="2"/>
  <c r="B996" i="2"/>
  <c r="B1004" i="2"/>
  <c r="B32" i="2"/>
  <c r="B60" i="2"/>
  <c r="B90" i="2"/>
  <c r="B118" i="2"/>
  <c r="B146" i="2"/>
  <c r="B175" i="2"/>
  <c r="B203" i="2"/>
  <c r="B231" i="2"/>
  <c r="B260" i="2"/>
  <c r="B288" i="2"/>
  <c r="B316" i="2"/>
  <c r="B346" i="2"/>
  <c r="B368" i="2"/>
  <c r="B389" i="2"/>
  <c r="B411" i="2"/>
  <c r="B432" i="2"/>
  <c r="B453" i="2"/>
  <c r="B475" i="2"/>
  <c r="B496" i="2"/>
  <c r="B517" i="2"/>
  <c r="B539" i="2"/>
  <c r="B553" i="2"/>
  <c r="B560" i="2"/>
  <c r="B567" i="2"/>
  <c r="B575" i="2"/>
  <c r="B581" i="2"/>
  <c r="B588" i="2"/>
  <c r="B596" i="2"/>
  <c r="B603" i="2"/>
  <c r="B609" i="2"/>
  <c r="B617" i="2"/>
  <c r="B624" i="2"/>
  <c r="B631" i="2"/>
  <c r="B639" i="2"/>
  <c r="B645" i="2"/>
  <c r="B652" i="2"/>
  <c r="B660" i="2"/>
  <c r="B667" i="2"/>
  <c r="B673" i="2"/>
  <c r="B681" i="2"/>
  <c r="B688" i="2"/>
  <c r="B695" i="2"/>
  <c r="B703" i="2"/>
  <c r="B709" i="2"/>
  <c r="B716" i="2"/>
  <c r="B724" i="2"/>
  <c r="B731" i="2"/>
  <c r="B737" i="2"/>
  <c r="B745" i="2"/>
  <c r="B752" i="2"/>
  <c r="B759" i="2"/>
  <c r="B767" i="2"/>
  <c r="B773" i="2"/>
  <c r="B779" i="2"/>
  <c r="B785" i="2"/>
  <c r="B790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5" i="2"/>
  <c r="B939" i="2"/>
  <c r="B943" i="2"/>
  <c r="B947" i="2"/>
  <c r="B955" i="2"/>
  <c r="B967" i="2"/>
  <c r="B979" i="2"/>
  <c r="B991" i="2"/>
  <c r="B1003" i="2"/>
  <c r="B800" i="2"/>
  <c r="B832" i="2"/>
  <c r="B852" i="2"/>
  <c r="B868" i="2"/>
  <c r="B880" i="2"/>
  <c r="B896" i="2"/>
  <c r="B912" i="2"/>
  <c r="B924" i="2"/>
  <c r="B936" i="2"/>
  <c r="B956" i="2"/>
  <c r="B972" i="2"/>
  <c r="B984" i="2"/>
  <c r="B1000" i="2"/>
  <c r="C15" i="1"/>
  <c r="D15" i="1" s="1"/>
  <c r="D8" i="1"/>
  <c r="H11" i="1" s="1"/>
  <c r="H3" i="2" l="1"/>
  <c r="G2" i="2"/>
  <c r="D11" i="1" s="1"/>
  <c r="H2" i="2"/>
  <c r="I2" i="2" s="1"/>
  <c r="I3" i="2"/>
  <c r="J3" i="2" s="1"/>
  <c r="D14" i="1" s="1"/>
  <c r="D12" i="1" l="1"/>
  <c r="D13" i="1"/>
</calcChain>
</file>

<file path=xl/sharedStrings.xml><?xml version="1.0" encoding="utf-8"?>
<sst xmlns="http://schemas.openxmlformats.org/spreadsheetml/2006/main" count="181" uniqueCount="117">
  <si>
    <t>Mass</t>
  </si>
  <si>
    <t>Damping</t>
  </si>
  <si>
    <t>Spring</t>
  </si>
  <si>
    <t>System Constants</t>
  </si>
  <si>
    <t>Initial Conditions</t>
  </si>
  <si>
    <t>Position</t>
  </si>
  <si>
    <t>Velocity</t>
  </si>
  <si>
    <r>
      <t>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-4mk=</t>
    </r>
  </si>
  <si>
    <t>Motion Type:</t>
  </si>
  <si>
    <t>Motion Types</t>
  </si>
  <si>
    <t>Simple Harmonic</t>
  </si>
  <si>
    <t>Under-Damped</t>
  </si>
  <si>
    <t>Over-Damped</t>
  </si>
  <si>
    <t>Critically Damped</t>
  </si>
  <si>
    <t>INPUT --&gt;</t>
  </si>
  <si>
    <t>Equation</t>
  </si>
  <si>
    <t>A</t>
  </si>
  <si>
    <t>ø</t>
  </si>
  <si>
    <t>α</t>
  </si>
  <si>
    <t>β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</si>
  <si>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</si>
  <si>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</si>
  <si>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</si>
  <si>
    <t>Shift</t>
  </si>
  <si>
    <t>Condition Key Data:</t>
  </si>
  <si>
    <t>Discriminant</t>
  </si>
  <si>
    <t>Irrelevant</t>
  </si>
  <si>
    <t>Reference Sheet for myself</t>
  </si>
  <si>
    <t>Case 1: Un-Damped motion</t>
  </si>
  <si>
    <t>Condition: b=0</t>
  </si>
  <si>
    <t xml:space="preserve">Formula of motion: </t>
  </si>
  <si>
    <t>Parameters:</t>
  </si>
  <si>
    <r>
      <t>m,k and initial position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and velocity v</t>
    </r>
    <r>
      <rPr>
        <vertAlign val="subscript"/>
        <sz val="11"/>
        <color theme="1"/>
        <rFont val="Calibri"/>
        <family val="2"/>
        <scheme val="minor"/>
      </rPr>
      <t>0</t>
    </r>
  </si>
  <si>
    <t>A=</t>
  </si>
  <si>
    <r>
      <t>√(C</t>
    </r>
    <r>
      <rPr>
        <vertAlign val="subscript"/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+c</t>
    </r>
    <r>
      <rPr>
        <vertAlign val="subscript"/>
        <sz val="11"/>
        <color theme="1"/>
        <rFont val="Calibri"/>
        <family val="2"/>
      </rPr>
      <t>2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</si>
  <si>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</si>
  <si>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</si>
  <si>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ω</t>
  </si>
  <si>
    <t>ω=</t>
  </si>
  <si>
    <t>√(k/m)</t>
  </si>
  <si>
    <r>
      <t>y</t>
    </r>
    <r>
      <rPr>
        <vertAlign val="subscript"/>
        <sz val="11"/>
        <color theme="1"/>
        <rFont val="Calibri"/>
        <family val="2"/>
      </rPr>
      <t>0</t>
    </r>
  </si>
  <si>
    <r>
      <t>v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/ω</t>
    </r>
  </si>
  <si>
    <r>
      <t xml:space="preserve">Period </t>
    </r>
    <r>
      <rPr>
        <sz val="11"/>
        <color theme="1"/>
        <rFont val="Calibri"/>
        <family val="2"/>
      </rPr>
      <t>λ=</t>
    </r>
  </si>
  <si>
    <t>2π/ω</t>
  </si>
  <si>
    <t>Frequency=</t>
  </si>
  <si>
    <t>1/λ</t>
  </si>
  <si>
    <r>
      <t>Phase shift for 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; σ=</t>
    </r>
  </si>
  <si>
    <t>Phase shift for cos translation: ø=</t>
  </si>
  <si>
    <r>
      <t>y(t)= 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cos(ωt)+c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sin(ωt) = </t>
    </r>
    <r>
      <rPr>
        <b/>
        <sz val="11"/>
        <color theme="1"/>
        <rFont val="Calibri"/>
        <family val="2"/>
        <scheme val="minor"/>
      </rPr>
      <t>Acos(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>)</t>
    </r>
  </si>
  <si>
    <r>
      <t>[0 for c2=0];[(π/2) for c1=0];[(σ+tan-1(c2/c1)) for all non-zero c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]</t>
    </r>
  </si>
  <si>
    <r>
      <t>[0 for c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&gt;0 and c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&gt;0];[π for all c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&lt;0];[2π for all  c1&lt;0 and c2&lt;0]</t>
    </r>
  </si>
  <si>
    <t>Case 2: Under-Damped</t>
  </si>
  <si>
    <r>
      <t>m,b,k and initial position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and velocity v</t>
    </r>
    <r>
      <rPr>
        <vertAlign val="subscript"/>
        <sz val="11"/>
        <color theme="1"/>
        <rFont val="Calibri"/>
        <family val="2"/>
        <scheme val="minor"/>
      </rPr>
      <t>0</t>
    </r>
  </si>
  <si>
    <r>
      <t>y(t)= e</t>
    </r>
    <r>
      <rPr>
        <vertAlign val="superscript"/>
        <sz val="11"/>
        <color theme="1"/>
        <rFont val="Calibri"/>
        <family val="2"/>
      </rPr>
      <t>αt</t>
    </r>
    <r>
      <rPr>
        <sz val="11"/>
        <color theme="1"/>
        <rFont val="Calibri"/>
        <family val="2"/>
        <scheme val="minor"/>
      </rPr>
      <t>(c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cos(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t)+c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sin(βt)) = </t>
    </r>
    <r>
      <rPr>
        <b/>
        <sz val="11"/>
        <color theme="1"/>
        <rFont val="Calibri"/>
        <family val="2"/>
        <scheme val="minor"/>
      </rPr>
      <t>Ae</t>
    </r>
    <r>
      <rPr>
        <b/>
        <vertAlign val="superscript"/>
        <sz val="11"/>
        <color theme="1"/>
        <rFont val="Calibri"/>
        <family val="2"/>
        <scheme val="minor"/>
      </rPr>
      <t>αt</t>
    </r>
    <r>
      <rPr>
        <b/>
        <sz val="11"/>
        <color theme="1"/>
        <rFont val="Calibri"/>
        <family val="2"/>
        <scheme val="minor"/>
      </rPr>
      <t>cos(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>)</t>
    </r>
  </si>
  <si>
    <t>β=</t>
  </si>
  <si>
    <t>α=</t>
  </si>
  <si>
    <t>2π/β</t>
  </si>
  <si>
    <r>
      <t xml:space="preserve">Quasi-period </t>
    </r>
    <r>
      <rPr>
        <sz val="11"/>
        <color theme="1"/>
        <rFont val="Calibri"/>
        <family val="2"/>
      </rPr>
      <t>λ=</t>
    </r>
  </si>
  <si>
    <t>Quasi-frequency=</t>
  </si>
  <si>
    <r>
      <t>y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-c</t>
    </r>
    <r>
      <rPr>
        <vertAlign val="subscript"/>
        <sz val="11"/>
        <color theme="1"/>
        <rFont val="Calibri"/>
        <family val="2"/>
      </rPr>
      <t>1</t>
    </r>
  </si>
  <si>
    <r>
      <t>2{ (2mv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+y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(b+d))/√(d) }</t>
    </r>
  </si>
  <si>
    <t>N/A</t>
  </si>
  <si>
    <r>
      <t xml:space="preserve">y(t)= 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1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2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  <scheme val="minor"/>
      </rPr>
      <t xml:space="preserve"> </t>
    </r>
  </si>
  <si>
    <r>
      <t>r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</si>
  <si>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</si>
  <si>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t>Case 3: Over-Damped</t>
  </si>
  <si>
    <t>Case 4: Critically Damped</t>
  </si>
  <si>
    <r>
      <t xml:space="preserve">For Mass Spring systems of the following form: </t>
    </r>
    <r>
      <rPr>
        <b/>
        <sz val="11"/>
        <color theme="1"/>
        <rFont val="Calibri"/>
        <family val="2"/>
        <scheme val="minor"/>
      </rPr>
      <t>my''+by'+ky=0</t>
    </r>
  </si>
  <si>
    <t>√(-d/2m)</t>
  </si>
  <si>
    <t>(-b+√d)/2m</t>
  </si>
  <si>
    <t>(-b-√d)/2m</t>
  </si>
  <si>
    <r>
      <t>Condition: Discriminant d=b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-4mk&lt;0</t>
    </r>
  </si>
  <si>
    <r>
      <t>Condition: Discriminant d=b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-4mk&gt;0</t>
    </r>
  </si>
  <si>
    <r>
      <t>Condition: Discriminant d=b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-4mk=0</t>
    </r>
  </si>
  <si>
    <t>Unforced Mass-Spring Systems</t>
  </si>
  <si>
    <t xml:space="preserve"> my''+by'+ky=0</t>
  </si>
  <si>
    <t>Unforced Mass Spring Systems are of the form:</t>
  </si>
  <si>
    <t>Where:</t>
  </si>
  <si>
    <t>The mass on the spring=</t>
  </si>
  <si>
    <t>m</t>
  </si>
  <si>
    <t>b</t>
  </si>
  <si>
    <t>k</t>
  </si>
  <si>
    <t>The sping constant=</t>
  </si>
  <si>
    <t>The damping constant=</t>
  </si>
  <si>
    <r>
      <t>v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-y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>α</t>
    </r>
  </si>
  <si>
    <r>
      <t xml:space="preserve">y(t)= 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</rPr>
      <t>αt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te</t>
    </r>
    <r>
      <rPr>
        <b/>
        <vertAlign val="superscript"/>
        <sz val="11"/>
        <color theme="1"/>
        <rFont val="Calibri"/>
        <family val="2"/>
      </rPr>
      <t>αt</t>
    </r>
    <r>
      <rPr>
        <b/>
        <sz val="11"/>
        <color theme="1"/>
        <rFont val="Calibri"/>
        <family val="2"/>
        <scheme val="minor"/>
      </rPr>
      <t xml:space="preserve"> </t>
    </r>
  </si>
  <si>
    <t>V1</t>
  </si>
  <si>
    <t>V2</t>
  </si>
  <si>
    <t>V3</t>
  </si>
  <si>
    <t>V4</t>
  </si>
  <si>
    <t>V5</t>
  </si>
  <si>
    <t>V6</t>
  </si>
  <si>
    <t>V7</t>
  </si>
  <si>
    <t>V1s</t>
  </si>
  <si>
    <t>V2s</t>
  </si>
  <si>
    <t>V3s</t>
  </si>
  <si>
    <t>V4s</t>
  </si>
  <si>
    <t>V5s</t>
  </si>
  <si>
    <t>V6s</t>
  </si>
  <si>
    <t>V7s</t>
  </si>
  <si>
    <t>Period λ</t>
  </si>
  <si>
    <t>Frequency</t>
  </si>
  <si>
    <t>Quasi-period λ</t>
  </si>
  <si>
    <t>Quasi-frequency</t>
  </si>
  <si>
    <r>
      <t>r</t>
    </r>
    <r>
      <rPr>
        <vertAlign val="subscript"/>
        <sz val="11"/>
        <color theme="1"/>
        <rFont val="Calibri"/>
        <family val="2"/>
      </rPr>
      <t>2</t>
    </r>
  </si>
  <si>
    <r>
      <t xml:space="preserve"> </t>
    </r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</rPr>
      <t>αt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te</t>
    </r>
    <r>
      <rPr>
        <b/>
        <vertAlign val="superscript"/>
        <sz val="11"/>
        <color theme="1"/>
        <rFont val="Calibri"/>
        <family val="2"/>
      </rPr>
      <t>αt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</si>
  <si>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1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2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</si>
  <si>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Acos(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>)</t>
    </r>
  </si>
  <si>
    <r>
      <t>Ae</t>
    </r>
    <r>
      <rPr>
        <b/>
        <vertAlign val="superscript"/>
        <sz val="11"/>
        <color theme="1"/>
        <rFont val="Calibri"/>
        <family val="2"/>
        <scheme val="minor"/>
      </rPr>
      <t>αt</t>
    </r>
    <r>
      <rPr>
        <b/>
        <sz val="11"/>
        <color theme="1"/>
        <rFont val="Calibri"/>
        <family val="2"/>
        <scheme val="minor"/>
      </rPr>
      <t>cos(</t>
    </r>
    <r>
      <rPr>
        <b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>)</t>
    </r>
  </si>
  <si>
    <r>
      <t>Acos(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t-</t>
    </r>
    <r>
      <rPr>
        <b/>
        <sz val="11"/>
        <color theme="1"/>
        <rFont val="Calibri"/>
        <family val="2"/>
      </rPr>
      <t>ø</t>
    </r>
    <r>
      <rPr>
        <b/>
        <sz val="11"/>
        <color theme="1"/>
        <rFont val="Calibri"/>
        <family val="2"/>
        <scheme val="minor"/>
      </rPr>
      <t>)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</si>
  <si>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1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e</t>
    </r>
    <r>
      <rPr>
        <b/>
        <vertAlign val="superscript"/>
        <sz val="11"/>
        <color theme="1"/>
        <rFont val="Calibri"/>
        <family val="2"/>
      </rPr>
      <t>r</t>
    </r>
    <r>
      <rPr>
        <b/>
        <vertAlign val="superscript"/>
        <sz val="8"/>
        <color theme="1"/>
        <rFont val="Calibri"/>
        <family val="2"/>
      </rPr>
      <t>2</t>
    </r>
    <r>
      <rPr>
        <b/>
        <vertAlign val="superscript"/>
        <sz val="11"/>
        <color theme="1"/>
        <rFont val="Calibri"/>
        <family val="2"/>
      </rPr>
      <t>t</t>
    </r>
    <r>
      <rPr>
        <b/>
        <sz val="11"/>
        <color theme="1"/>
        <rFont val="Calibri"/>
        <family val="2"/>
        <scheme val="minor"/>
      </rPr>
      <t xml:space="preserve"> </t>
    </r>
  </si>
  <si>
    <t>Equation Form:</t>
  </si>
  <si>
    <t>Equation:</t>
  </si>
  <si>
    <r>
      <t xml:space="preserve"> e</t>
    </r>
    <r>
      <rPr>
        <b/>
        <vertAlign val="superscript"/>
        <sz val="11"/>
        <color theme="1"/>
        <rFont val="Calibri"/>
        <family val="2"/>
      </rPr>
      <t>αt</t>
    </r>
    <r>
      <rPr>
        <b/>
        <sz val="11"/>
        <color theme="1"/>
        <rFont val="Calibri"/>
        <family val="2"/>
      </rPr>
      <t>(c</t>
    </r>
    <r>
      <rPr>
        <b/>
        <vertAlign val="subscript"/>
        <sz val="11"/>
        <color theme="1"/>
        <rFont val="Calibri"/>
        <family val="2"/>
      </rPr>
      <t>1</t>
    </r>
    <r>
      <rPr>
        <b/>
        <sz val="11"/>
        <color theme="1"/>
        <rFont val="Calibri"/>
        <family val="2"/>
      </rPr>
      <t>+c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t)</t>
    </r>
    <r>
      <rPr>
        <b/>
        <sz val="11"/>
        <color theme="1"/>
        <rFont val="Calibri"/>
        <family val="2"/>
        <scheme val="minor"/>
      </rPr>
      <t xml:space="preserve"> </t>
    </r>
  </si>
  <si>
    <t>offset</t>
  </si>
  <si>
    <t>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</si>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</sst>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b/>
      <vertAlign val="superscript"/>
      <sz val="8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right"/>
    </xf>
    <xf numFmtId="0" fontId="6" fillId="0" borderId="1" xfId="2" applyAlignment="1">
      <alignment horizontal="center" vertical="center"/>
    </xf>
    <xf numFmtId="0" fontId="6" fillId="0" borderId="1" xfId="2" applyAlignment="1">
      <alignment horizontal="center"/>
    </xf>
    <xf numFmtId="0" fontId="5" fillId="0" borderId="0" xfId="1" applyAlignment="1">
      <alignment horizontal="center"/>
    </xf>
    <xf numFmtId="0" fontId="5" fillId="0" borderId="0" xfId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3" fillId="0" borderId="0" xfId="0" applyNumberFormat="1" applyFont="1"/>
    <xf numFmtId="0" fontId="8" fillId="0" borderId="0" xfId="0" applyFont="1"/>
    <xf numFmtId="0" fontId="0" fillId="0" borderId="0" xfId="0" applyNumberFormat="1" applyAlignment="1">
      <alignment horizontal="right"/>
    </xf>
    <xf numFmtId="0" fontId="8" fillId="0" borderId="0" xfId="0" applyFont="1" applyAlignment="1">
      <alignment vertical="top"/>
    </xf>
    <xf numFmtId="0" fontId="7" fillId="2" borderId="2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3">
    <cellStyle name="Heading 1" xfId="2" builtinId="16"/>
    <cellStyle name="Normal" xfId="0" builtinId="0"/>
    <cellStyle name="Title" xfId="1" builtinId="15"/>
  </cellStyles>
  <dxfs count="2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'System Analyser'!$H$6</c:f>
              <c:strCache>
                <c:ptCount val="1"/>
                <c:pt idx="0">
                  <c:v>Under-Damped</c:v>
                </c:pt>
              </c:strCache>
            </c:strRef>
          </c:tx>
          <c:marker>
            <c:symbol val="none"/>
          </c:marker>
          <c:cat>
            <c:numRef>
              <c:f>Ref_Table!$G$11:$G$1011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cat>
          <c:val>
            <c:numRef>
              <c:f>Ref_Table!$H$11:$H$1011</c:f>
              <c:numCache>
                <c:formatCode>General</c:formatCode>
                <c:ptCount val="1001"/>
                <c:pt idx="0">
                  <c:v>-0.49999999999999967</c:v>
                </c:pt>
                <c:pt idx="1">
                  <c:v>-0.42270307836924165</c:v>
                </c:pt>
                <c:pt idx="2">
                  <c:v>-0.34584933265294421</c:v>
                </c:pt>
                <c:pt idx="3">
                  <c:v>-0.26949361418454754</c:v>
                </c:pt>
                <c:pt idx="4">
                  <c:v>-0.19368984449472942</c:v>
                </c:pt>
                <c:pt idx="5">
                  <c:v>-0.11849098298484695</c:v>
                </c:pt>
                <c:pt idx="6">
                  <c:v>-4.3948995663920236E-2</c:v>
                </c:pt>
                <c:pt idx="7">
                  <c:v>2.9885175037319467E-2</c:v>
                </c:pt>
                <c:pt idx="8">
                  <c:v>0.10296163936275469</c:v>
                </c:pt>
                <c:pt idx="9">
                  <c:v>0.17523158822599424</c:v>
                </c:pt>
                <c:pt idx="10">
                  <c:v>0.24664732009363216</c:v>
                </c:pt>
                <c:pt idx="11">
                  <c:v>0.31716226674699627</c:v>
                </c:pt>
                <c:pt idx="12">
                  <c:v>0.38673101791367614</c:v>
                </c:pt>
                <c:pt idx="13">
                  <c:v>0.45530934476108548</c:v>
                </c:pt>
                <c:pt idx="14">
                  <c:v>0.52285422224526534</c:v>
                </c:pt>
                <c:pt idx="15">
                  <c:v>0.5893238503090853</c:v>
                </c:pt>
                <c:pt idx="16">
                  <c:v>0.6546776739249478</c:v>
                </c:pt>
                <c:pt idx="17">
                  <c:v>0.71887640197803415</c:v>
                </c:pt>
                <c:pt idx="18">
                  <c:v>0.7818820249870746</c:v>
                </c:pt>
                <c:pt idx="19">
                  <c:v>0.84365783166053809</c:v>
                </c:pt>
                <c:pt idx="20">
                  <c:v>0.90416842428706801</c:v>
                </c:pt>
                <c:pt idx="21">
                  <c:v>0.96337973295989676</c:v>
                </c:pt>
                <c:pt idx="22">
                  <c:v>1.0212590286358632</c:v>
                </c:pt>
                <c:pt idx="23">
                  <c:v>1.0777749350305781</c:v>
                </c:pt>
                <c:pt idx="24">
                  <c:v>1.1328974393521258</c:v>
                </c:pt>
                <c:pt idx="25">
                  <c:v>1.1865979018765906</c:v>
                </c:pt>
                <c:pt idx="26">
                  <c:v>1.2388490643695591</c:v>
                </c:pt>
                <c:pt idx="27">
                  <c:v>1.2896250573585608</c:v>
                </c:pt>
                <c:pt idx="28">
                  <c:v>1.3389014062623046</c:v>
                </c:pt>
                <c:pt idx="29">
                  <c:v>1.3866550363833359</c:v>
                </c:pt>
                <c:pt idx="30">
                  <c:v>1.4328642767715811</c:v>
                </c:pt>
                <c:pt idx="31">
                  <c:v>1.4775088629670428</c:v>
                </c:pt>
                <c:pt idx="32">
                  <c:v>1.5205699386306721</c:v>
                </c:pt>
                <c:pt idx="33">
                  <c:v>1.5620300560732283</c:v>
                </c:pt>
                <c:pt idx="34">
                  <c:v>1.6018731756926852</c:v>
                </c:pt>
                <c:pt idx="35">
                  <c:v>1.6400846643314768</c:v>
                </c:pt>
                <c:pt idx="36">
                  <c:v>1.6766512925655903</c:v>
                </c:pt>
                <c:pt idx="37">
                  <c:v>1.7115612309382406</c:v>
                </c:pt>
                <c:pt idx="38">
                  <c:v>1.7448040451515114</c:v>
                </c:pt>
                <c:pt idx="39">
                  <c:v>1.77637069023006</c:v>
                </c:pt>
                <c:pt idx="40">
                  <c:v>1.806253503671595</c:v>
                </c:pt>
                <c:pt idx="41">
                  <c:v>1.8344461975995074</c:v>
                </c:pt>
                <c:pt idx="42">
                  <c:v>1.8609438499336228</c:v>
                </c:pt>
                <c:pt idx="43">
                  <c:v>1.8857428945956547</c:v>
                </c:pt>
                <c:pt idx="44">
                  <c:v>1.9088411107665222</c:v>
                </c:pt>
                <c:pt idx="45">
                  <c:v>1.9302376112132453</c:v>
                </c:pt>
                <c:pt idx="46">
                  <c:v>1.9499328297036758</c:v>
                </c:pt>
                <c:pt idx="47">
                  <c:v>1.9679285075278445</c:v>
                </c:pt>
                <c:pt idx="48">
                  <c:v>1.9842276791452125</c:v>
                </c:pt>
                <c:pt idx="49">
                  <c:v>1.9988346569775839</c:v>
                </c:pt>
                <c:pt idx="50">
                  <c:v>2.01175501536791</c:v>
                </c:pt>
                <c:pt idx="51">
                  <c:v>2.0229955737256571</c:v>
                </c:pt>
                <c:pt idx="52">
                  <c:v>2.0325643788798184</c:v>
                </c:pt>
                <c:pt idx="53">
                  <c:v>2.0404706866610773</c:v>
                </c:pt>
                <c:pt idx="54">
                  <c:v>2.0467249427349725</c:v>
                </c:pt>
                <c:pt idx="55">
                  <c:v>2.0513387627083208</c:v>
                </c:pt>
                <c:pt idx="56">
                  <c:v>2.0543249115314461</c:v>
                </c:pt>
                <c:pt idx="57">
                  <c:v>2.055697282219124</c:v>
                </c:pt>
                <c:pt idx="58">
                  <c:v>2.0554708739134098</c:v>
                </c:pt>
                <c:pt idx="59">
                  <c:v>2.0536617693118333</c:v>
                </c:pt>
                <c:pt idx="60">
                  <c:v>2.0502871114846628</c:v>
                </c:pt>
                <c:pt idx="61">
                  <c:v>2.0453650801052019</c:v>
                </c:pt>
                <c:pt idx="62">
                  <c:v>2.0389148671172901</c:v>
                </c:pt>
                <c:pt idx="63">
                  <c:v>2.0309566518643614</c:v>
                </c:pt>
                <c:pt idx="64">
                  <c:v>2.0215115757046052</c:v>
                </c:pt>
                <c:pt idx="65">
                  <c:v>2.0106017161369061</c:v>
                </c:pt>
                <c:pt idx="66">
                  <c:v>1.9982500604623963</c:v>
                </c:pt>
                <c:pt idx="67">
                  <c:v>1.9844804790065367</c:v>
                </c:pt>
                <c:pt idx="68">
                  <c:v>1.9693176979267539</c:v>
                </c:pt>
                <c:pt idx="69">
                  <c:v>1.9527872716307244</c:v>
                </c:pt>
                <c:pt idx="70">
                  <c:v>1.9349155548304484</c:v>
                </c:pt>
                <c:pt idx="71">
                  <c:v>1.9157296742572834</c:v>
                </c:pt>
                <c:pt idx="72">
                  <c:v>1.8952575000631262</c:v>
                </c:pt>
                <c:pt idx="73">
                  <c:v>1.8735276169329096</c:v>
                </c:pt>
                <c:pt idx="74">
                  <c:v>1.8505692949335728</c:v>
                </c:pt>
                <c:pt idx="75">
                  <c:v>1.8264124601245959</c:v>
                </c:pt>
                <c:pt idx="76">
                  <c:v>1.8010876649551364</c:v>
                </c:pt>
                <c:pt idx="77">
                  <c:v>1.774626058472718</c:v>
                </c:pt>
                <c:pt idx="78">
                  <c:v>1.7470593563683217</c:v>
                </c:pt>
                <c:pt idx="79">
                  <c:v>1.7184198108825923</c:v>
                </c:pt>
                <c:pt idx="80">
                  <c:v>1.6887401805977673</c:v>
                </c:pt>
                <c:pt idx="81">
                  <c:v>1.6580537001397375</c:v>
                </c:pt>
                <c:pt idx="82">
                  <c:v>1.6263940498145102</c:v>
                </c:pt>
                <c:pt idx="83">
                  <c:v>1.593795325203138</c:v>
                </c:pt>
                <c:pt idx="84">
                  <c:v>1.5602920067389634</c:v>
                </c:pt>
                <c:pt idx="85">
                  <c:v>1.5259189292908246</c:v>
                </c:pt>
                <c:pt idx="86">
                  <c:v>1.4907112517756129</c:v>
                </c:pt>
                <c:pt idx="87">
                  <c:v>1.4547044268233151</c:v>
                </c:pt>
                <c:pt idx="88">
                  <c:v>1.4179341705174227</c:v>
                </c:pt>
                <c:pt idx="89">
                  <c:v>1.3804364322332767</c:v>
                </c:pt>
                <c:pt idx="90">
                  <c:v>1.3422473645966415</c:v>
                </c:pt>
                <c:pt idx="91">
                  <c:v>1.3034032935844695</c:v>
                </c:pt>
                <c:pt idx="92">
                  <c:v>1.2639406887895013</c:v>
                </c:pt>
                <c:pt idx="93">
                  <c:v>1.2238961338699945</c:v>
                </c:pt>
                <c:pt idx="94">
                  <c:v>1.1833062972055319</c:v>
                </c:pt>
                <c:pt idx="95">
                  <c:v>1.1422079027794791</c:v>
                </c:pt>
                <c:pt idx="96">
                  <c:v>1.1006377013082902</c:v>
                </c:pt>
                <c:pt idx="97">
                  <c:v>1.0586324416374715</c:v>
                </c:pt>
                <c:pt idx="98">
                  <c:v>1.0162288424235995</c:v>
                </c:pt>
                <c:pt idx="99">
                  <c:v>0.97346356412138935</c:v>
                </c:pt>
                <c:pt idx="100">
                  <c:v>0.9303731812943703</c:v>
                </c:pt>
                <c:pt idx="101">
                  <c:v>0.88699415526731029</c:v>
                </c:pt>
                <c:pt idx="102">
                  <c:v>0.84336280713806477</c:v>
                </c:pt>
                <c:pt idx="103">
                  <c:v>0.79951529116609354</c:v>
                </c:pt>
                <c:pt idx="104">
                  <c:v>0.75548756855441201</c:v>
                </c:pt>
                <c:pt idx="105">
                  <c:v>0.71131538164127817</c:v>
                </c:pt>
                <c:pt idx="106">
                  <c:v>0.66703422851744576</c:v>
                </c:pt>
                <c:pt idx="107">
                  <c:v>0.62267933808430853</c:v>
                </c:pt>
                <c:pt idx="108">
                  <c:v>0.57828564556779527</c:v>
                </c:pt>
                <c:pt idx="109">
                  <c:v>0.53388776850235353</c:v>
                </c:pt>
                <c:pt idx="110">
                  <c:v>0.48951998319886286</c:v>
                </c:pt>
                <c:pt idx="111">
                  <c:v>0.44521620170981291</c:v>
                </c:pt>
                <c:pt idx="112">
                  <c:v>0.40100994930455386</c:v>
                </c:pt>
                <c:pt idx="113">
                  <c:v>0.35693434246691857</c:v>
                </c:pt>
                <c:pt idx="114">
                  <c:v>0.31302206742697941</c:v>
                </c:pt>
                <c:pt idx="115">
                  <c:v>0.26930535923818266</c:v>
                </c:pt>
                <c:pt idx="116">
                  <c:v>0.22581598141056552</c:v>
                </c:pt>
                <c:pt idx="117">
                  <c:v>0.18258520611022633</c:v>
                </c:pt>
                <c:pt idx="118">
                  <c:v>0.13964379493468673</c:v>
                </c:pt>
                <c:pt idx="119">
                  <c:v>9.7021980273228559E-2</c:v>
                </c:pt>
                <c:pt idx="120">
                  <c:v>5.4749447260771342E-2</c:v>
                </c:pt>
                <c:pt idx="121">
                  <c:v>1.2855316333289813E-2</c:v>
                </c:pt>
                <c:pt idx="122">
                  <c:v>-2.8631873607758936E-2</c:v>
                </c:pt>
                <c:pt idx="123">
                  <c:v>-6.9684181415077082E-2</c:v>
                </c:pt>
                <c:pt idx="124">
                  <c:v>-0.11027427929285859</c:v>
                </c:pt>
                <c:pt idx="125">
                  <c:v>-0.15037546776597752</c:v>
                </c:pt>
                <c:pt idx="126">
                  <c:v>-0.1899616900157399</c:v>
                </c:pt>
                <c:pt idx="127">
                  <c:v>-0.22900754557744782</c:v>
                </c:pt>
                <c:pt idx="128">
                  <c:v>-0.26748830339556368</c:v>
                </c:pt>
                <c:pt idx="129">
                  <c:v>-0.30537991423280048</c:v>
                </c:pt>
                <c:pt idx="130">
                  <c:v>-0.34265902242999491</c:v>
                </c:pt>
                <c:pt idx="131">
                  <c:v>-0.37930297701416349</c:v>
                </c:pt>
                <c:pt idx="132">
                  <c:v>-0.41528984215265119</c:v>
                </c:pt>
                <c:pt idx="133">
                  <c:v>-0.45059840695182579</c:v>
                </c:pt>
                <c:pt idx="134">
                  <c:v>-0.48520819459928172</c:v>
                </c:pt>
                <c:pt idx="135">
                  <c:v>-0.51909947084903529</c:v>
                </c:pt>
                <c:pt idx="136">
                  <c:v>-0.55225325184970764</c:v>
                </c:pt>
                <c:pt idx="137">
                  <c:v>-0.58465131131619508</c:v>
                </c:pt>
                <c:pt idx="138">
                  <c:v>-0.61627618704583109</c:v>
                </c:pt>
                <c:pt idx="139">
                  <c:v>-0.6471111867805317</c:v>
                </c:pt>
                <c:pt idx="140">
                  <c:v>-0.67714039341692656</c:v>
                </c:pt>
                <c:pt idx="141">
                  <c:v>-0.70634866956692266</c:v>
                </c:pt>
                <c:pt idx="142">
                  <c:v>-0.7347216614716704</c:v>
                </c:pt>
                <c:pt idx="143">
                  <c:v>-0.76224580227233762</c:v>
                </c:pt>
                <c:pt idx="144">
                  <c:v>-0.78890831464155942</c:v>
                </c:pt>
                <c:pt idx="145">
                  <c:v>-0.81469721277992235</c:v>
                </c:pt>
                <c:pt idx="146">
                  <c:v>-0.83960130378222841</c:v>
                </c:pt>
                <c:pt idx="147">
                  <c:v>-0.86361018837878989</c:v>
                </c:pt>
                <c:pt idx="148">
                  <c:v>-0.88671426105736884</c:v>
                </c:pt>
                <c:pt idx="149">
                  <c:v>-0.90890470957186009</c:v>
                </c:pt>
                <c:pt idx="150">
                  <c:v>-0.93017351384417901</c:v>
                </c:pt>
                <c:pt idx="151">
                  <c:v>-0.95051344426624018</c:v>
                </c:pt>
                <c:pt idx="152">
                  <c:v>-0.96991805940932097</c:v>
                </c:pt>
                <c:pt idx="153">
                  <c:v>-0.98838170314844775</c:v>
                </c:pt>
                <c:pt idx="154">
                  <c:v>-1.0058995012098695</c:v>
                </c:pt>
                <c:pt idx="155">
                  <c:v>-1.0224673571499974</c:v>
                </c:pt>
                <c:pt idx="156">
                  <c:v>-1.0380819477745897</c:v>
                </c:pt>
                <c:pt idx="157">
                  <c:v>-1.0527407180072617</c:v>
                </c:pt>
                <c:pt idx="158">
                  <c:v>-1.0664418752167799</c:v>
                </c:pt>
                <c:pt idx="159">
                  <c:v>-1.0791843830128784</c:v>
                </c:pt>
                <c:pt idx="160">
                  <c:v>-1.0909679545206858</c:v>
                </c:pt>
                <c:pt idx="161">
                  <c:v>-1.1017930451441289</c:v>
                </c:pt>
                <c:pt idx="162">
                  <c:v>-1.1116608448289749</c:v>
                </c:pt>
                <c:pt idx="163">
                  <c:v>-1.1205732698364708</c:v>
                </c:pt>
                <c:pt idx="164">
                  <c:v>-1.1285329540387721</c:v>
                </c:pt>
                <c:pt idx="165">
                  <c:v>-1.1355432397476506</c:v>
                </c:pt>
                <c:pt idx="166">
                  <c:v>-1.1416081680881842</c:v>
                </c:pt>
                <c:pt idx="167">
                  <c:v>-1.1467324689293865</c:v>
                </c:pt>
                <c:pt idx="168">
                  <c:v>-1.1509215503839418</c:v>
                </c:pt>
                <c:pt idx="169">
                  <c:v>-1.1541814878894403</c:v>
                </c:pt>
                <c:pt idx="170">
                  <c:v>-1.1565190128836831</c:v>
                </c:pt>
                <c:pt idx="171">
                  <c:v>-1.1579415010868421</c:v>
                </c:pt>
                <c:pt idx="172">
                  <c:v>-1.1584569604034123</c:v>
                </c:pt>
                <c:pt idx="173">
                  <c:v>-1.158074018457073</c:v>
                </c:pt>
                <c:pt idx="174">
                  <c:v>-1.1568019097717221</c:v>
                </c:pt>
                <c:pt idx="175">
                  <c:v>-1.1546504626120844</c:v>
                </c:pt>
                <c:pt idx="176">
                  <c:v>-1.1516300854974371</c:v>
                </c:pt>
                <c:pt idx="177">
                  <c:v>-1.1477517534020913</c:v>
                </c:pt>
                <c:pt idx="178">
                  <c:v>-1.1430269936564033</c:v>
                </c:pt>
                <c:pt idx="179">
                  <c:v>-1.137467871562148</c:v>
                </c:pt>
                <c:pt idx="180">
                  <c:v>-1.1310869757362074</c:v>
                </c:pt>
                <c:pt idx="181">
                  <c:v>-1.1238974031965629</c:v>
                </c:pt>
                <c:pt idx="182">
                  <c:v>-1.1159127442046679</c:v>
                </c:pt>
                <c:pt idx="183">
                  <c:v>-1.1071470668783026</c:v>
                </c:pt>
                <c:pt idx="184">
                  <c:v>-1.097614901589067</c:v>
                </c:pt>
                <c:pt idx="185">
                  <c:v>-1.087331225158682</c:v>
                </c:pt>
                <c:pt idx="186">
                  <c:v>-1.0763114448682882</c:v>
                </c:pt>
                <c:pt idx="187">
                  <c:v>-1.0645713822949312</c:v>
                </c:pt>
                <c:pt idx="188">
                  <c:v>-1.05212725698942</c:v>
                </c:pt>
                <c:pt idx="189">
                  <c:v>-1.0389956700097185</c:v>
                </c:pt>
                <c:pt idx="190">
                  <c:v>-1.0251935873240094</c:v>
                </c:pt>
                <c:pt idx="191">
                  <c:v>-1.0107383230975193</c:v>
                </c:pt>
                <c:pt idx="192">
                  <c:v>-0.99564752287715519</c:v>
                </c:pt>
                <c:pt idx="193">
                  <c:v>-0.97993914668792914</c:v>
                </c:pt>
                <c:pt idx="194">
                  <c:v>-0.96363145205508927</c:v>
                </c:pt>
                <c:pt idx="195">
                  <c:v>-0.94674297696578213</c:v>
                </c:pt>
                <c:pt idx="196">
                  <c:v>-0.92929252278398833</c:v>
                </c:pt>
                <c:pt idx="197">
                  <c:v>-0.91129913713237343</c:v>
                </c:pt>
                <c:pt idx="198">
                  <c:v>-0.89278209675457576</c:v>
                </c:pt>
                <c:pt idx="199">
                  <c:v>-0.87376089037135041</c:v>
                </c:pt>
                <c:pt idx="200">
                  <c:v>-0.85425520154383816</c:v>
                </c:pt>
                <c:pt idx="201">
                  <c:v>-0.83428489155711405</c:v>
                </c:pt>
                <c:pt idx="202">
                  <c:v>-0.81386998233700314</c:v>
                </c:pt>
                <c:pt idx="203">
                  <c:v>-0.79303063941301133</c:v>
                </c:pt>
                <c:pt idx="204">
                  <c:v>-0.77178715494004391</c:v>
                </c:pt>
                <c:pt idx="205">
                  <c:v>-0.75015993079142462</c:v>
                </c:pt>
                <c:pt idx="206">
                  <c:v>-0.72816946173553465</c:v>
                </c:pt>
                <c:pt idx="207">
                  <c:v>-0.7058363187082235</c:v>
                </c:pt>
                <c:pt idx="208">
                  <c:v>-0.68318113219292476</c:v>
                </c:pt>
                <c:pt idx="209">
                  <c:v>-0.66022457572022697</c:v>
                </c:pt>
                <c:pt idx="210">
                  <c:v>-0.63698734949843605</c:v>
                </c:pt>
                <c:pt idx="211">
                  <c:v>-0.61349016418644198</c:v>
                </c:pt>
                <c:pt idx="212">
                  <c:v>-0.58975372481999333</c:v>
                </c:pt>
                <c:pt idx="213">
                  <c:v>-0.56579871490223854</c:v>
                </c:pt>
                <c:pt idx="214">
                  <c:v>-0.54164578066918079</c:v>
                </c:pt>
                <c:pt idx="215">
                  <c:v>-0.51731551554042265</c:v>
                </c:pt>
                <c:pt idx="216">
                  <c:v>-0.49282844476535864</c:v>
                </c:pt>
                <c:pt idx="217">
                  <c:v>-0.46820501027470462</c:v>
                </c:pt>
                <c:pt idx="218">
                  <c:v>-0.44346555574700325</c:v>
                </c:pt>
                <c:pt idx="219">
                  <c:v>-0.4186303118994823</c:v>
                </c:pt>
                <c:pt idx="220">
                  <c:v>-0.39371938201237072</c:v>
                </c:pt>
                <c:pt idx="221">
                  <c:v>-0.36875272769552225</c:v>
                </c:pt>
                <c:pt idx="222">
                  <c:v>-0.34375015490589683</c:v>
                </c:pt>
                <c:pt idx="223">
                  <c:v>-0.3187313002241966</c:v>
                </c:pt>
                <c:pt idx="224">
                  <c:v>-0.29371561739865354</c:v>
                </c:pt>
                <c:pt idx="225">
                  <c:v>-0.26872236416369039</c:v>
                </c:pt>
                <c:pt idx="226">
                  <c:v>-0.24377058934088147</c:v>
                </c:pt>
                <c:pt idx="227">
                  <c:v>-0.21887912022934791</c:v>
                </c:pt>
                <c:pt idx="228">
                  <c:v>-0.19406655029244144</c:v>
                </c:pt>
                <c:pt idx="229">
                  <c:v>-0.16935122714724835</c:v>
                </c:pt>
                <c:pt idx="230">
                  <c:v>-0.14475124086317212</c:v>
                </c:pt>
                <c:pt idx="231">
                  <c:v>-0.12028441257553933</c:v>
                </c:pt>
                <c:pt idx="232">
                  <c:v>-9.5968283419872874E-2</c:v>
                </c:pt>
                <c:pt idx="233">
                  <c:v>-7.1820103792176959E-2</c:v>
                </c:pt>
                <c:pt idx="234">
                  <c:v>-4.7856822940265768E-2</c:v>
                </c:pt>
                <c:pt idx="235">
                  <c:v>-2.4095078890879622E-2</c:v>
                </c:pt>
                <c:pt idx="236">
                  <c:v>-5.5118871699916347E-4</c:v>
                </c:pt>
                <c:pt idx="237">
                  <c:v>2.2758860850511105E-2</c:v>
                </c:pt>
                <c:pt idx="238">
                  <c:v>4.581942246312154E-2</c:v>
                </c:pt>
                <c:pt idx="239">
                  <c:v>6.861519684321063E-2</c:v>
                </c:pt>
                <c:pt idx="240">
                  <c:v>9.1131241117791584E-2</c:v>
                </c:pt>
                <c:pt idx="241">
                  <c:v>0.11335297679450115</c:v>
                </c:pt>
                <c:pt idx="242">
                  <c:v>0.13526619737724913</c:v>
                </c:pt>
                <c:pt idx="243">
                  <c:v>0.15685707561925652</c:v>
                </c:pt>
                <c:pt idx="244">
                  <c:v>0.17811217041148603</c:v>
                </c:pt>
                <c:pt idx="245">
                  <c:v>0.19901843330478675</c:v>
                </c:pt>
                <c:pt idx="246">
                  <c:v>0.21956321466436612</c:v>
                </c:pt>
                <c:pt idx="247">
                  <c:v>0.23973426945550344</c:v>
                </c:pt>
                <c:pt idx="248">
                  <c:v>0.25951976265971421</c:v>
                </c:pt>
                <c:pt idx="249">
                  <c:v>0.27890827432085846</c:v>
                </c:pt>
                <c:pt idx="250">
                  <c:v>0.29788880422099634</c:v>
                </c:pt>
                <c:pt idx="251">
                  <c:v>0.31645077618605921</c:v>
                </c:pt>
                <c:pt idx="252">
                  <c:v>0.33458404202170455</c:v>
                </c:pt>
                <c:pt idx="253">
                  <c:v>0.35227888507999816</c:v>
                </c:pt>
                <c:pt idx="254">
                  <c:v>0.36952602345784691</c:v>
                </c:pt>
                <c:pt idx="255">
                  <c:v>0.38631661282838192</c:v>
                </c:pt>
                <c:pt idx="256">
                  <c:v>0.40264224890675421</c:v>
                </c:pt>
                <c:pt idx="257">
                  <c:v>0.41849496955208998</c:v>
                </c:pt>
                <c:pt idx="258">
                  <c:v>0.43386725650759506</c:v>
                </c:pt>
                <c:pt idx="259">
                  <c:v>0.44875203678107362</c:v>
                </c:pt>
                <c:pt idx="260">
                  <c:v>0.46314268366837108</c:v>
                </c:pt>
                <c:pt idx="261">
                  <c:v>0.47703301742250581</c:v>
                </c:pt>
                <c:pt idx="262">
                  <c:v>0.49041730557150232</c:v>
                </c:pt>
                <c:pt idx="263">
                  <c:v>0.50329026288816858</c:v>
                </c:pt>
                <c:pt idx="264">
                  <c:v>0.51564705101531383</c:v>
                </c:pt>
                <c:pt idx="265">
                  <c:v>0.52748327775011616</c:v>
                </c:pt>
                <c:pt idx="266">
                  <c:v>0.53879499599158864</c:v>
                </c:pt>
                <c:pt idx="267">
                  <c:v>0.54957870235530382</c:v>
                </c:pt>
                <c:pt idx="268">
                  <c:v>0.55983133545975783</c:v>
                </c:pt>
                <c:pt idx="269">
                  <c:v>0.5695502738889654</c:v>
                </c:pt>
                <c:pt idx="270">
                  <c:v>0.57873333383606751</c:v>
                </c:pt>
                <c:pt idx="271">
                  <c:v>0.58737876643295994</c:v>
                </c:pt>
                <c:pt idx="272">
                  <c:v>0.59548525477110847</c:v>
                </c:pt>
                <c:pt idx="273">
                  <c:v>0.60305191061893426</c:v>
                </c:pt>
                <c:pt idx="274">
                  <c:v>0.61007827084130994</c:v>
                </c:pt>
                <c:pt idx="275">
                  <c:v>0.61656429352689746</c:v>
                </c:pt>
                <c:pt idx="276">
                  <c:v>0.62251035382922026</c:v>
                </c:pt>
                <c:pt idx="277">
                  <c:v>0.62791723952751977</c:v>
                </c:pt>
                <c:pt idx="278">
                  <c:v>0.63278614631361529</c:v>
                </c:pt>
                <c:pt idx="279">
                  <c:v>0.637118672811122</c:v>
                </c:pt>
                <c:pt idx="280">
                  <c:v>0.64091681533353295</c:v>
                </c:pt>
                <c:pt idx="281">
                  <c:v>0.64418296238780481</c:v>
                </c:pt>
                <c:pt idx="282">
                  <c:v>0.64691988893021879</c:v>
                </c:pt>
                <c:pt idx="283">
                  <c:v>0.64913075038141022</c:v>
                </c:pt>
                <c:pt idx="284">
                  <c:v>0.65081907640757686</c:v>
                </c:pt>
                <c:pt idx="285">
                  <c:v>0.65198876447499055</c:v>
                </c:pt>
                <c:pt idx="286">
                  <c:v>0.65264407318503459</c:v>
                </c:pt>
                <c:pt idx="287">
                  <c:v>0.65278961539709435</c:v>
                </c:pt>
                <c:pt idx="288">
                  <c:v>0.652430351146708</c:v>
                </c:pt>
                <c:pt idx="289">
                  <c:v>0.65157158036648377</c:v>
                </c:pt>
                <c:pt idx="290">
                  <c:v>0.65021893541735198</c:v>
                </c:pt>
                <c:pt idx="291">
                  <c:v>0.64837837343780091</c:v>
                </c:pt>
                <c:pt idx="292">
                  <c:v>0.64605616851880865</c:v>
                </c:pt>
                <c:pt idx="293">
                  <c:v>0.64325890371223604</c:v>
                </c:pt>
                <c:pt idx="294">
                  <c:v>0.63999346288050118</c:v>
                </c:pt>
                <c:pt idx="295">
                  <c:v>0.63626702239540078</c:v>
                </c:pt>
                <c:pt idx="296">
                  <c:v>0.63208704269397786</c:v>
                </c:pt>
                <c:pt idx="297">
                  <c:v>0.62746125969937194</c:v>
                </c:pt>
                <c:pt idx="298">
                  <c:v>0.62239767611460761</c:v>
                </c:pt>
                <c:pt idx="299">
                  <c:v>0.61690455259730204</c:v>
                </c:pt>
                <c:pt idx="300">
                  <c:v>0.61099039882327888</c:v>
                </c:pt>
                <c:pt idx="301">
                  <c:v>0.60466396444708603</c:v>
                </c:pt>
                <c:pt idx="302">
                  <c:v>0.59793422996741352</c:v>
                </c:pt>
                <c:pt idx="303">
                  <c:v>0.59081039750539976</c:v>
                </c:pt>
                <c:pt idx="304">
                  <c:v>0.58330188150380669</c:v>
                </c:pt>
                <c:pt idx="305">
                  <c:v>0.5754182993550172</c:v>
                </c:pt>
                <c:pt idx="306">
                  <c:v>0.5671694619657992</c:v>
                </c:pt>
                <c:pt idx="307">
                  <c:v>0.55856536426672942</c:v>
                </c:pt>
                <c:pt idx="308">
                  <c:v>0.54961617567415466</c:v>
                </c:pt>
                <c:pt idx="309">
                  <c:v>0.54033223051251567</c:v>
                </c:pt>
                <c:pt idx="310">
                  <c:v>0.53072401840480576</c:v>
                </c:pt>
                <c:pt idx="311">
                  <c:v>0.52080217463890588</c:v>
                </c:pt>
                <c:pt idx="312">
                  <c:v>0.51057747051744617</c:v>
                </c:pt>
                <c:pt idx="313">
                  <c:v>0.50006080369881822</c:v>
                </c:pt>
                <c:pt idx="314">
                  <c:v>0.48926318853685558</c:v>
                </c:pt>
                <c:pt idx="315">
                  <c:v>0.47819574642665996</c:v>
                </c:pt>
                <c:pt idx="316">
                  <c:v>0.46686969616394819</c:v>
                </c:pt>
                <c:pt idx="317">
                  <c:v>0.45529634432521726</c:v>
                </c:pt>
                <c:pt idx="318">
                  <c:v>0.44348707567594897</c:v>
                </c:pt>
                <c:pt idx="319">
                  <c:v>0.4314533436139546</c:v>
                </c:pt>
                <c:pt idx="320">
                  <c:v>0.41920666065489798</c:v>
                </c:pt>
                <c:pt idx="321">
                  <c:v>0.40675858896689537</c:v>
                </c:pt>
                <c:pt idx="322">
                  <c:v>0.39412073096101718</c:v>
                </c:pt>
                <c:pt idx="323">
                  <c:v>0.38130471994438458</c:v>
                </c:pt>
                <c:pt idx="324">
                  <c:v>0.36832221084243982</c:v>
                </c:pt>
                <c:pt idx="325">
                  <c:v>0.35518487099687146</c:v>
                </c:pt>
                <c:pt idx="326">
                  <c:v>0.34190437104551719</c:v>
                </c:pt>
                <c:pt idx="327">
                  <c:v>0.32849237589048247</c:v>
                </c:pt>
                <c:pt idx="328">
                  <c:v>0.31496053576053956</c:v>
                </c:pt>
                <c:pt idx="329">
                  <c:v>0.3013204773737797</c:v>
                </c:pt>
                <c:pt idx="330">
                  <c:v>0.28758379520632682</c:v>
                </c:pt>
                <c:pt idx="331">
                  <c:v>0.27376204287278227</c:v>
                </c:pt>
                <c:pt idx="332">
                  <c:v>0.2598667246239561</c:v>
                </c:pt>
                <c:pt idx="333">
                  <c:v>0.24590928696724734</c:v>
                </c:pt>
                <c:pt idx="334">
                  <c:v>0.23190111041494194</c:v>
                </c:pt>
                <c:pt idx="335">
                  <c:v>0.21785350136549186</c:v>
                </c:pt>
                <c:pt idx="336">
                  <c:v>0.20377768412273334</c:v>
                </c:pt>
                <c:pt idx="337">
                  <c:v>0.18968479305781769</c:v>
                </c:pt>
                <c:pt idx="338">
                  <c:v>0.17558586491846959</c:v>
                </c:pt>
                <c:pt idx="339">
                  <c:v>0.16149183129005842</c:v>
                </c:pt>
                <c:pt idx="340">
                  <c:v>0.14741351121275947</c:v>
                </c:pt>
                <c:pt idx="341">
                  <c:v>0.13336160395897087</c:v>
                </c:pt>
                <c:pt idx="342">
                  <c:v>0.11934668197493568</c:v>
                </c:pt>
                <c:pt idx="343">
                  <c:v>0.10537918399039839</c:v>
                </c:pt>
                <c:pt idx="344">
                  <c:v>9.1469408299928764E-2</c:v>
                </c:pt>
                <c:pt idx="345">
                  <c:v>7.7627506219377002E-2</c:v>
                </c:pt>
                <c:pt idx="346">
                  <c:v>6.3863475720784602E-2</c:v>
                </c:pt>
                <c:pt idx="347">
                  <c:v>5.0187155248856766E-2</c:v>
                </c:pt>
                <c:pt idx="348">
                  <c:v>3.6608217721985338E-2</c:v>
                </c:pt>
                <c:pt idx="349">
                  <c:v>2.3136164720585006E-2</c:v>
                </c:pt>
                <c:pt idx="350">
                  <c:v>9.7803208653818412E-3</c:v>
                </c:pt>
                <c:pt idx="351">
                  <c:v>-3.4501716119097648E-3</c:v>
                </c:pt>
                <c:pt idx="352">
                  <c:v>-1.6546358103258014E-2</c:v>
                </c:pt>
                <c:pt idx="353">
                  <c:v>-2.9499476662211577E-2</c:v>
                </c:pt>
                <c:pt idx="354">
                  <c:v>-4.2300962843124165E-2</c:v>
                </c:pt>
                <c:pt idx="355">
                  <c:v>-5.4942454339923827E-2</c:v>
                </c:pt>
                <c:pt idx="356">
                  <c:v>-6.7415795422871114E-2</c:v>
                </c:pt>
                <c:pt idx="357">
                  <c:v>-7.9713041171873639E-2</c:v>
                </c:pt>
                <c:pt idx="358">
                  <c:v>-9.1826461505125884E-2</c:v>
                </c:pt>
                <c:pt idx="359">
                  <c:v>-0.10374854500201204</c:v>
                </c:pt>
                <c:pt idx="360">
                  <c:v>-0.11547200251935147</c:v>
                </c:pt>
                <c:pt idx="361">
                  <c:v>-0.12698977060027902</c:v>
                </c:pt>
                <c:pt idx="362">
                  <c:v>-0.13829501467516969</c:v>
                </c:pt>
                <c:pt idx="363">
                  <c:v>-0.14938113205423334</c:v>
                </c:pt>
                <c:pt idx="364">
                  <c:v>-0.16024175471152477</c:v>
                </c:pt>
                <c:pt idx="365">
                  <c:v>-0.17087075186030612</c:v>
                </c:pt>
                <c:pt idx="366">
                  <c:v>-0.18126223231985916</c:v>
                </c:pt>
                <c:pt idx="367">
                  <c:v>-0.19141054667397894</c:v>
                </c:pt>
                <c:pt idx="368">
                  <c:v>-0.20131028922157998</c:v>
                </c:pt>
                <c:pt idx="369">
                  <c:v>-0.21095629971995614</c:v>
                </c:pt>
                <c:pt idx="370">
                  <c:v>-0.22034366492143598</c:v>
                </c:pt>
                <c:pt idx="371">
                  <c:v>-0.22946771990428499</c:v>
                </c:pt>
                <c:pt idx="372">
                  <c:v>-0.23832404919888564</c:v>
                </c:pt>
                <c:pt idx="373">
                  <c:v>-0.2469084877103673</c:v>
                </c:pt>
                <c:pt idx="374">
                  <c:v>-0.25521712143898601</c:v>
                </c:pt>
                <c:pt idx="375">
                  <c:v>-0.26324628799972982</c:v>
                </c:pt>
                <c:pt idx="376">
                  <c:v>-0.27099257694272688</c:v>
                </c:pt>
                <c:pt idx="377">
                  <c:v>-0.27845282987621045</c:v>
                </c:pt>
                <c:pt idx="378">
                  <c:v>-0.28562414039389517</c:v>
                </c:pt>
                <c:pt idx="379">
                  <c:v>-0.29250385380877314</c:v>
                </c:pt>
                <c:pt idx="380">
                  <c:v>-0.29908956669546705</c:v>
                </c:pt>
                <c:pt idx="381">
                  <c:v>-0.30537912624338298</c:v>
                </c:pt>
                <c:pt idx="382">
                  <c:v>-0.31137062942306293</c:v>
                </c:pt>
                <c:pt idx="383">
                  <c:v>-0.31706242196821993</c:v>
                </c:pt>
                <c:pt idx="384">
                  <c:v>-0.32245309717609172</c:v>
                </c:pt>
                <c:pt idx="385">
                  <c:v>-0.3275414945288328</c:v>
                </c:pt>
                <c:pt idx="386">
                  <c:v>-0.33232669813879379</c:v>
                </c:pt>
                <c:pt idx="387">
                  <c:v>-0.33680803502064333</c:v>
                </c:pt>
                <c:pt idx="388">
                  <c:v>-0.34098507319337712</c:v>
                </c:pt>
                <c:pt idx="389">
                  <c:v>-0.34485761961538375</c:v>
                </c:pt>
                <c:pt idx="390">
                  <c:v>-0.34842571795580674</c:v>
                </c:pt>
                <c:pt idx="391">
                  <c:v>-0.35168964620556303</c:v>
                </c:pt>
                <c:pt idx="392">
                  <c:v>-0.35464991413144609</c:v>
                </c:pt>
                <c:pt idx="393">
                  <c:v>-0.35730726057684092</c:v>
                </c:pt>
                <c:pt idx="394">
                  <c:v>-0.35966265061266323</c:v>
                </c:pt>
                <c:pt idx="395">
                  <c:v>-0.36171727254220021</c:v>
                </c:pt>
                <c:pt idx="396">
                  <c:v>-0.36347253476362773</c:v>
                </c:pt>
                <c:pt idx="397">
                  <c:v>-0.36493006249402798</c:v>
                </c:pt>
                <c:pt idx="398">
                  <c:v>-0.36609169435882188</c:v>
                </c:pt>
                <c:pt idx="399">
                  <c:v>-0.36695947885057717</c:v>
                </c:pt>
                <c:pt idx="400">
                  <c:v>-0.36753567066122739</c:v>
                </c:pt>
                <c:pt idx="401">
                  <c:v>-0.36782272689178847</c:v>
                </c:pt>
                <c:pt idx="402">
                  <c:v>-0.36782330314371275</c:v>
                </c:pt>
                <c:pt idx="403">
                  <c:v>-0.367540249496074</c:v>
                </c:pt>
                <c:pt idx="404">
                  <c:v>-0.36697660637282148</c:v>
                </c:pt>
                <c:pt idx="405">
                  <c:v>-0.36613560030438091</c:v>
                </c:pt>
                <c:pt idx="406">
                  <c:v>-0.36502063958792624</c:v>
                </c:pt>
                <c:pt idx="407">
                  <c:v>-0.36363530985067199</c:v>
                </c:pt>
                <c:pt idx="408">
                  <c:v>-0.36198336952057575</c:v>
                </c:pt>
                <c:pt idx="409">
                  <c:v>-0.36006874520886312</c:v>
                </c:pt>
                <c:pt idx="410">
                  <c:v>-0.35789552700881327</c:v>
                </c:pt>
                <c:pt idx="411">
                  <c:v>-0.35546796371526257</c:v>
                </c:pt>
                <c:pt idx="412">
                  <c:v>-0.35279045796930336</c:v>
                </c:pt>
                <c:pt idx="413">
                  <c:v>-0.34986756133266333</c:v>
                </c:pt>
                <c:pt idx="414">
                  <c:v>-0.34670396929626623</c:v>
                </c:pt>
                <c:pt idx="415">
                  <c:v>-0.34330451622747454</c:v>
                </c:pt>
                <c:pt idx="416">
                  <c:v>-0.33967417026052316</c:v>
                </c:pt>
                <c:pt idx="417">
                  <c:v>-0.33581802813464806</c:v>
                </c:pt>
                <c:pt idx="418">
                  <c:v>-0.33174130998440921</c:v>
                </c:pt>
                <c:pt idx="419">
                  <c:v>-0.32744935408670434</c:v>
                </c:pt>
                <c:pt idx="420">
                  <c:v>-0.32294761156894985</c:v>
                </c:pt>
                <c:pt idx="421">
                  <c:v>-0.31824164108290193</c:v>
                </c:pt>
                <c:pt idx="422">
                  <c:v>-0.31333710344855925</c:v>
                </c:pt>
                <c:pt idx="423">
                  <c:v>-0.30823975627258238</c:v>
                </c:pt>
                <c:pt idx="424">
                  <c:v>-0.30295544854562889</c:v>
                </c:pt>
                <c:pt idx="425">
                  <c:v>-0.29749011522297875</c:v>
                </c:pt>
                <c:pt idx="426">
                  <c:v>-0.29184977179280092</c:v>
                </c:pt>
                <c:pt idx="427">
                  <c:v>-0.28604050883636417</c:v>
                </c:pt>
                <c:pt idx="428">
                  <c:v>-0.28006848658447614</c:v>
                </c:pt>
                <c:pt idx="429">
                  <c:v>-0.27393992947437579</c:v>
                </c:pt>
                <c:pt idx="430">
                  <c:v>-0.26766112071128062</c:v>
                </c:pt>
                <c:pt idx="431">
                  <c:v>-0.26123839683873157</c:v>
                </c:pt>
                <c:pt idx="432">
                  <c:v>-0.25467814232183272</c:v>
                </c:pt>
                <c:pt idx="433">
                  <c:v>-0.24798678414744096</c:v>
                </c:pt>
                <c:pt idx="434">
                  <c:v>-0.24117078644529211</c:v>
                </c:pt>
                <c:pt idx="435">
                  <c:v>-0.23423664513401249</c:v>
                </c:pt>
                <c:pt idx="436">
                  <c:v>-0.22719088259588607</c:v>
                </c:pt>
                <c:pt idx="437">
                  <c:v>-0.2200400423842066</c:v>
                </c:pt>
                <c:pt idx="438">
                  <c:v>-0.21279068396696765</c:v>
                </c:pt>
                <c:pt idx="439">
                  <c:v>-0.20544937751057865</c:v>
                </c:pt>
                <c:pt idx="440">
                  <c:v>-0.19802269870723962</c:v>
                </c:pt>
                <c:pt idx="441">
                  <c:v>-0.19051722364951779</c:v>
                </c:pt>
                <c:pt idx="442">
                  <c:v>-0.18293952375562042</c:v>
                </c:pt>
                <c:pt idx="443">
                  <c:v>-0.17529616074876045</c:v>
                </c:pt>
                <c:pt idx="444">
                  <c:v>-0.16759368169395772</c:v>
                </c:pt>
                <c:pt idx="445">
                  <c:v>-0.15983861409552821</c:v>
                </c:pt>
                <c:pt idx="446">
                  <c:v>-0.15203746105843213</c:v>
                </c:pt>
                <c:pt idx="447">
                  <c:v>-0.14419669651658865</c:v>
                </c:pt>
                <c:pt idx="448">
                  <c:v>-0.13632276053115555</c:v>
                </c:pt>
                <c:pt idx="449">
                  <c:v>-0.12842205466171819</c:v>
                </c:pt>
                <c:pt idx="450">
                  <c:v>-0.12050093741321684</c:v>
                </c:pt>
                <c:pt idx="451">
                  <c:v>-0.1125657197613817</c:v>
                </c:pt>
                <c:pt idx="452">
                  <c:v>-0.10462266075933974</c:v>
                </c:pt>
                <c:pt idx="453">
                  <c:v>-9.6677963227968372E-2</c:v>
                </c:pt>
                <c:pt idx="454">
                  <c:v>-8.8737769532498498E-2</c:v>
                </c:pt>
                <c:pt idx="455">
                  <c:v>-8.0808157447749718E-2</c:v>
                </c:pt>
                <c:pt idx="456">
                  <c:v>-7.2895136114319664E-2</c:v>
                </c:pt>
                <c:pt idx="457">
                  <c:v>-6.5004642087926015E-2</c:v>
                </c:pt>
                <c:pt idx="458">
                  <c:v>-5.7142535484031996E-2</c:v>
                </c:pt>
                <c:pt idx="459">
                  <c:v>-4.9314596219776033E-2</c:v>
                </c:pt>
                <c:pt idx="460">
                  <c:v>-4.1526520355129708E-2</c:v>
                </c:pt>
                <c:pt idx="461">
                  <c:v>-3.3783916535130513E-2</c:v>
                </c:pt>
                <c:pt idx="462">
                  <c:v>-2.6092302534911641E-2</c:v>
                </c:pt>
                <c:pt idx="463">
                  <c:v>-1.8457101909185935E-2</c:v>
                </c:pt>
                <c:pt idx="464">
                  <c:v>-1.0883640747712923E-2</c:v>
                </c:pt>
                <c:pt idx="465">
                  <c:v>-3.3771445382084135E-3</c:v>
                </c:pt>
                <c:pt idx="466">
                  <c:v>4.0572648619583082E-3</c:v>
                </c:pt>
                <c:pt idx="467">
                  <c:v>1.1414572144031849E-2</c:v>
                </c:pt>
                <c:pt idx="468">
                  <c:v>1.8689871354935259E-2</c:v>
                </c:pt>
                <c:pt idx="469">
                  <c:v>2.5878368592088641E-2</c:v>
                </c:pt>
                <c:pt idx="470">
                  <c:v>3.2975384585005402E-2</c:v>
                </c:pt>
                <c:pt idx="471">
                  <c:v>3.9976357162816931E-2</c:v>
                </c:pt>
                <c:pt idx="472">
                  <c:v>4.6876843606946002E-2</c:v>
                </c:pt>
                <c:pt idx="473">
                  <c:v>5.3672522888262755E-2</c:v>
                </c:pt>
                <c:pt idx="474">
                  <c:v>6.0359197788151568E-2</c:v>
                </c:pt>
                <c:pt idx="475">
                  <c:v>6.693279690299761E-2</c:v>
                </c:pt>
                <c:pt idx="476">
                  <c:v>7.3389376531720965E-2</c:v>
                </c:pt>
                <c:pt idx="477">
                  <c:v>7.9725122446052663E-2</c:v>
                </c:pt>
                <c:pt idx="478">
                  <c:v>8.5936351543367595E-2</c:v>
                </c:pt>
                <c:pt idx="479">
                  <c:v>9.2019513381957838E-2</c:v>
                </c:pt>
                <c:pt idx="480">
                  <c:v>9.7971191598736532E-2</c:v>
                </c:pt>
                <c:pt idx="481">
                  <c:v>0.10378810520945303</c:v>
                </c:pt>
                <c:pt idx="482">
                  <c:v>0.10946710979157565</c:v>
                </c:pt>
                <c:pt idx="483">
                  <c:v>0.11500519855010971</c:v>
                </c:pt>
                <c:pt idx="484">
                  <c:v>0.12039950326668138</c:v>
                </c:pt>
                <c:pt idx="485">
                  <c:v>0.12564729513232892</c:v>
                </c:pt>
                <c:pt idx="486">
                  <c:v>0.13074598546450678</c:v>
                </c:pt>
                <c:pt idx="487">
                  <c:v>0.13569312630890573</c:v>
                </c:pt>
                <c:pt idx="488">
                  <c:v>0.14048641092677427</c:v>
                </c:pt>
                <c:pt idx="489">
                  <c:v>0.14512367416849636</c:v>
                </c:pt>
                <c:pt idx="490">
                  <c:v>0.14960289273428004</c:v>
                </c:pt>
                <c:pt idx="491">
                  <c:v>0.15392218532286719</c:v>
                </c:pt>
                <c:pt idx="492">
                  <c:v>0.15807981266927648</c:v>
                </c:pt>
                <c:pt idx="493">
                  <c:v>0.1620741774726438</c:v>
                </c:pt>
                <c:pt idx="494">
                  <c:v>0.16590382421531472</c:v>
                </c:pt>
                <c:pt idx="495">
                  <c:v>0.16956743887441225</c:v>
                </c:pt>
                <c:pt idx="496">
                  <c:v>0.17306384852716555</c:v>
                </c:pt>
                <c:pt idx="497">
                  <c:v>0.17639202085136912</c:v>
                </c:pt>
                <c:pt idx="498">
                  <c:v>0.17955106352239328</c:v>
                </c:pt>
                <c:pt idx="499">
                  <c:v>0.1825402235082475</c:v>
                </c:pt>
                <c:pt idx="500">
                  <c:v>0.18535888626424898</c:v>
                </c:pt>
                <c:pt idx="501">
                  <c:v>0.18800657482891786</c:v>
                </c:pt>
                <c:pt idx="502">
                  <c:v>0.19048294882278297</c:v>
                </c:pt>
                <c:pt idx="503">
                  <c:v>0.19278780335182835</c:v>
                </c:pt>
                <c:pt idx="504">
                  <c:v>0.19492106781738394</c:v>
                </c:pt>
                <c:pt idx="505">
                  <c:v>0.19688280463430041</c:v>
                </c:pt>
                <c:pt idx="506">
                  <c:v>0.1986732078593168</c:v>
                </c:pt>
                <c:pt idx="507">
                  <c:v>0.2002926017315661</c:v>
                </c:pt>
                <c:pt idx="508">
                  <c:v>0.2017414391272217</c:v>
                </c:pt>
                <c:pt idx="509">
                  <c:v>0.20302029993033094</c:v>
                </c:pt>
                <c:pt idx="510">
                  <c:v>0.20412988932192275</c:v>
                </c:pt>
                <c:pt idx="511">
                  <c:v>0.20507103598952656</c:v>
                </c:pt>
                <c:pt idx="512">
                  <c:v>0.2058446902592696</c:v>
                </c:pt>
                <c:pt idx="513">
                  <c:v>0.20645192215276856</c:v>
                </c:pt>
                <c:pt idx="514">
                  <c:v>0.2068939193710583</c:v>
                </c:pt>
                <c:pt idx="515">
                  <c:v>0.20717198520783953</c:v>
                </c:pt>
                <c:pt idx="516">
                  <c:v>0.2072875363943591</c:v>
                </c:pt>
                <c:pt idx="517">
                  <c:v>0.20724210087826217</c:v>
                </c:pt>
                <c:pt idx="518">
                  <c:v>0.20703731553878915</c:v>
                </c:pt>
                <c:pt idx="519">
                  <c:v>0.2066749238407094</c:v>
                </c:pt>
                <c:pt idx="520">
                  <c:v>0.20615677342941321</c:v>
                </c:pt>
                <c:pt idx="521">
                  <c:v>0.20548481366959948</c:v>
                </c:pt>
                <c:pt idx="522">
                  <c:v>0.20466109313001993</c:v>
                </c:pt>
                <c:pt idx="523">
                  <c:v>0.2036877570167557</c:v>
                </c:pt>
                <c:pt idx="524">
                  <c:v>0.20256704455751637</c:v>
                </c:pt>
                <c:pt idx="525">
                  <c:v>0.20130128633946781</c:v>
                </c:pt>
                <c:pt idx="526">
                  <c:v>0.1998929016031023</c:v>
                </c:pt>
                <c:pt idx="527">
                  <c:v>0.1983443954946755</c:v>
                </c:pt>
                <c:pt idx="528">
                  <c:v>0.19665835627974171</c:v>
                </c:pt>
                <c:pt idx="529">
                  <c:v>0.19483745252032195</c:v>
                </c:pt>
                <c:pt idx="530">
                  <c:v>0.19288443021824467</c:v>
                </c:pt>
                <c:pt idx="531">
                  <c:v>0.1908021099271974</c:v>
                </c:pt>
                <c:pt idx="532">
                  <c:v>0.18859338383602803</c:v>
                </c:pt>
                <c:pt idx="533">
                  <c:v>0.18626121282583077</c:v>
                </c:pt>
                <c:pt idx="534">
                  <c:v>0.18380862350334656</c:v>
                </c:pt>
                <c:pt idx="535">
                  <c:v>0.1812387052132016</c:v>
                </c:pt>
                <c:pt idx="536">
                  <c:v>0.17855460703149861</c:v>
                </c:pt>
                <c:pt idx="537">
                  <c:v>0.17575953474326275</c:v>
                </c:pt>
                <c:pt idx="538">
                  <c:v>0.17285674780623686</c:v>
                </c:pt>
                <c:pt idx="539">
                  <c:v>0.16984955630349885</c:v>
                </c:pt>
                <c:pt idx="540">
                  <c:v>0.16674131788736668</c:v>
                </c:pt>
                <c:pt idx="541">
                  <c:v>0.16353543471702991</c:v>
                </c:pt>
                <c:pt idx="542">
                  <c:v>0.16023535039233491</c:v>
                </c:pt>
                <c:pt idx="543">
                  <c:v>0.15684454688612501</c:v>
                </c:pt>
                <c:pt idx="544">
                  <c:v>0.15336654147751405</c:v>
                </c:pt>
                <c:pt idx="545">
                  <c:v>0.14980488368845241</c:v>
                </c:pt>
                <c:pt idx="546">
                  <c:v>0.14616315222590984</c:v>
                </c:pt>
                <c:pt idx="547">
                  <c:v>0.14244495193198303</c:v>
                </c:pt>
                <c:pt idx="548">
                  <c:v>0.13865391074419456</c:v>
                </c:pt>
                <c:pt idx="549">
                  <c:v>0.13479367666823053</c:v>
                </c:pt>
                <c:pt idx="550">
                  <c:v>0.13086791476532633</c:v>
                </c:pt>
                <c:pt idx="551">
                  <c:v>0.12688030415647422</c:v>
                </c:pt>
                <c:pt idx="552">
                  <c:v>0.12283453504560198</c:v>
                </c:pt>
                <c:pt idx="553">
                  <c:v>0.11873430576382177</c:v>
                </c:pt>
                <c:pt idx="554">
                  <c:v>0.11458331983682596</c:v>
                </c:pt>
                <c:pt idx="555">
                  <c:v>0.11038528307745425</c:v>
                </c:pt>
                <c:pt idx="556">
                  <c:v>0.10614390070542856</c:v>
                </c:pt>
                <c:pt idx="557">
                  <c:v>0.10186287449620468</c:v>
                </c:pt>
                <c:pt idx="558">
                  <c:v>9.7545899960846671E-2</c:v>
                </c:pt>
                <c:pt idx="559">
                  <c:v>9.3196663558795981E-2</c:v>
                </c:pt>
                <c:pt idx="560">
                  <c:v>8.8818839945349712E-2</c:v>
                </c:pt>
                <c:pt idx="561">
                  <c:v>8.441608925563289E-2</c:v>
                </c:pt>
                <c:pt idx="562">
                  <c:v>7.9992054426788237E-2</c:v>
                </c:pt>
                <c:pt idx="563">
                  <c:v>7.5550358560074304E-2</c:v>
                </c:pt>
                <c:pt idx="564">
                  <c:v>7.1094602324506401E-2</c:v>
                </c:pt>
                <c:pt idx="565">
                  <c:v>6.6628361403626296E-2</c:v>
                </c:pt>
                <c:pt idx="566">
                  <c:v>6.2155183986947075E-2</c:v>
                </c:pt>
                <c:pt idx="567">
                  <c:v>5.7678588307554436E-2</c:v>
                </c:pt>
                <c:pt idx="568">
                  <c:v>5.3202060227312678E-2</c:v>
                </c:pt>
                <c:pt idx="569">
                  <c:v>4.8729050871055314E-2</c:v>
                </c:pt>
                <c:pt idx="570">
                  <c:v>4.426297431110391E-2</c:v>
                </c:pt>
                <c:pt idx="571">
                  <c:v>3.9807205303396979E-2</c:v>
                </c:pt>
                <c:pt idx="572">
                  <c:v>3.5365077076458661E-2</c:v>
                </c:pt>
                <c:pt idx="573">
                  <c:v>3.0939879174392677E-2</c:v>
                </c:pt>
                <c:pt idx="574">
                  <c:v>2.6534855355019218E-2</c:v>
                </c:pt>
                <c:pt idx="575">
                  <c:v>2.2153201544235199E-2</c:v>
                </c:pt>
                <c:pt idx="576">
                  <c:v>1.7798063847607605E-2</c:v>
                </c:pt>
                <c:pt idx="577">
                  <c:v>1.3472536620170346E-2</c:v>
                </c:pt>
                <c:pt idx="578">
                  <c:v>9.1796605953311898E-3</c:v>
                </c:pt>
                <c:pt idx="579">
                  <c:v>4.9224210737406609E-3</c:v>
                </c:pt>
                <c:pt idx="580">
                  <c:v>7.0374617292961463E-4</c:v>
                </c:pt>
                <c:pt idx="581">
                  <c:v>-3.4734948615479334E-3</c:v>
                </c:pt>
                <c:pt idx="582">
                  <c:v>-7.6064932827677274E-3</c:v>
                </c:pt>
                <c:pt idx="583">
                  <c:v>-1.1692502406257028E-2</c:v>
                </c:pt>
                <c:pt idx="584">
                  <c:v>-1.5728839110397748E-2</c:v>
                </c:pt>
                <c:pt idx="585">
                  <c:v>-1.9712885272888052E-2</c:v>
                </c:pt>
                <c:pt idx="586">
                  <c:v>-2.3642089142791832E-2</c:v>
                </c:pt>
                <c:pt idx="587">
                  <c:v>-2.7513966647757782E-2</c:v>
                </c:pt>
                <c:pt idx="588">
                  <c:v>-3.1326102636044087E-2</c:v>
                </c:pt>
                <c:pt idx="589">
                  <c:v>-3.5076152053042362E-2</c:v>
                </c:pt>
                <c:pt idx="590">
                  <c:v>-3.8761841052041168E-2</c:v>
                </c:pt>
                <c:pt idx="591">
                  <c:v>-4.2380968039034732E-2</c:v>
                </c:pt>
                <c:pt idx="592">
                  <c:v>-4.5931404651417422E-2</c:v>
                </c:pt>
                <c:pt idx="593">
                  <c:v>-4.9411096670474622E-2</c:v>
                </c:pt>
                <c:pt idx="594">
                  <c:v>-5.2818064867622826E-2</c:v>
                </c:pt>
                <c:pt idx="595">
                  <c:v>-5.6150405784402946E-2</c:v>
                </c:pt>
                <c:pt idx="596">
                  <c:v>-5.9406292446292051E-2</c:v>
                </c:pt>
                <c:pt idx="597">
                  <c:v>-6.2583975010431808E-2</c:v>
                </c:pt>
                <c:pt idx="598">
                  <c:v>-6.5681781347439058E-2</c:v>
                </c:pt>
                <c:pt idx="599">
                  <c:v>-6.869811755750331E-2</c:v>
                </c:pt>
                <c:pt idx="600">
                  <c:v>-7.1631468421024871E-2</c:v>
                </c:pt>
                <c:pt idx="601">
                  <c:v>-7.4480397784104133E-2</c:v>
                </c:pt>
                <c:pt idx="602">
                  <c:v>-7.7243548879223953E-2</c:v>
                </c:pt>
                <c:pt idx="603">
                  <c:v>-7.991964458153028E-2</c:v>
                </c:pt>
                <c:pt idx="604">
                  <c:v>-8.2507487601148427E-2</c:v>
                </c:pt>
                <c:pt idx="605">
                  <c:v>-8.5005960612030085E-2</c:v>
                </c:pt>
                <c:pt idx="606">
                  <c:v>-8.7414026317855303E-2</c:v>
                </c:pt>
                <c:pt idx="607">
                  <c:v>-8.9730727455570383E-2</c:v>
                </c:pt>
                <c:pt idx="608">
                  <c:v>-9.1955186737178354E-2</c:v>
                </c:pt>
                <c:pt idx="609">
                  <c:v>-9.4086606730438532E-2</c:v>
                </c:pt>
                <c:pt idx="610">
                  <c:v>-9.6124269679181196E-2</c:v>
                </c:pt>
                <c:pt idx="611">
                  <c:v>-9.8067537263969232E-2</c:v>
                </c:pt>
                <c:pt idx="612">
                  <c:v>-9.9915850303890275E-2</c:v>
                </c:pt>
                <c:pt idx="613">
                  <c:v>-0.10166872840029327</c:v>
                </c:pt>
                <c:pt idx="614">
                  <c:v>-0.10332576952332044</c:v>
                </c:pt>
                <c:pt idx="615">
                  <c:v>-0.10488664954212691</c:v>
                </c:pt>
                <c:pt idx="616">
                  <c:v>-0.10635112169970476</c:v>
                </c:pt>
                <c:pt idx="617">
                  <c:v>-0.10771901603327255</c:v>
                </c:pt>
                <c:pt idx="618">
                  <c:v>-0.10899023874121519</c:v>
                </c:pt>
                <c:pt idx="619">
                  <c:v>-0.11016477149759853</c:v>
                </c:pt>
                <c:pt idx="620">
                  <c:v>-0.11124267071530362</c:v>
                </c:pt>
                <c:pt idx="621">
                  <c:v>-0.11222406675886412</c:v>
                </c:pt>
                <c:pt idx="622">
                  <c:v>-0.11310916310811264</c:v>
                </c:pt>
                <c:pt idx="623">
                  <c:v>-0.11389823547376976</c:v>
                </c:pt>
                <c:pt idx="624">
                  <c:v>-0.11459163086613858</c:v>
                </c:pt>
                <c:pt idx="625">
                  <c:v>-0.11518976661808573</c:v>
                </c:pt>
                <c:pt idx="626">
                  <c:v>-0.11569312936351991</c:v>
                </c:pt>
                <c:pt idx="627">
                  <c:v>-0.11610227397259772</c:v>
                </c:pt>
                <c:pt idx="628">
                  <c:v>-0.11641782244490707</c:v>
                </c:pt>
                <c:pt idx="629">
                  <c:v>-0.11664046276190275</c:v>
                </c:pt>
                <c:pt idx="630">
                  <c:v>-0.11677094769988094</c:v>
                </c:pt>
                <c:pt idx="631">
                  <c:v>-0.11681009360480313</c:v>
                </c:pt>
                <c:pt idx="632">
                  <c:v>-0.11675877913029241</c:v>
                </c:pt>
                <c:pt idx="633">
                  <c:v>-0.11661794394014323</c:v>
                </c:pt>
                <c:pt idx="634">
                  <c:v>-0.11638858737669583</c:v>
                </c:pt>
                <c:pt idx="635">
                  <c:v>-0.11607176709644418</c:v>
                </c:pt>
                <c:pt idx="636">
                  <c:v>-0.11566859767425397</c:v>
                </c:pt>
                <c:pt idx="637">
                  <c:v>-0.11518024917758003</c:v>
                </c:pt>
                <c:pt idx="638">
                  <c:v>-0.11460794571208084</c:v>
                </c:pt>
                <c:pt idx="639">
                  <c:v>-0.11395296394003597</c:v>
                </c:pt>
                <c:pt idx="640">
                  <c:v>-0.11321663157297994</c:v>
                </c:pt>
                <c:pt idx="641">
                  <c:v>-0.11240032583997123</c:v>
                </c:pt>
                <c:pt idx="642">
                  <c:v>-0.11150547193291963</c:v>
                </c:pt>
                <c:pt idx="643">
                  <c:v>-0.11053354143039949</c:v>
                </c:pt>
                <c:pt idx="644">
                  <c:v>-0.10948605070137792</c:v>
                </c:pt>
                <c:pt idx="645">
                  <c:v>-0.10836455929028881</c:v>
                </c:pt>
                <c:pt idx="646">
                  <c:v>-0.107170668284884</c:v>
                </c:pt>
                <c:pt idx="647">
                  <c:v>-0.10590601866829023</c:v>
                </c:pt>
                <c:pt idx="648">
                  <c:v>-0.10457228965670126</c:v>
                </c:pt>
                <c:pt idx="649">
                  <c:v>-0.10317119702412872</c:v>
                </c:pt>
                <c:pt idx="650">
                  <c:v>-0.10170449141563294</c:v>
                </c:pt>
                <c:pt idx="651">
                  <c:v>-0.10017395665044901</c:v>
                </c:pt>
                <c:pt idx="652">
                  <c:v>-9.8581408016415809E-2</c:v>
                </c:pt>
                <c:pt idx="653">
                  <c:v>-9.6928690557111771E-2</c:v>
                </c:pt>
                <c:pt idx="654">
                  <c:v>-9.5217677353089156E-2</c:v>
                </c:pt>
                <c:pt idx="655">
                  <c:v>-9.3450267798591211E-2</c:v>
                </c:pt>
                <c:pt idx="656">
                  <c:v>-9.1628385875126964E-2</c:v>
                </c:pt>
                <c:pt idx="657">
                  <c:v>-8.9753978423263631E-2</c:v>
                </c:pt>
                <c:pt idx="658">
                  <c:v>-8.7829013413990284E-2</c:v>
                </c:pt>
                <c:pt idx="659">
                  <c:v>-8.5855478220987366E-2</c:v>
                </c:pt>
                <c:pt idx="660">
                  <c:v>-8.3835377895127183E-2</c:v>
                </c:pt>
                <c:pt idx="661">
                  <c:v>-8.177073344251104E-2</c:v>
                </c:pt>
                <c:pt idx="662">
                  <c:v>-7.9663580107338997E-2</c:v>
                </c:pt>
                <c:pt idx="663">
                  <c:v>-7.7515965660885769E-2</c:v>
                </c:pt>
                <c:pt idx="664">
                  <c:v>-7.5329948697841945E-2</c:v>
                </c:pt>
                <c:pt idx="665">
                  <c:v>-7.3107596941262259E-2</c:v>
                </c:pt>
                <c:pt idx="666">
                  <c:v>-7.085098555733893E-2</c:v>
                </c:pt>
                <c:pt idx="667">
                  <c:v>-6.8562195481206192E-2</c:v>
                </c:pt>
                <c:pt idx="668">
                  <c:v>-6.6243311754953807E-2</c:v>
                </c:pt>
                <c:pt idx="669">
                  <c:v>-6.3896421879010831E-2</c:v>
                </c:pt>
                <c:pt idx="670">
                  <c:v>-6.1523614178039039E-2</c:v>
                </c:pt>
                <c:pt idx="671">
                  <c:v>-5.912697618244793E-2</c:v>
                </c:pt>
                <c:pt idx="672">
                  <c:v>-5.6708593026628812E-2</c:v>
                </c:pt>
                <c:pt idx="673">
                  <c:v>-5.427054586497275E-2</c:v>
                </c:pt>
                <c:pt idx="674">
                  <c:v>-5.1814910306720079E-2</c:v>
                </c:pt>
                <c:pt idx="675">
                  <c:v>-4.9343754870656273E-2</c:v>
                </c:pt>
                <c:pt idx="676">
                  <c:v>-4.6859139460654113E-2</c:v>
                </c:pt>
                <c:pt idx="677">
                  <c:v>-4.4363113863025896E-2</c:v>
                </c:pt>
                <c:pt idx="678">
                  <c:v>-4.1857716266628729E-2</c:v>
                </c:pt>
                <c:pt idx="679">
                  <c:v>-3.9344971806639227E-2</c:v>
                </c:pt>
                <c:pt idx="680">
                  <c:v>-3.6826891132880332E-2</c:v>
                </c:pt>
                <c:pt idx="681">
                  <c:v>-3.430546900356618E-2</c:v>
                </c:pt>
                <c:pt idx="682">
                  <c:v>-3.1782682905291564E-2</c:v>
                </c:pt>
                <c:pt idx="683">
                  <c:v>-2.9260491700070841E-2</c:v>
                </c:pt>
                <c:pt idx="684">
                  <c:v>-2.6740834300201605E-2</c:v>
                </c:pt>
                <c:pt idx="685">
                  <c:v>-2.4225628371693727E-2</c:v>
                </c:pt>
                <c:pt idx="686">
                  <c:v>-2.1716769066985244E-2</c:v>
                </c:pt>
                <c:pt idx="687">
                  <c:v>-1.9216127787626089E-2</c:v>
                </c:pt>
                <c:pt idx="688">
                  <c:v>-1.6725550977589158E-2</c:v>
                </c:pt>
                <c:pt idx="689">
                  <c:v>-1.4246858947829562E-2</c:v>
                </c:pt>
                <c:pt idx="690">
                  <c:v>-1.178184473269364E-2</c:v>
                </c:pt>
                <c:pt idx="691">
                  <c:v>-9.332272978738029E-3</c:v>
                </c:pt>
                <c:pt idx="692">
                  <c:v>-6.899878866494665E-3</c:v>
                </c:pt>
                <c:pt idx="693">
                  <c:v>-4.4863670656868151E-3</c:v>
                </c:pt>
                <c:pt idx="694">
                  <c:v>-2.0934107243643432E-3</c:v>
                </c:pt>
                <c:pt idx="695">
                  <c:v>2.7734950759369232E-4</c:v>
                </c:pt>
                <c:pt idx="696">
                  <c:v>2.624306420202711E-3</c:v>
                </c:pt>
                <c:pt idx="697">
                  <c:v>4.9458871499408717E-3</c:v>
                </c:pt>
                <c:pt idx="698">
                  <c:v>7.2405540508111649E-3</c:v>
                </c:pt>
                <c:pt idx="699">
                  <c:v>9.5068055295835056E-3</c:v>
                </c:pt>
                <c:pt idx="700">
                  <c:v>1.1743176844923145E-2</c:v>
                </c:pt>
                <c:pt idx="701">
                  <c:v>1.3948240870153367E-2</c:v>
                </c:pt>
                <c:pt idx="702">
                  <c:v>1.612060881942259E-2</c:v>
                </c:pt>
                <c:pt idx="703">
                  <c:v>1.8258930937084767E-2</c:v>
                </c:pt>
                <c:pt idx="704">
                  <c:v>2.0361897150121655E-2</c:v>
                </c:pt>
                <c:pt idx="705">
                  <c:v>2.2428237683476081E-2</c:v>
                </c:pt>
                <c:pt idx="706">
                  <c:v>2.4456723638189199E-2</c:v>
                </c:pt>
                <c:pt idx="707">
                  <c:v>2.644616753226478E-2</c:v>
                </c:pt>
                <c:pt idx="708">
                  <c:v>2.8395423804218379E-2</c:v>
                </c:pt>
                <c:pt idx="709">
                  <c:v>3.0303389279289026E-2</c:v>
                </c:pt>
                <c:pt idx="710">
                  <c:v>3.2169003598329443E-2</c:v>
                </c:pt>
                <c:pt idx="711">
                  <c:v>3.3991249609414111E-2</c:v>
                </c:pt>
                <c:pt idx="712">
                  <c:v>3.5769153722233001E-2</c:v>
                </c:pt>
                <c:pt idx="713">
                  <c:v>3.7501786225371578E-2</c:v>
                </c:pt>
                <c:pt idx="714">
                  <c:v>3.9188261566596966E-2</c:v>
                </c:pt>
                <c:pt idx="715">
                  <c:v>4.0827738596305951E-2</c:v>
                </c:pt>
                <c:pt idx="716">
                  <c:v>4.2419420774310941E-2</c:v>
                </c:pt>
                <c:pt idx="717">
                  <c:v>4.3962556340172924E-2</c:v>
                </c:pt>
                <c:pt idx="718">
                  <c:v>4.5456438447308109E-2</c:v>
                </c:pt>
                <c:pt idx="719">
                  <c:v>4.6900405261128847E-2</c:v>
                </c:pt>
                <c:pt idx="720">
                  <c:v>4.8293840021499619E-2</c:v>
                </c:pt>
                <c:pt idx="721">
                  <c:v>4.9636171069814501E-2</c:v>
                </c:pt>
                <c:pt idx="722">
                  <c:v>5.0926871841029668E-2</c:v>
                </c:pt>
                <c:pt idx="723">
                  <c:v>5.2165460821002249E-2</c:v>
                </c:pt>
                <c:pt idx="724">
                  <c:v>5.3351501469516331E-2</c:v>
                </c:pt>
                <c:pt idx="725">
                  <c:v>5.4484602109396131E-2</c:v>
                </c:pt>
                <c:pt idx="726">
                  <c:v>5.5564415782128077E-2</c:v>
                </c:pt>
                <c:pt idx="727">
                  <c:v>5.6590640070439423E-2</c:v>
                </c:pt>
                <c:pt idx="728">
                  <c:v>5.7563016888295043E-2</c:v>
                </c:pt>
                <c:pt idx="729">
                  <c:v>5.8481332238801753E-2</c:v>
                </c:pt>
                <c:pt idx="730">
                  <c:v>5.9345415940523762E-2</c:v>
                </c:pt>
                <c:pt idx="731">
                  <c:v>6.0155141322737471E-2</c:v>
                </c:pt>
                <c:pt idx="732">
                  <c:v>6.0910424890166216E-2</c:v>
                </c:pt>
                <c:pt idx="733">
                  <c:v>6.1611225957759884E-2</c:v>
                </c:pt>
                <c:pt idx="734">
                  <c:v>6.2257546256097814E-2</c:v>
                </c:pt>
                <c:pt idx="735">
                  <c:v>6.2849429508011395E-2</c:v>
                </c:pt>
                <c:pt idx="736">
                  <c:v>6.3386960977040704E-2</c:v>
                </c:pt>
                <c:pt idx="737">
                  <c:v>6.3870266988351382E-2</c:v>
                </c:pt>
                <c:pt idx="738">
                  <c:v>6.4299514422756901E-2</c:v>
                </c:pt>
                <c:pt idx="739">
                  <c:v>6.467491018450347E-2</c:v>
                </c:pt>
                <c:pt idx="740">
                  <c:v>6.4996700643488392E-2</c:v>
                </c:pt>
                <c:pt idx="741">
                  <c:v>6.5265171052597951E-2</c:v>
                </c:pt>
                <c:pt idx="742">
                  <c:v>6.5480644940859797E-2</c:v>
                </c:pt>
                <c:pt idx="743">
                  <c:v>6.5643483483119644E-2</c:v>
                </c:pt>
                <c:pt idx="744">
                  <c:v>6.5754084846961353E-2</c:v>
                </c:pt>
                <c:pt idx="745">
                  <c:v>6.581288351760109E-2</c:v>
                </c:pt>
                <c:pt idx="746">
                  <c:v>6.582034960149423E-2</c:v>
                </c:pt>
                <c:pt idx="747">
                  <c:v>6.5776988109404619E-2</c:v>
                </c:pt>
                <c:pt idx="748">
                  <c:v>6.5683338219693299E-2</c:v>
                </c:pt>
                <c:pt idx="749">
                  <c:v>6.5539972522590986E-2</c:v>
                </c:pt>
                <c:pt idx="750">
                  <c:v>6.5347496246227099E-2</c:v>
                </c:pt>
                <c:pt idx="751">
                  <c:v>6.5106546465192955E-2</c:v>
                </c:pt>
                <c:pt idx="752">
                  <c:v>6.4817791292423599E-2</c:v>
                </c:pt>
                <c:pt idx="753">
                  <c:v>6.448192905518714E-2</c:v>
                </c:pt>
                <c:pt idx="754">
                  <c:v>6.4099687455975315E-2</c:v>
                </c:pt>
                <c:pt idx="755">
                  <c:v>6.3671822719092441E-2</c:v>
                </c:pt>
                <c:pt idx="756">
                  <c:v>6.3199118723743036E-2</c:v>
                </c:pt>
                <c:pt idx="757">
                  <c:v>6.2682386124421036E-2</c:v>
                </c:pt>
                <c:pt idx="758">
                  <c:v>6.2122461459405372E-2</c:v>
                </c:pt>
                <c:pt idx="759">
                  <c:v>6.1520206248167023E-2</c:v>
                </c:pt>
                <c:pt idx="760">
                  <c:v>6.087650607849477E-2</c:v>
                </c:pt>
                <c:pt idx="761">
                  <c:v>6.0192269684145268E-2</c:v>
                </c:pt>
                <c:pt idx="762">
                  <c:v>5.946842801382294E-2</c:v>
                </c:pt>
                <c:pt idx="763">
                  <c:v>5.8705933292294302E-2</c:v>
                </c:pt>
                <c:pt idx="764">
                  <c:v>5.7905758074438117E-2</c:v>
                </c:pt>
                <c:pt idx="765">
                  <c:v>5.7068894293032219E-2</c:v>
                </c:pt>
                <c:pt idx="766">
                  <c:v>5.6196352301072471E-2</c:v>
                </c:pt>
                <c:pt idx="767">
                  <c:v>5.52891599094174E-2</c:v>
                </c:pt>
                <c:pt idx="768">
                  <c:v>5.4348361420547116E-2</c:v>
                </c:pt>
                <c:pt idx="769">
                  <c:v>5.3375016659219301E-2</c:v>
                </c:pt>
                <c:pt idx="770">
                  <c:v>5.2370200000802017E-2</c:v>
                </c:pt>
                <c:pt idx="771">
                  <c:v>5.1334999398054477E-2</c:v>
                </c:pt>
                <c:pt idx="772">
                  <c:v>5.0270515407122775E-2</c:v>
                </c:pt>
                <c:pt idx="773">
                  <c:v>4.9177860213507757E-2</c:v>
                </c:pt>
                <c:pt idx="774">
                  <c:v>4.8058156658758393E-2</c:v>
                </c:pt>
                <c:pt idx="775">
                  <c:v>4.691253726863253E-2</c:v>
                </c:pt>
                <c:pt idx="776">
                  <c:v>4.5742143283460102E-2</c:v>
                </c:pt>
                <c:pt idx="777">
                  <c:v>4.4548123691435453E-2</c:v>
                </c:pt>
                <c:pt idx="778">
                  <c:v>4.3331634265552858E-2</c:v>
                </c:pt>
                <c:pt idx="779">
                  <c:v>4.2093836604894415E-2</c:v>
                </c:pt>
                <c:pt idx="780">
                  <c:v>4.083589718096417E-2</c:v>
                </c:pt>
                <c:pt idx="781">
                  <c:v>3.9558986389754212E-2</c:v>
                </c:pt>
                <c:pt idx="782">
                  <c:v>3.8264277610217626E-2</c:v>
                </c:pt>
                <c:pt idx="783">
                  <c:v>3.6952946269808107E-2</c:v>
                </c:pt>
                <c:pt idx="784">
                  <c:v>3.5626168917739516E-2</c:v>
                </c:pt>
                <c:pt idx="785">
                  <c:v>3.4285122306600795E-2</c:v>
                </c:pt>
                <c:pt idx="786">
                  <c:v>3.2930982482953071E-2</c:v>
                </c:pt>
                <c:pt idx="787">
                  <c:v>3.1564923887518359E-2</c:v>
                </c:pt>
                <c:pt idx="788">
                  <c:v>3.0188118465561273E-2</c:v>
                </c:pt>
                <c:pt idx="789">
                  <c:v>2.8801734788046075E-2</c:v>
                </c:pt>
                <c:pt idx="790">
                  <c:v>2.7406937184140206E-2</c:v>
                </c:pt>
                <c:pt idx="791">
                  <c:v>2.6004884885621186E-2</c:v>
                </c:pt>
                <c:pt idx="792">
                  <c:v>2.4596731183725695E-2</c:v>
                </c:pt>
                <c:pt idx="793">
                  <c:v>2.3183622598970489E-2</c:v>
                </c:pt>
                <c:pt idx="794">
                  <c:v>2.1766698064453659E-2</c:v>
                </c:pt>
                <c:pt idx="795">
                  <c:v>2.0347088123132871E-2</c:v>
                </c:pt>
                <c:pt idx="796">
                  <c:v>1.8925914139561104E-2</c:v>
                </c:pt>
                <c:pt idx="797">
                  <c:v>1.7504287526541418E-2</c:v>
                </c:pt>
                <c:pt idx="798">
                  <c:v>1.6083308987152076E-2</c:v>
                </c:pt>
                <c:pt idx="799">
                  <c:v>1.4664067772570665E-2</c:v>
                </c:pt>
                <c:pt idx="800">
                  <c:v>1.3247640956114554E-2</c:v>
                </c:pt>
                <c:pt idx="801">
                  <c:v>1.1835092723893159E-2</c:v>
                </c:pt>
                <c:pt idx="802">
                  <c:v>1.0427473682457269E-2</c:v>
                </c:pt>
                <c:pt idx="803">
                  <c:v>9.0258201838075564E-3</c:v>
                </c:pt>
                <c:pt idx="804">
                  <c:v>7.6311536681108703E-3</c:v>
                </c:pt>
                <c:pt idx="805">
                  <c:v>6.2444800244558117E-3</c:v>
                </c:pt>
                <c:pt idx="806">
                  <c:v>4.8667889699584169E-3</c:v>
                </c:pt>
                <c:pt idx="807">
                  <c:v>3.4990534475175944E-3</c:v>
                </c:pt>
                <c:pt idx="808">
                  <c:v>2.1422290424965274E-3</c:v>
                </c:pt>
                <c:pt idx="809">
                  <c:v>7.972534185923776E-4</c:v>
                </c:pt>
                <c:pt idx="810">
                  <c:v>-5.3495422686076826E-4</c:v>
                </c:pt>
                <c:pt idx="811">
                  <c:v>-1.853493687931661E-3</c:v>
                </c:pt>
                <c:pt idx="812">
                  <c:v>-3.1574842552616511E-3</c:v>
                </c:pt>
                <c:pt idx="813">
                  <c:v>-4.4460652011753818E-3</c:v>
                </c:pt>
                <c:pt idx="814">
                  <c:v>-5.7183962445558978E-3</c:v>
                </c:pt>
                <c:pt idx="815">
                  <c:v>-6.9736579953297529E-3</c:v>
                </c:pt>
                <c:pt idx="816">
                  <c:v>-8.2110523784189107E-3</c:v>
                </c:pt>
                <c:pt idx="817">
                  <c:v>-9.4298030370393304E-3</c:v>
                </c:pt>
                <c:pt idx="818">
                  <c:v>-1.062915571523998E-2</c:v>
                </c:pt>
                <c:pt idx="819">
                  <c:v>-1.1808378619592982E-2</c:v>
                </c:pt>
                <c:pt idx="820">
                  <c:v>-1.2966762759965948E-2</c:v>
                </c:pt>
                <c:pt idx="821">
                  <c:v>-1.4103622269318578E-2</c:v>
                </c:pt>
                <c:pt idx="822">
                  <c:v>-1.5218294702488141E-2</c:v>
                </c:pt>
                <c:pt idx="823">
                  <c:v>-1.6310141313941578E-2</c:v>
                </c:pt>
                <c:pt idx="824">
                  <c:v>-1.7378547314488763E-2</c:v>
                </c:pt>
                <c:pt idx="825">
                  <c:v>-1.8422922106970385E-2</c:v>
                </c:pt>
                <c:pt idx="826">
                  <c:v>-1.9442699500945081E-2</c:v>
                </c:pt>
                <c:pt idx="827">
                  <c:v>-2.0437337906421511E-2</c:v>
                </c:pt>
                <c:pt idx="828">
                  <c:v>-2.1406320506692809E-2</c:v>
                </c:pt>
                <c:pt idx="829">
                  <c:v>-2.2349155410350367E-2</c:v>
                </c:pt>
                <c:pt idx="830">
                  <c:v>-2.3265375782563963E-2</c:v>
                </c:pt>
                <c:pt idx="831">
                  <c:v>-2.4154539955735608E-2</c:v>
                </c:pt>
                <c:pt idx="832">
                  <c:v>-2.5016231519646097E-2</c:v>
                </c:pt>
                <c:pt idx="833">
                  <c:v>-2.5850059391228399E-2</c:v>
                </c:pt>
                <c:pt idx="834">
                  <c:v>-2.6655657864118481E-2</c:v>
                </c:pt>
                <c:pt idx="835">
                  <c:v>-2.7432686638144237E-2</c:v>
                </c:pt>
                <c:pt idx="836">
                  <c:v>-2.8180830828931188E-2</c:v>
                </c:pt>
                <c:pt idx="837">
                  <c:v>-2.8899800957814765E-2</c:v>
                </c:pt>
                <c:pt idx="838">
                  <c:v>-2.9589332922262363E-2</c:v>
                </c:pt>
                <c:pt idx="839">
                  <c:v>-3.0249187947023613E-2</c:v>
                </c:pt>
                <c:pt idx="840">
                  <c:v>-3.0879152516236009E-2</c:v>
                </c:pt>
                <c:pt idx="841">
                  <c:v>-3.1479038286729544E-2</c:v>
                </c:pt>
                <c:pt idx="842">
                  <c:v>-3.2048681982783017E-2</c:v>
                </c:pt>
                <c:pt idx="843">
                  <c:v>-3.2587945272599304E-2</c:v>
                </c:pt>
                <c:pt idx="844">
                  <c:v>-3.3096714626774784E-2</c:v>
                </c:pt>
                <c:pt idx="845">
                  <c:v>-3.3574901159052629E-2</c:v>
                </c:pt>
                <c:pt idx="846">
                  <c:v>-3.4022440449658659E-2</c:v>
                </c:pt>
                <c:pt idx="847">
                  <c:v>-3.4439292351528761E-2</c:v>
                </c:pt>
                <c:pt idx="848">
                  <c:v>-3.4825440779748758E-2</c:v>
                </c:pt>
                <c:pt idx="849">
                  <c:v>-3.5180893484534632E-2</c:v>
                </c:pt>
                <c:pt idx="850">
                  <c:v>-3.5505681808093E-2</c:v>
                </c:pt>
                <c:pt idx="851">
                  <c:v>-3.5799860425709096E-2</c:v>
                </c:pt>
                <c:pt idx="852">
                  <c:v>-3.6063507071419622E-2</c:v>
                </c:pt>
                <c:pt idx="853">
                  <c:v>-3.629672224863436E-2</c:v>
                </c:pt>
                <c:pt idx="854">
                  <c:v>-3.6499628926080122E-2</c:v>
                </c:pt>
                <c:pt idx="855">
                  <c:v>-3.6672372219447497E-2</c:v>
                </c:pt>
                <c:pt idx="856">
                  <c:v>-3.6815119059127696E-2</c:v>
                </c:pt>
                <c:pt idx="857">
                  <c:v>-3.6928057844434925E-2</c:v>
                </c:pt>
                <c:pt idx="858">
                  <c:v>-3.7011398084714299E-2</c:v>
                </c:pt>
                <c:pt idx="859">
                  <c:v>-3.706537002774353E-2</c:v>
                </c:pt>
                <c:pt idx="860">
                  <c:v>-3.7090224275840689E-2</c:v>
                </c:pt>
                <c:pt idx="861">
                  <c:v>-3.7086231390096598E-2</c:v>
                </c:pt>
                <c:pt idx="862">
                  <c:v>-3.7053681483155493E-2</c:v>
                </c:pt>
                <c:pt idx="863">
                  <c:v>-3.6992883800971252E-2</c:v>
                </c:pt>
                <c:pt idx="864">
                  <c:v>-3.6904166293971995E-2</c:v>
                </c:pt>
                <c:pt idx="865">
                  <c:v>-3.6787875178068717E-2</c:v>
                </c:pt>
                <c:pt idx="866">
                  <c:v>-3.664437448594781E-2</c:v>
                </c:pt>
                <c:pt idx="867">
                  <c:v>-3.6474045609089872E-2</c:v>
                </c:pt>
                <c:pt idx="868">
                  <c:v>-3.6277286830960397E-2</c:v>
                </c:pt>
                <c:pt idx="869">
                  <c:v>-3.6054512851820111E-2</c:v>
                </c:pt>
                <c:pt idx="870">
                  <c:v>-3.5806154305604673E-2</c:v>
                </c:pt>
                <c:pt idx="871">
                  <c:v>-3.553265726932528E-2</c:v>
                </c:pt>
                <c:pt idx="872">
                  <c:v>-3.5234482765442797E-2</c:v>
                </c:pt>
                <c:pt idx="873">
                  <c:v>-3.4912106257669183E-2</c:v>
                </c:pt>
                <c:pt idx="874">
                  <c:v>-3.4566017140650163E-2</c:v>
                </c:pt>
                <c:pt idx="875">
                  <c:v>-3.419671822398386E-2</c:v>
                </c:pt>
                <c:pt idx="876">
                  <c:v>-3.3804725211029146E-2</c:v>
                </c:pt>
                <c:pt idx="877">
                  <c:v>-3.3390566172957985E-2</c:v>
                </c:pt>
                <c:pt idx="878">
                  <c:v>-3.2954781018504145E-2</c:v>
                </c:pt>
                <c:pt idx="879">
                  <c:v>-3.2497920959860482E-2</c:v>
                </c:pt>
                <c:pt idx="880">
                  <c:v>-3.2020547975174264E-2</c:v>
                </c:pt>
                <c:pt idx="881">
                  <c:v>-3.1523234268089617E-2</c:v>
                </c:pt>
                <c:pt idx="882">
                  <c:v>-3.1006561724782684E-2</c:v>
                </c:pt>
                <c:pt idx="883">
                  <c:v>-3.047112136893329E-2</c:v>
                </c:pt>
                <c:pt idx="884">
                  <c:v>-2.9917512815074123E-2</c:v>
                </c:pt>
                <c:pt idx="885">
                  <c:v>-2.9346343720754432E-2</c:v>
                </c:pt>
                <c:pt idx="886">
                  <c:v>-2.8758229237953348E-2</c:v>
                </c:pt>
                <c:pt idx="887">
                  <c:v>-2.8153791464172663E-2</c:v>
                </c:pt>
                <c:pt idx="888">
                  <c:v>-2.7533658893635689E-2</c:v>
                </c:pt>
                <c:pt idx="889">
                  <c:v>-2.6898465869014666E-2</c:v>
                </c:pt>
                <c:pt idx="890">
                  <c:v>-2.6248852034103275E-2</c:v>
                </c:pt>
                <c:pt idx="891">
                  <c:v>-2.5585461787848117E-2</c:v>
                </c:pt>
                <c:pt idx="892">
                  <c:v>-2.4908943740145715E-2</c:v>
                </c:pt>
                <c:pt idx="893">
                  <c:v>-2.4219950169807727E-2</c:v>
                </c:pt>
                <c:pt idx="894">
                  <c:v>-2.3519136485089836E-2</c:v>
                </c:pt>
                <c:pt idx="895">
                  <c:v>-2.2807160687176024E-2</c:v>
                </c:pt>
                <c:pt idx="896">
                  <c:v>-2.208468283700157E-2</c:v>
                </c:pt>
                <c:pt idx="897">
                  <c:v>-2.135236452579296E-2</c:v>
                </c:pt>
                <c:pt idx="898">
                  <c:v>-2.0610868349696488E-2</c:v>
                </c:pt>
                <c:pt idx="899">
                  <c:v>-1.9860857388858628E-2</c:v>
                </c:pt>
                <c:pt idx="900">
                  <c:v>-1.9102994691317279E-2</c:v>
                </c:pt>
                <c:pt idx="901">
                  <c:v>-1.8337942762052747E-2</c:v>
                </c:pt>
                <c:pt idx="902">
                  <c:v>-1.7566363057541452E-2</c:v>
                </c:pt>
                <c:pt idx="903">
                  <c:v>-1.6788915486147866E-2</c:v>
                </c:pt>
                <c:pt idx="904">
                  <c:v>-1.6006257914680515E-2</c:v>
                </c:pt>
                <c:pt idx="905">
                  <c:v>-1.5219045681432829E-2</c:v>
                </c:pt>
                <c:pt idx="906">
                  <c:v>-1.4427931116018627E-2</c:v>
                </c:pt>
                <c:pt idx="907">
                  <c:v>-1.3633563066305716E-2</c:v>
                </c:pt>
                <c:pt idx="908">
                  <c:v>-1.2836586432740441E-2</c:v>
                </c:pt>
                <c:pt idx="909">
                  <c:v>-1.2037641710350509E-2</c:v>
                </c:pt>
                <c:pt idx="910">
                  <c:v>-1.1237364538701453E-2</c:v>
                </c:pt>
                <c:pt idx="911">
                  <c:v>-1.0436385260075101E-2</c:v>
                </c:pt>
                <c:pt idx="912">
                  <c:v>-9.6353284861294044E-3</c:v>
                </c:pt>
                <c:pt idx="913">
                  <c:v>-8.8348126732878934E-3</c:v>
                </c:pt>
                <c:pt idx="914">
                  <c:v>-8.0354497071013064E-3</c:v>
                </c:pt>
                <c:pt idx="915">
                  <c:v>-7.2378444958111042E-3</c:v>
                </c:pt>
                <c:pt idx="916">
                  <c:v>-6.4425945733372304E-3</c:v>
                </c:pt>
                <c:pt idx="917">
                  <c:v>-5.6502897119029378E-3</c:v>
                </c:pt>
                <c:pt idx="918">
                  <c:v>-4.8615115444980428E-3</c:v>
                </c:pt>
                <c:pt idx="919">
                  <c:v>-4.0768331973757756E-3</c:v>
                </c:pt>
                <c:pt idx="920">
                  <c:v>-3.2968189327652014E-3</c:v>
                </c:pt>
                <c:pt idx="921">
                  <c:v>-2.5220238019742487E-3</c:v>
                </c:pt>
                <c:pt idx="922">
                  <c:v>-1.7529933090458683E-3</c:v>
                </c:pt>
                <c:pt idx="923">
                  <c:v>-9.9026308512363027E-4</c:v>
                </c:pt>
                <c:pt idx="924">
                  <c:v>-2.3435857366982659E-4</c:v>
                </c:pt>
                <c:pt idx="925">
                  <c:v>5.1420527332869648E-4</c:v>
                </c:pt>
                <c:pt idx="926">
                  <c:v>1.2549242880415669E-3</c:v>
                </c:pt>
                <c:pt idx="927">
                  <c:v>1.987305368249123E-3</c:v>
                </c:pt>
                <c:pt idx="928">
                  <c:v>2.7108667474626054E-3</c:v>
                </c:pt>
                <c:pt idx="929">
                  <c:v>3.4251382536162459E-3</c:v>
                </c:pt>
                <c:pt idx="930">
                  <c:v>4.1296615562450012E-3</c:v>
                </c:pt>
                <c:pt idx="931">
                  <c:v>4.8239904020714423E-3</c:v>
                </c:pt>
                <c:pt idx="932">
                  <c:v>5.5076908389368765E-3</c:v>
                </c:pt>
                <c:pt idx="933">
                  <c:v>6.1803414280181329E-3</c:v>
                </c:pt>
                <c:pt idx="934">
                  <c:v>6.8415334442844325E-3</c:v>
                </c:pt>
                <c:pt idx="935">
                  <c:v>7.4908710651556843E-3</c:v>
                </c:pt>
                <c:pt idx="936">
                  <c:v>8.1279715473355635E-3</c:v>
                </c:pt>
                <c:pt idx="937">
                  <c:v>8.7524653917989016E-3</c:v>
                </c:pt>
                <c:pt idx="938">
                  <c:v>9.363996496925377E-3</c:v>
                </c:pt>
                <c:pt idx="939">
                  <c:v>9.9622222997788976E-3</c:v>
                </c:pt>
                <c:pt idx="940">
                  <c:v>1.0546813905541316E-2</c:v>
                </c:pt>
                <c:pt idx="941">
                  <c:v>1.1117456205119752E-2</c:v>
                </c:pt>
                <c:pt idx="942">
                  <c:v>1.1673847980952872E-2</c:v>
                </c:pt>
                <c:pt idx="943">
                  <c:v>1.2215702001053194E-2</c:v>
                </c:pt>
                <c:pt idx="944">
                  <c:v>1.274274510132954E-2</c:v>
                </c:pt>
                <c:pt idx="945">
                  <c:v>1.3254718256242404E-2</c:v>
                </c:pt>
                <c:pt idx="946">
                  <c:v>1.3751376637854969E-2</c:v>
                </c:pt>
                <c:pt idx="947">
                  <c:v>1.4232489663348211E-2</c:v>
                </c:pt>
                <c:pt idx="948">
                  <c:v>1.4697841031079401E-2</c:v>
                </c:pt>
                <c:pt idx="949">
                  <c:v>1.514722874526939E-2</c:v>
                </c:pt>
                <c:pt idx="950">
                  <c:v>1.5580465129413822E-2</c:v>
                </c:pt>
                <c:pt idx="951">
                  <c:v>1.5997376828518827E-2</c:v>
                </c:pt>
                <c:pt idx="952">
                  <c:v>1.6397804800271622E-2</c:v>
                </c:pt>
                <c:pt idx="953">
                  <c:v>1.6781604295262681E-2</c:v>
                </c:pt>
                <c:pt idx="954">
                  <c:v>1.7148644826383251E-2</c:v>
                </c:pt>
                <c:pt idx="955">
                  <c:v>1.7498810127530514E-2</c:v>
                </c:pt>
                <c:pt idx="956">
                  <c:v>1.7831998101757379E-2</c:v>
                </c:pt>
                <c:pt idx="957">
                  <c:v>1.8148120759012818E-2</c:v>
                </c:pt>
                <c:pt idx="958">
                  <c:v>1.8447104143624046E-2</c:v>
                </c:pt>
                <c:pt idx="959">
                  <c:v>1.8728888251678261E-2</c:v>
                </c:pt>
                <c:pt idx="960">
                  <c:v>1.8993426938468901E-2</c:v>
                </c:pt>
                <c:pt idx="961">
                  <c:v>1.9240687816175692E-2</c:v>
                </c:pt>
                <c:pt idx="962">
                  <c:v>1.9470652141955279E-2</c:v>
                </c:pt>
                <c:pt idx="963">
                  <c:v>1.9683314696623655E-2</c:v>
                </c:pt>
                <c:pt idx="964">
                  <c:v>1.9878683654118219E-2</c:v>
                </c:pt>
                <c:pt idx="965">
                  <c:v>2.0056780441930985E-2</c:v>
                </c:pt>
                <c:pt idx="966">
                  <c:v>2.0217639592711067E-2</c:v>
                </c:pt>
                <c:pt idx="967">
                  <c:v>2.0361308587238509E-2</c:v>
                </c:pt>
                <c:pt idx="968">
                  <c:v>2.0487847688976237E-2</c:v>
                </c:pt>
                <c:pt idx="969">
                  <c:v>2.059732977041201E-2</c:v>
                </c:pt>
                <c:pt idx="970">
                  <c:v>2.0689840131405252E-2</c:v>
                </c:pt>
                <c:pt idx="971">
                  <c:v>2.0765476309758998E-2</c:v>
                </c:pt>
                <c:pt idx="972">
                  <c:v>2.0824347884240098E-2</c:v>
                </c:pt>
                <c:pt idx="973">
                  <c:v>2.0866576270274651E-2</c:v>
                </c:pt>
                <c:pt idx="974">
                  <c:v>2.0892294508549427E-2</c:v>
                </c:pt>
                <c:pt idx="975">
                  <c:v>2.0901647046752403E-2</c:v>
                </c:pt>
                <c:pt idx="976">
                  <c:v>2.0894789514689364E-2</c:v>
                </c:pt>
                <c:pt idx="977">
                  <c:v>2.0871888493015626E-2</c:v>
                </c:pt>
                <c:pt idx="978">
                  <c:v>2.083312127582497E-2</c:v>
                </c:pt>
                <c:pt idx="979">
                  <c:v>2.0778675627339753E-2</c:v>
                </c:pt>
                <c:pt idx="980">
                  <c:v>2.0708749532948646E-2</c:v>
                </c:pt>
                <c:pt idx="981">
                  <c:v>2.0623550944840113E-2</c:v>
                </c:pt>
                <c:pt idx="982">
                  <c:v>2.0523297522481717E-2</c:v>
                </c:pt>
                <c:pt idx="983">
                  <c:v>2.0408216368196393E-2</c:v>
                </c:pt>
                <c:pt idx="984">
                  <c:v>2.0278543758088602E-2</c:v>
                </c:pt>
                <c:pt idx="985">
                  <c:v>2.0134524868573988E-2</c:v>
                </c:pt>
                <c:pt idx="986">
                  <c:v>1.9976413498767168E-2</c:v>
                </c:pt>
                <c:pt idx="987">
                  <c:v>1.9804471788983025E-2</c:v>
                </c:pt>
                <c:pt idx="988">
                  <c:v>1.9618969935607047E-2</c:v>
                </c:pt>
                <c:pt idx="989">
                  <c:v>1.9420185902590894E-2</c:v>
                </c:pt>
                <c:pt idx="990">
                  <c:v>1.9208405129829128E-2</c:v>
                </c:pt>
                <c:pt idx="991">
                  <c:v>1.8983920238673079E-2</c:v>
                </c:pt>
                <c:pt idx="992">
                  <c:v>1.8747030734837248E-2</c:v>
                </c:pt>
                <c:pt idx="993">
                  <c:v>1.8498042708953506E-2</c:v>
                </c:pt>
                <c:pt idx="994">
                  <c:v>1.8237268535027228E-2</c:v>
                </c:pt>
                <c:pt idx="995">
                  <c:v>1.7965026567048775E-2</c:v>
                </c:pt>
                <c:pt idx="996">
                  <c:v>1.7681640834012791E-2</c:v>
                </c:pt>
                <c:pt idx="997">
                  <c:v>1.7387440733595917E-2</c:v>
                </c:pt>
                <c:pt idx="998">
                  <c:v>1.708276072474298E-2</c:v>
                </c:pt>
                <c:pt idx="999">
                  <c:v>1.6767940019409216E-2</c:v>
                </c:pt>
                <c:pt idx="1000">
                  <c:v>1.6443322273704687E-2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44864"/>
        <c:axId val="48646400"/>
      </c:lineChart>
      <c:catAx>
        <c:axId val="486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646400"/>
        <c:crosses val="autoZero"/>
        <c:auto val="1"/>
        <c:lblAlgn val="ctr"/>
        <c:lblOffset val="100"/>
        <c:noMultiLvlLbl val="0"/>
      </c:catAx>
      <c:valAx>
        <c:axId val="486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190499</xdr:rowOff>
    </xdr:from>
    <xdr:to>
      <xdr:col>11</xdr:col>
      <xdr:colOff>352425</xdr:colOff>
      <xdr:row>38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tion_Types" displayName="Motion_Types" ref="A1:S5" totalsRowShown="0">
  <autoFilter ref="A1:S5"/>
  <tableColumns count="19">
    <tableColumn id="2" name="Discriminant"/>
    <tableColumn id="1" name="Motion Types"/>
    <tableColumn id="3" name="Equation"/>
    <tableColumn id="13" name="V1" dataDxfId="23">
      <calculatedColumnFormula>SQRT((c.1^2)+(c.2^2))</calculatedColumnFormula>
    </tableColumn>
    <tableColumn id="14" name="V2" dataDxfId="22">
      <calculatedColumnFormula>SQRT(k/M)</calculatedColumnFormula>
    </tableColumn>
    <tableColumn id="15" name="V3" dataDxfId="21">
      <calculatedColumnFormula>y0</calculatedColumnFormula>
    </tableColumn>
    <tableColumn id="16" name="V4" dataDxfId="20">
      <calculatedColumnFormula>v0/w</calculatedColumnFormula>
    </tableColumn>
    <tableColumn id="17" name="V5" dataDxfId="19">
      <calculatedColumnFormula>(2*PI())/w</calculatedColumnFormula>
    </tableColumn>
    <tableColumn id="18" name="V6" dataDxfId="18">
      <calculatedColumnFormula>1/Motion_Types[[#This Row],[V5]]</calculatedColumnFormula>
    </tableColumn>
    <tableColumn id="20" name="V7" dataDxfId="15">
      <calculatedColumnFormula>1/Motion_Types[[#This Row],[V6]]</calculatedColumnFormula>
    </tableColumn>
    <tableColumn id="19" name="Shift" dataDxfId="16">
      <calculatedColumnFormula xml:space="preserve">
IF(c.1&lt;0,PI(),
IF(AND(c.1&gt;0,c.2&lt;0),2*PI(),
IF(OR(c.1=0,AND(c.1&gt;0,c.2&gt;0)),0,
IF(c.2=0,((PI()/2)-ATAN(0)),""
))))</calculatedColumnFormula>
    </tableColumn>
    <tableColumn id="6" name="ø" dataDxfId="17">
      <calculatedColumnFormula xml:space="preserve">
IF(c.2=0,0,
IF(c.1=0,PI()/2,
IF(NOT(AND(c.1=0, c.2=0)),ATAN(c.2/c.1)+Motion_Types[[#This Row],[Shift]],""
)))</calculatedColumnFormula>
    </tableColumn>
    <tableColumn id="22" name="V1s" dataDxfId="14"/>
    <tableColumn id="23" name="V2s" dataDxfId="13"/>
    <tableColumn id="24" name="V3s" dataDxfId="12"/>
    <tableColumn id="25" name="V4s" dataDxfId="11"/>
    <tableColumn id="26" name="V5s" dataDxfId="26"/>
    <tableColumn id="27" name="V6s" dataDxfId="25"/>
    <tableColumn id="28" name="V7s" dataDxfId="2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E1011" totalsRowShown="0">
  <autoFilter ref="A10:E1011"/>
  <tableColumns count="5">
    <tableColumn id="1" name="t">
      <calculatedColumnFormula>A10+$B$9</calculatedColumnFormula>
    </tableColumn>
    <tableColumn id="2" name="Simple Harmonic" dataDxfId="6">
      <calculatedColumnFormula>$D$2*COS(($E$2*Table2[[#This Row],[t]])-$L$2)</calculatedColumnFormula>
    </tableColumn>
    <tableColumn id="3" name="Under-Damped" dataDxfId="5">
      <calculatedColumnFormula>($D$3*EXP($E$3*Table2[[#This Row],[t]]))*COS(($F$3*Table2[[#This Row],[t]])-$L$3)</calculatedColumnFormula>
    </tableColumn>
    <tableColumn id="4" name="Over-Damped" dataDxfId="4">
      <calculatedColumnFormula>($F$4*EXP($D$4*Table2[[#This Row],[t]]))+($G$4*EXP($E$4*Table2[[#This Row],[t]]))</calculatedColumnFormula>
    </tableColumn>
    <tableColumn id="5" name="Critically Damped" dataDxfId="3">
      <calculatedColumnFormula>EXP($D$5*Table2[[#This Row],[t]])*($E$5+($F$5*Table2[[#This Row],[t]]))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10:H1011" totalsRowShown="0" tableBorderDxfId="2">
  <autoFilter ref="G10:H1011"/>
  <tableColumns count="2">
    <tableColumn id="1" name="t" dataDxfId="1">
      <calculatedColumnFormula>G10+$B$9</calculatedColumnFormula>
    </tableColumn>
    <tableColumn id="2" name="Current" dataDxfId="0">
      <calculatedColumnFormula>INDIRECT("Table2[@["&amp;Motion&amp;"]]")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42" workbookViewId="0">
      <selection activeCell="B63" sqref="B63"/>
    </sheetView>
  </sheetViews>
  <sheetFormatPr defaultRowHeight="15" x14ac:dyDescent="0.25"/>
  <cols>
    <col min="1" max="1" width="31" bestFit="1" customWidth="1"/>
    <col min="2" max="2" width="56.28515625" bestFit="1" customWidth="1"/>
  </cols>
  <sheetData>
    <row r="1" spans="1:2" x14ac:dyDescent="0.25">
      <c r="A1" t="s">
        <v>27</v>
      </c>
    </row>
    <row r="2" spans="1:2" x14ac:dyDescent="0.25">
      <c r="B2" t="s">
        <v>67</v>
      </c>
    </row>
    <row r="3" spans="1:2" ht="22.5" x14ac:dyDescent="0.3">
      <c r="A3" s="15" t="s">
        <v>74</v>
      </c>
      <c r="B3" s="15"/>
    </row>
    <row r="4" spans="1:2" ht="22.5" x14ac:dyDescent="0.3">
      <c r="A4" s="16"/>
      <c r="B4" s="16"/>
    </row>
    <row r="5" spans="1:2" ht="20.25" thickBot="1" x14ac:dyDescent="0.35">
      <c r="A5" s="14" t="s">
        <v>76</v>
      </c>
      <c r="B5" s="14"/>
    </row>
    <row r="6" spans="1:2" ht="15.75" thickTop="1" x14ac:dyDescent="0.25">
      <c r="A6" s="17" t="s">
        <v>75</v>
      </c>
      <c r="B6" s="17"/>
    </row>
    <row r="7" spans="1:2" s="11" customFormat="1" x14ac:dyDescent="0.25">
      <c r="A7" s="19" t="s">
        <v>77</v>
      </c>
      <c r="B7" s="19"/>
    </row>
    <row r="8" spans="1:2" s="11" customFormat="1" x14ac:dyDescent="0.25">
      <c r="A8" s="20" t="s">
        <v>78</v>
      </c>
      <c r="B8" s="19" t="s">
        <v>79</v>
      </c>
    </row>
    <row r="9" spans="1:2" s="11" customFormat="1" x14ac:dyDescent="0.25">
      <c r="A9" s="20" t="s">
        <v>83</v>
      </c>
      <c r="B9" s="19" t="s">
        <v>80</v>
      </c>
    </row>
    <row r="10" spans="1:2" s="11" customFormat="1" x14ac:dyDescent="0.25">
      <c r="A10" s="20" t="s">
        <v>82</v>
      </c>
      <c r="B10" s="19" t="s">
        <v>81</v>
      </c>
    </row>
    <row r="11" spans="1:2" x14ac:dyDescent="0.25">
      <c r="A11" s="18"/>
      <c r="B11" s="18"/>
    </row>
    <row r="12" spans="1:2" ht="20.25" thickBot="1" x14ac:dyDescent="0.3">
      <c r="A12" s="13" t="s">
        <v>28</v>
      </c>
      <c r="B12" s="13"/>
    </row>
    <row r="13" spans="1:2" ht="15.75" thickTop="1" x14ac:dyDescent="0.25">
      <c r="B13" t="s">
        <v>29</v>
      </c>
    </row>
    <row r="14" spans="1:2" ht="18" x14ac:dyDescent="0.35">
      <c r="A14" s="3" t="s">
        <v>31</v>
      </c>
      <c r="B14" t="s">
        <v>32</v>
      </c>
    </row>
    <row r="15" spans="1:2" ht="18" x14ac:dyDescent="0.35">
      <c r="A15" s="3" t="s">
        <v>30</v>
      </c>
      <c r="B15" t="s">
        <v>48</v>
      </c>
    </row>
    <row r="16" spans="1:2" ht="18.75" x14ac:dyDescent="0.35">
      <c r="A16" s="3" t="s">
        <v>33</v>
      </c>
      <c r="B16" s="8" t="s">
        <v>34</v>
      </c>
    </row>
    <row r="17" spans="1:2" x14ac:dyDescent="0.25">
      <c r="A17" s="12" t="s">
        <v>55</v>
      </c>
      <c r="B17" s="8" t="s">
        <v>61</v>
      </c>
    </row>
    <row r="18" spans="1:2" ht="17.25" x14ac:dyDescent="0.25">
      <c r="A18" s="3" t="s">
        <v>54</v>
      </c>
      <c r="B18" s="8" t="s">
        <v>61</v>
      </c>
    </row>
    <row r="19" spans="1:2" x14ac:dyDescent="0.25">
      <c r="A19" s="3" t="s">
        <v>38</v>
      </c>
      <c r="B19" s="8" t="s">
        <v>39</v>
      </c>
    </row>
    <row r="20" spans="1:2" ht="18" x14ac:dyDescent="0.35">
      <c r="A20" s="3" t="s">
        <v>35</v>
      </c>
      <c r="B20" s="8" t="s">
        <v>40</v>
      </c>
    </row>
    <row r="21" spans="1:2" ht="18" x14ac:dyDescent="0.35">
      <c r="A21" s="3" t="s">
        <v>36</v>
      </c>
      <c r="B21" s="8" t="s">
        <v>41</v>
      </c>
    </row>
    <row r="22" spans="1:2" x14ac:dyDescent="0.25">
      <c r="A22" s="3" t="s">
        <v>42</v>
      </c>
      <c r="B22" s="8" t="s">
        <v>43</v>
      </c>
    </row>
    <row r="23" spans="1:2" x14ac:dyDescent="0.25">
      <c r="A23" s="3" t="s">
        <v>44</v>
      </c>
      <c r="B23" s="8" t="s">
        <v>45</v>
      </c>
    </row>
    <row r="24" spans="1:2" ht="18" x14ac:dyDescent="0.35">
      <c r="A24" s="3" t="s">
        <v>47</v>
      </c>
      <c r="B24" s="8" t="s">
        <v>49</v>
      </c>
    </row>
    <row r="25" spans="1:2" ht="18.75" x14ac:dyDescent="0.35">
      <c r="A25" s="3" t="s">
        <v>46</v>
      </c>
      <c r="B25" s="8" t="s">
        <v>50</v>
      </c>
    </row>
    <row r="27" spans="1:2" ht="20.25" thickBot="1" x14ac:dyDescent="0.3">
      <c r="A27" s="13" t="s">
        <v>51</v>
      </c>
      <c r="B27" s="13"/>
    </row>
    <row r="28" spans="1:2" ht="18" thickTop="1" x14ac:dyDescent="0.25">
      <c r="B28" t="s">
        <v>71</v>
      </c>
    </row>
    <row r="29" spans="1:2" ht="18" x14ac:dyDescent="0.35">
      <c r="A29" s="3" t="s">
        <v>31</v>
      </c>
      <c r="B29" t="s">
        <v>52</v>
      </c>
    </row>
    <row r="30" spans="1:2" ht="18.75" x14ac:dyDescent="0.35">
      <c r="A30" s="3" t="s">
        <v>30</v>
      </c>
      <c r="B30" t="s">
        <v>53</v>
      </c>
    </row>
    <row r="31" spans="1:2" ht="18.75" x14ac:dyDescent="0.35">
      <c r="A31" s="3" t="s">
        <v>33</v>
      </c>
      <c r="B31" s="8" t="s">
        <v>34</v>
      </c>
    </row>
    <row r="32" spans="1:2" x14ac:dyDescent="0.25">
      <c r="A32" s="12" t="s">
        <v>55</v>
      </c>
      <c r="B32" s="8" t="str">
        <f>"-b/2m"</f>
        <v>-b/2m</v>
      </c>
    </row>
    <row r="33" spans="1:2" ht="17.25" x14ac:dyDescent="0.25">
      <c r="A33" s="3" t="s">
        <v>54</v>
      </c>
      <c r="B33" s="8" t="s">
        <v>68</v>
      </c>
    </row>
    <row r="34" spans="1:2" ht="18" x14ac:dyDescent="0.35">
      <c r="A34" s="3" t="s">
        <v>35</v>
      </c>
      <c r="B34" s="8" t="s">
        <v>40</v>
      </c>
    </row>
    <row r="35" spans="1:2" ht="18" x14ac:dyDescent="0.35">
      <c r="A35" s="3" t="s">
        <v>36</v>
      </c>
      <c r="B35" s="8" t="s">
        <v>41</v>
      </c>
    </row>
    <row r="36" spans="1:2" x14ac:dyDescent="0.25">
      <c r="A36" s="3" t="s">
        <v>57</v>
      </c>
      <c r="B36" s="8" t="s">
        <v>56</v>
      </c>
    </row>
    <row r="37" spans="1:2" x14ac:dyDescent="0.25">
      <c r="A37" s="3" t="s">
        <v>58</v>
      </c>
      <c r="B37" s="8" t="s">
        <v>45</v>
      </c>
    </row>
    <row r="38" spans="1:2" ht="18" x14ac:dyDescent="0.35">
      <c r="A38" s="3" t="s">
        <v>47</v>
      </c>
      <c r="B38" s="8" t="s">
        <v>49</v>
      </c>
    </row>
    <row r="39" spans="1:2" ht="18.75" x14ac:dyDescent="0.35">
      <c r="A39" s="3" t="s">
        <v>46</v>
      </c>
      <c r="B39" s="8" t="s">
        <v>50</v>
      </c>
    </row>
    <row r="41" spans="1:2" ht="20.25" thickBot="1" x14ac:dyDescent="0.3">
      <c r="A41" s="13" t="s">
        <v>65</v>
      </c>
      <c r="B41" s="13"/>
    </row>
    <row r="42" spans="1:2" ht="18" thickTop="1" x14ac:dyDescent="0.25">
      <c r="B42" t="s">
        <v>72</v>
      </c>
    </row>
    <row r="43" spans="1:2" ht="18" x14ac:dyDescent="0.35">
      <c r="A43" s="3" t="s">
        <v>31</v>
      </c>
      <c r="B43" t="s">
        <v>52</v>
      </c>
    </row>
    <row r="44" spans="1:2" ht="18.75" x14ac:dyDescent="0.35">
      <c r="A44" s="3" t="s">
        <v>30</v>
      </c>
      <c r="B44" t="s">
        <v>62</v>
      </c>
    </row>
    <row r="45" spans="1:2" ht="18" x14ac:dyDescent="0.35">
      <c r="A45" s="3" t="s">
        <v>64</v>
      </c>
      <c r="B45" s="8" t="s">
        <v>69</v>
      </c>
    </row>
    <row r="46" spans="1:2" ht="18" x14ac:dyDescent="0.35">
      <c r="A46" s="12" t="s">
        <v>63</v>
      </c>
      <c r="B46" s="8" t="s">
        <v>70</v>
      </c>
    </row>
    <row r="47" spans="1:2" ht="17.25" x14ac:dyDescent="0.25">
      <c r="A47" s="3" t="s">
        <v>54</v>
      </c>
      <c r="B47" s="8" t="s">
        <v>61</v>
      </c>
    </row>
    <row r="48" spans="1:2" ht="18" x14ac:dyDescent="0.35">
      <c r="A48" s="3" t="s">
        <v>35</v>
      </c>
      <c r="B48" s="8" t="s">
        <v>60</v>
      </c>
    </row>
    <row r="49" spans="1:2" ht="18" x14ac:dyDescent="0.35">
      <c r="A49" s="3" t="s">
        <v>36</v>
      </c>
      <c r="B49" s="8" t="s">
        <v>59</v>
      </c>
    </row>
    <row r="50" spans="1:2" x14ac:dyDescent="0.25">
      <c r="A50" s="3" t="s">
        <v>57</v>
      </c>
      <c r="B50" s="8" t="s">
        <v>61</v>
      </c>
    </row>
    <row r="51" spans="1:2" x14ac:dyDescent="0.25">
      <c r="A51" s="3" t="s">
        <v>58</v>
      </c>
      <c r="B51" s="8" t="s">
        <v>61</v>
      </c>
    </row>
    <row r="52" spans="1:2" ht="18" x14ac:dyDescent="0.35">
      <c r="A52" s="3" t="s">
        <v>47</v>
      </c>
      <c r="B52" s="8" t="s">
        <v>61</v>
      </c>
    </row>
    <row r="53" spans="1:2" ht="18.75" x14ac:dyDescent="0.35">
      <c r="A53" s="3" t="s">
        <v>46</v>
      </c>
      <c r="B53" s="8" t="s">
        <v>61</v>
      </c>
    </row>
    <row r="56" spans="1:2" ht="20.25" thickBot="1" x14ac:dyDescent="0.3">
      <c r="A56" s="13" t="s">
        <v>66</v>
      </c>
      <c r="B56" s="13"/>
    </row>
    <row r="57" spans="1:2" ht="18" thickTop="1" x14ac:dyDescent="0.25">
      <c r="B57" t="s">
        <v>73</v>
      </c>
    </row>
    <row r="58" spans="1:2" ht="18" x14ac:dyDescent="0.35">
      <c r="A58" s="3" t="s">
        <v>31</v>
      </c>
      <c r="B58" t="s">
        <v>52</v>
      </c>
    </row>
    <row r="59" spans="1:2" ht="18.75" x14ac:dyDescent="0.35">
      <c r="A59" s="3" t="s">
        <v>30</v>
      </c>
      <c r="B59" t="s">
        <v>85</v>
      </c>
    </row>
    <row r="60" spans="1:2" ht="18.75" x14ac:dyDescent="0.35">
      <c r="A60" s="3" t="s">
        <v>33</v>
      </c>
      <c r="B60" s="8" t="s">
        <v>61</v>
      </c>
    </row>
    <row r="61" spans="1:2" x14ac:dyDescent="0.25">
      <c r="A61" s="12" t="s">
        <v>55</v>
      </c>
      <c r="B61" s="8" t="str">
        <f>"-b/2m"</f>
        <v>-b/2m</v>
      </c>
    </row>
    <row r="62" spans="1:2" ht="17.25" x14ac:dyDescent="0.25">
      <c r="A62" s="3" t="s">
        <v>54</v>
      </c>
      <c r="B62" s="8" t="s">
        <v>61</v>
      </c>
    </row>
    <row r="63" spans="1:2" ht="18" x14ac:dyDescent="0.35">
      <c r="A63" s="3" t="s">
        <v>35</v>
      </c>
      <c r="B63" s="8" t="s">
        <v>40</v>
      </c>
    </row>
    <row r="64" spans="1:2" ht="18" x14ac:dyDescent="0.35">
      <c r="A64" s="3" t="s">
        <v>36</v>
      </c>
      <c r="B64" s="8" t="s">
        <v>84</v>
      </c>
    </row>
    <row r="65" spans="1:2" x14ac:dyDescent="0.25">
      <c r="A65" s="3" t="s">
        <v>57</v>
      </c>
      <c r="B65" s="8" t="s">
        <v>61</v>
      </c>
    </row>
    <row r="66" spans="1:2" x14ac:dyDescent="0.25">
      <c r="A66" s="3" t="s">
        <v>58</v>
      </c>
      <c r="B66" s="8" t="s">
        <v>61</v>
      </c>
    </row>
    <row r="67" spans="1:2" x14ac:dyDescent="0.25">
      <c r="A67" s="3" t="s">
        <v>47</v>
      </c>
      <c r="B67" s="8" t="s">
        <v>61</v>
      </c>
    </row>
    <row r="68" spans="1:2" ht="17.25" x14ac:dyDescent="0.25">
      <c r="A68" s="3" t="s">
        <v>46</v>
      </c>
      <c r="B68" s="8" t="s">
        <v>61</v>
      </c>
    </row>
  </sheetData>
  <mergeCells count="7">
    <mergeCell ref="A12:B12"/>
    <mergeCell ref="A27:B27"/>
    <mergeCell ref="A41:B41"/>
    <mergeCell ref="A56:B56"/>
    <mergeCell ref="A3:B3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topLeftCell="B8" workbookViewId="0">
      <selection activeCell="C17" sqref="C17"/>
    </sheetView>
  </sheetViews>
  <sheetFormatPr defaultRowHeight="15" x14ac:dyDescent="0.25"/>
  <cols>
    <col min="1" max="1" width="0" hidden="1" customWidth="1"/>
    <col min="5" max="5" width="9.140625" hidden="1" customWidth="1"/>
    <col min="8" max="8" width="16.140625" bestFit="1" customWidth="1"/>
  </cols>
  <sheetData>
    <row r="2" spans="1:9" x14ac:dyDescent="0.25">
      <c r="C2" s="9" t="s">
        <v>3</v>
      </c>
      <c r="D2" s="9"/>
      <c r="E2" s="9"/>
      <c r="F2" s="9"/>
      <c r="H2" s="9" t="s">
        <v>4</v>
      </c>
      <c r="I2" s="9"/>
    </row>
    <row r="3" spans="1:9" x14ac:dyDescent="0.25">
      <c r="C3" s="1" t="s">
        <v>0</v>
      </c>
      <c r="D3" s="1" t="s">
        <v>1</v>
      </c>
      <c r="E3" s="2"/>
      <c r="F3" s="1" t="s">
        <v>2</v>
      </c>
      <c r="H3" s="1" t="s">
        <v>5</v>
      </c>
      <c r="I3" s="1" t="s">
        <v>6</v>
      </c>
    </row>
    <row r="4" spans="1:9" ht="36.75" customHeight="1" x14ac:dyDescent="0.25">
      <c r="B4" s="5" t="s">
        <v>14</v>
      </c>
      <c r="C4">
        <v>1</v>
      </c>
      <c r="D4">
        <v>1</v>
      </c>
      <c r="F4">
        <v>4</v>
      </c>
      <c r="H4">
        <v>-0.25</v>
      </c>
      <c r="I4">
        <v>-1</v>
      </c>
    </row>
    <row r="6" spans="1:9" x14ac:dyDescent="0.25">
      <c r="C6" s="10" t="s">
        <v>24</v>
      </c>
      <c r="D6" s="10"/>
      <c r="E6" s="6"/>
      <c r="G6" s="3" t="s">
        <v>8</v>
      </c>
      <c r="H6" t="str">
        <f>VLOOKUP(Discrim_Eval,Motion_Types[[#All],[Discriminant]:[Motion Types]],2, FALSE)</f>
        <v>Under-Damped</v>
      </c>
    </row>
    <row r="7" spans="1:9" ht="17.25" x14ac:dyDescent="0.25">
      <c r="C7" s="3" t="s">
        <v>7</v>
      </c>
      <c r="D7" s="4">
        <f>IF(b=0,"Irrelevant",(b^2)-(4*M*k))</f>
        <v>-15</v>
      </c>
      <c r="E7" s="4">
        <f xml:space="preserve">
IF(discriminant="Irrelevant",discriminant,
IF(discriminant&gt;0,1,
IF(discriminant&lt;0,-1,
IF(discriminant=0,0,""
))))</f>
        <v>-1</v>
      </c>
      <c r="G7" s="3" t="s">
        <v>111</v>
      </c>
      <c r="H7" s="22" t="s">
        <v>109</v>
      </c>
    </row>
    <row r="8" spans="1:9" ht="17.25" x14ac:dyDescent="0.25">
      <c r="A8">
        <v>1</v>
      </c>
      <c r="C8" s="3" t="str">
        <f>IF(VLOOKUP(Motion,Motion_Types[[#All],[Motion Types]:[V7s]],A8+11,FALSE)=0,"",VLOOKUP(Motion,Motion_Types[[#All],[Motion Types]:[V7s]],A8+11,FALSE)&amp;"=")</f>
        <v>A=</v>
      </c>
      <c r="D8" s="3">
        <f>IF(C8="","",VLOOKUP(Motion,Motion_Types[[#All],[Motion Types]:[V7s]],A8+2,FALSE))</f>
        <v>2.7838821814150108</v>
      </c>
      <c r="E8" s="4"/>
      <c r="G8" s="3"/>
      <c r="H8" s="24" t="s">
        <v>108</v>
      </c>
    </row>
    <row r="9" spans="1:9" ht="18.75" x14ac:dyDescent="0.35">
      <c r="A9">
        <v>2</v>
      </c>
      <c r="C9" s="3" t="str">
        <f>IF(VLOOKUP(Motion,Motion_Types[[#All],[Motion Types]:[V7s]],A9+11,FALSE)=0,"",VLOOKUP(Motion,Motion_Types[[#All],[Motion Types]:[V7s]],A9+11,FALSE)&amp;"=")</f>
        <v>α=</v>
      </c>
      <c r="D9" s="3">
        <f>IF(C9="","",VLOOKUP(Motion,Motion_Types[[#All],[Motion Types]:[V7s]],A9+2,FALSE))</f>
        <v>-0.5</v>
      </c>
      <c r="E9" s="4"/>
      <c r="G9" s="3"/>
      <c r="H9" s="22" t="s">
        <v>113</v>
      </c>
    </row>
    <row r="10" spans="1:9" ht="18.75" x14ac:dyDescent="0.35">
      <c r="A10">
        <v>3</v>
      </c>
      <c r="C10" s="3" t="str">
        <f>IF(VLOOKUP(Motion,Motion_Types[[#All],[Motion Types]:[V7s]],A10+11,FALSE)=0,"",VLOOKUP(Motion,Motion_Types[[#All],[Motion Types]:[V7s]],A10+11,FALSE)&amp;"=")</f>
        <v>β=</v>
      </c>
      <c r="D10" s="3">
        <f>IF(C10="","",VLOOKUP(Motion,Motion_Types[[#All],[Motion Types]:[V7s]],A10+2,FALSE))</f>
        <v>2.7386127875258306</v>
      </c>
      <c r="E10" s="4"/>
      <c r="H10" s="22" t="s">
        <v>110</v>
      </c>
    </row>
    <row r="11" spans="1:9" x14ac:dyDescent="0.25">
      <c r="A11">
        <v>4</v>
      </c>
      <c r="C11" s="3" t="str">
        <f>IF(VLOOKUP(Motion,Motion_Types[[#All],[Motion Types]:[V7s]],A11+11,FALSE)=0,"",VLOOKUP(Motion,Motion_Types[[#All],[Motion Types]:[V7s]],A11+11,FALSE)&amp;"=")</f>
        <v>C1=</v>
      </c>
      <c r="D11" s="3">
        <f>IF(C11="","",VLOOKUP(Motion,Motion_Types[[#All],[Motion Types]:[V7s]],A11+2,FALSE))</f>
        <v>-0.25</v>
      </c>
      <c r="G11" t="s">
        <v>112</v>
      </c>
      <c r="H11" t="str">
        <f xml:space="preserve">
IF(discriminant="Irrelevant","y(t)="&amp;TEXT(D8,"#.#####")&amp;"*cos(("&amp;TEXT(D9,"#.#####")&amp;"*t)"&amp;IF(D10&lt;0," ","+")&amp;TEXT(D10,"#.######")&amp;")",
IF(discriminant&gt;0,"y(t)=("&amp;TEXT(D10,"#.#####")&amp;"*e^("&amp;TEXT(D8,"#.#####")&amp;"*t))+("&amp;TEXT(D11,"#.#####")&amp;"*e^("&amp;TEXT(D9,"#.#####")&amp;"*t))",
IF(discriminant&lt;0,"y(t)="&amp;TEXT(D8,"#.#####")&amp;"*(e^("&amp;TEXT(D9,"#.#####")&amp;"*t))*cos(("&amp;TEXT(D10,"#.#####")&amp;"*t)"&amp;IF(D10&lt;0," ","+")&amp;TEXT(D10,"#.######")&amp;")",
IF(discriminant=0, "y(t)=(e^("&amp;TEXT(D8,"#.#####")&amp;"*t))*("&amp;TEXT(D9,"#.#####")&amp;"+(t*"&amp;TEXT(D10,"#.#####")&amp;"))",""
))))</f>
        <v>y(t)=2.78388*(e^(-.5*t))*cos((2.73861*t)+2.738613)</v>
      </c>
    </row>
    <row r="12" spans="1:9" x14ac:dyDescent="0.25">
      <c r="A12">
        <v>5</v>
      </c>
      <c r="C12" s="3" t="str">
        <f>IF(VLOOKUP(Motion,Motion_Types[[#All],[Motion Types]:[V7s]],A12+11,FALSE)=0,"",VLOOKUP(Motion,Motion_Types[[#All],[Motion Types]:[V7s]],A12+11,FALSE)&amp;"=")</f>
        <v>C2=</v>
      </c>
      <c r="D12" s="3">
        <f>IF(C12="","",VLOOKUP(Motion,Motion_Types[[#All],[Motion Types]:[V7s]],A12+2,FALSE))</f>
        <v>-0.35921060405354982</v>
      </c>
    </row>
    <row r="13" spans="1:9" x14ac:dyDescent="0.25">
      <c r="A13">
        <v>6</v>
      </c>
      <c r="C13" s="3" t="str">
        <f>IF(VLOOKUP(Motion,Motion_Types[[#All],[Motion Types]:[V7s]],A13+11,FALSE)=0,"",VLOOKUP(Motion,Motion_Types[[#All],[Motion Types]:[V7s]],A13+11,FALSE)&amp;"=")</f>
        <v>Quasi-period λ=</v>
      </c>
      <c r="D13" s="3">
        <f>IF(C13="","",VLOOKUP(Motion,Motion_Types[[#All],[Motion Types]:[V7s]],A13+2,FALSE))</f>
        <v>2.2569867895723683</v>
      </c>
    </row>
    <row r="14" spans="1:9" x14ac:dyDescent="0.25">
      <c r="A14">
        <v>7</v>
      </c>
      <c r="C14" s="3" t="str">
        <f>IF(VLOOKUP(Motion,Motion_Types[[#All],[Motion Types]:[V7s]],A14+11,FALSE)=0,"",VLOOKUP(Motion,Motion_Types[[#All],[Motion Types]:[V7s]],A14+11,FALSE)&amp;"=")</f>
        <v>Quasi-frequency=</v>
      </c>
      <c r="D14" s="3">
        <f>IF(C14="","",VLOOKUP(Motion,Motion_Types[[#All],[Motion Types]:[V7s]],A14+2,FALSE))</f>
        <v>0.44306861015764748</v>
      </c>
    </row>
    <row r="15" spans="1:9" x14ac:dyDescent="0.25">
      <c r="C15" s="3" t="str">
        <f>IF(VLOOKUP(Motion,Motion_Types[[#All],[Motion Types]:[V7s]],11,FALSE)="","",Motion_Types[[#Headers],[ø]]&amp;"=")</f>
        <v>ø=</v>
      </c>
      <c r="D15" s="3">
        <f>IF(C15="","",VLOOKUP(Motion,Motion_Types[[#All],[Motion Types]:[V7s]],11,FALSE))</f>
        <v>1.7513815409855946</v>
      </c>
    </row>
  </sheetData>
  <mergeCells count="3">
    <mergeCell ref="C2:F2"/>
    <mergeCell ref="H2:I2"/>
    <mergeCell ref="C6:D6"/>
  </mergeCells>
  <conditionalFormatting sqref="H8:H10">
    <cfRule type="expression" dxfId="10" priority="4">
      <formula>Motion="Simple Harmonic"</formula>
    </cfRule>
  </conditionalFormatting>
  <conditionalFormatting sqref="H7:H9">
    <cfRule type="expression" dxfId="9" priority="1">
      <formula>Motion="Over-Damped"</formula>
    </cfRule>
  </conditionalFormatting>
  <conditionalFormatting sqref="H10 H7:H8">
    <cfRule type="expression" dxfId="8" priority="2">
      <formula>Motion="Critically damped"</formula>
    </cfRule>
  </conditionalFormatting>
  <conditionalFormatting sqref="H7 H9:H10">
    <cfRule type="expression" dxfId="7" priority="3">
      <formula>Motion="Under-damped"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1"/>
  <sheetViews>
    <sheetView topLeftCell="A10" workbookViewId="0">
      <selection activeCell="H18" sqref="H18"/>
    </sheetView>
  </sheetViews>
  <sheetFormatPr defaultRowHeight="15" x14ac:dyDescent="0.25"/>
  <cols>
    <col min="1" max="1" width="15.140625" customWidth="1"/>
    <col min="2" max="2" width="16.140625" bestFit="1" customWidth="1"/>
    <col min="3" max="3" width="14.140625" bestFit="1" customWidth="1"/>
    <col min="8" max="8" width="16.7109375" customWidth="1"/>
    <col min="18" max="18" width="14.140625" bestFit="1" customWidth="1"/>
    <col min="19" max="19" width="15.85546875" bestFit="1" customWidth="1"/>
    <col min="27" max="27" width="10.28515625" bestFit="1" customWidth="1"/>
  </cols>
  <sheetData>
    <row r="1" spans="1:19" x14ac:dyDescent="0.25">
      <c r="A1" t="s">
        <v>25</v>
      </c>
      <c r="B1" t="s">
        <v>9</v>
      </c>
      <c r="C1" t="s">
        <v>15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23</v>
      </c>
      <c r="L1" t="s">
        <v>17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</row>
    <row r="2" spans="1:19" ht="18" x14ac:dyDescent="0.35">
      <c r="A2" t="s">
        <v>26</v>
      </c>
      <c r="B2" t="s">
        <v>10</v>
      </c>
      <c r="C2" s="22" t="s">
        <v>107</v>
      </c>
      <c r="D2" s="7">
        <f>SQRT((c.1^2)+(c.2^2))</f>
        <v>2.7838821814150108</v>
      </c>
      <c r="E2" s="7">
        <f>SQRT(k/M)</f>
        <v>2</v>
      </c>
      <c r="F2" s="7">
        <f>y0</f>
        <v>-0.25</v>
      </c>
      <c r="G2" s="7">
        <f>v0/w</f>
        <v>-0.35921060405354982</v>
      </c>
      <c r="H2" s="7">
        <f>(2*PI())/w</f>
        <v>2.2569867895723683</v>
      </c>
      <c r="I2" s="7">
        <f>1/Motion_Types[[#This Row],[V5]]</f>
        <v>0.44306861015764748</v>
      </c>
      <c r="J2" s="7"/>
      <c r="K2">
        <f xml:space="preserve">
IF(c.1&lt;0,PI(),
IF(AND(c.1&gt;0,c.2&lt;0),2*PI(),
IF(OR(c.1=0,AND(c.1&gt;0,c.2&gt;0)),0,
IF(c.2=0,((PI()/2)-ATAN(0)),""
))))</f>
        <v>3.1415926535897931</v>
      </c>
      <c r="L2">
        <f xml:space="preserve">
IF(c.2=0,0,
IF(c.1=0,PI()/2,
IF(NOT(AND(c.1=0, c.2=0)),ATAN(c.2/c.1)+Motion_Types[[#This Row],[Shift]],""
)))</f>
        <v>1.7513815409855946</v>
      </c>
      <c r="M2" s="7" t="s">
        <v>16</v>
      </c>
      <c r="N2" s="21" t="s">
        <v>37</v>
      </c>
      <c r="O2" s="3" t="s">
        <v>21</v>
      </c>
      <c r="P2" s="3" t="s">
        <v>22</v>
      </c>
      <c r="Q2" s="7" t="s">
        <v>100</v>
      </c>
      <c r="R2" s="7" t="s">
        <v>101</v>
      </c>
      <c r="S2" s="7"/>
    </row>
    <row r="3" spans="1:19" ht="18.75" x14ac:dyDescent="0.35">
      <c r="A3">
        <v>-1</v>
      </c>
      <c r="B3" t="s">
        <v>11</v>
      </c>
      <c r="C3" s="22" t="s">
        <v>108</v>
      </c>
      <c r="D3" s="7">
        <f>SQRT((c.1^2)+(c.2^2))</f>
        <v>2.7838821814150108</v>
      </c>
      <c r="E3" s="8">
        <f>-b/2*M</f>
        <v>-0.5</v>
      </c>
      <c r="F3" s="7">
        <f>SQRT(-1*d/2*M)</f>
        <v>2.7386127875258306</v>
      </c>
      <c r="G3" s="7">
        <f>y0</f>
        <v>-0.25</v>
      </c>
      <c r="H3" s="7">
        <f>v0/w</f>
        <v>-0.35921060405354982</v>
      </c>
      <c r="I3" s="7">
        <f>(2*PI())/w</f>
        <v>2.2569867895723683</v>
      </c>
      <c r="J3" s="7">
        <f>1/Motion_Types[[#This Row],[V6]]</f>
        <v>0.44306861015764748</v>
      </c>
      <c r="K3">
        <f xml:space="preserve">
IF(c.1&lt;0,PI(),
IF(AND(c.1&gt;0,c.2&lt;0),2*PI(),
IF(OR(c.1=0,AND(c.1&gt;0,c.2&gt;0)),0,
IF(c.2=0,((PI()/2)-ATAN(0)),""
))))</f>
        <v>3.1415926535897931</v>
      </c>
      <c r="L3">
        <f xml:space="preserve">
IF(c.2=0,0,
IF(c.1=0,PI()/2,
IF(NOT(AND(c.1=0, c.2=0)),ATAN(c.2/c.1)+Motion_Types[[#This Row],[Shift]],""
)))</f>
        <v>1.7513815409855946</v>
      </c>
      <c r="M3" s="7" t="s">
        <v>16</v>
      </c>
      <c r="N3" s="21" t="s">
        <v>18</v>
      </c>
      <c r="O3" s="21" t="s">
        <v>19</v>
      </c>
      <c r="P3" s="3" t="s">
        <v>21</v>
      </c>
      <c r="Q3" s="23" t="s">
        <v>22</v>
      </c>
      <c r="R3" s="7" t="s">
        <v>102</v>
      </c>
      <c r="S3" s="7" t="s">
        <v>103</v>
      </c>
    </row>
    <row r="4" spans="1:19" ht="18.75" x14ac:dyDescent="0.35">
      <c r="A4">
        <v>1</v>
      </c>
      <c r="B4" t="s">
        <v>12</v>
      </c>
      <c r="C4" s="22" t="s">
        <v>106</v>
      </c>
      <c r="D4" s="7" t="e">
        <f>(-b+SQRT(d))/2*M</f>
        <v>#NUM!</v>
      </c>
      <c r="E4" s="7" t="e">
        <f>(-b-SQRT(d))/2*M</f>
        <v>#NUM!</v>
      </c>
      <c r="F4" s="7" t="e">
        <f>2*(
((2*M*v0)+y0*(b+d))
/SQRT(d)
)</f>
        <v>#NUM!</v>
      </c>
      <c r="G4" s="7" t="e">
        <f>y0-Motion_Types[[#This Row],[V3]]</f>
        <v>#NUM!</v>
      </c>
      <c r="H4" s="7"/>
      <c r="I4" s="7"/>
      <c r="J4" s="7"/>
      <c r="M4" s="3" t="s">
        <v>20</v>
      </c>
      <c r="N4" s="12" t="s">
        <v>104</v>
      </c>
      <c r="O4" s="3" t="s">
        <v>21</v>
      </c>
      <c r="P4" s="3" t="s">
        <v>22</v>
      </c>
      <c r="Q4" s="7"/>
      <c r="R4" s="7"/>
      <c r="S4" s="7"/>
    </row>
    <row r="5" spans="1:19" ht="18.75" x14ac:dyDescent="0.35">
      <c r="A5">
        <v>0</v>
      </c>
      <c r="B5" t="s">
        <v>13</v>
      </c>
      <c r="C5" t="s">
        <v>105</v>
      </c>
      <c r="D5" s="7">
        <f>-b/2*M</f>
        <v>-0.5</v>
      </c>
      <c r="E5" s="7">
        <f>y0</f>
        <v>-0.25</v>
      </c>
      <c r="F5" s="7">
        <f>v0-(y0*Motion_Types[[#This Row],[V1]])</f>
        <v>-1.125</v>
      </c>
      <c r="G5" s="7"/>
      <c r="H5" s="7"/>
      <c r="I5" s="7"/>
      <c r="J5" s="7"/>
      <c r="M5" s="21" t="s">
        <v>18</v>
      </c>
      <c r="N5" s="3" t="s">
        <v>21</v>
      </c>
      <c r="O5" s="3" t="s">
        <v>22</v>
      </c>
      <c r="P5" s="7"/>
      <c r="Q5" s="7"/>
      <c r="R5" s="7"/>
      <c r="S5" s="7"/>
    </row>
    <row r="9" spans="1:19" x14ac:dyDescent="0.25">
      <c r="A9" t="s">
        <v>114</v>
      </c>
      <c r="B9">
        <v>0.01</v>
      </c>
    </row>
    <row r="10" spans="1:19" x14ac:dyDescent="0.25">
      <c r="A10" t="s">
        <v>115</v>
      </c>
      <c r="B10" t="s">
        <v>10</v>
      </c>
      <c r="C10" t="s">
        <v>11</v>
      </c>
      <c r="D10" t="s">
        <v>12</v>
      </c>
      <c r="E10" t="s">
        <v>13</v>
      </c>
      <c r="G10" s="25" t="s">
        <v>115</v>
      </c>
      <c r="H10" t="s">
        <v>116</v>
      </c>
    </row>
    <row r="11" spans="1:19" x14ac:dyDescent="0.25">
      <c r="A11">
        <v>0</v>
      </c>
      <c r="B11">
        <f>$D$2*COS(($E$2*Table2[[#This Row],[t]])-$L$2)</f>
        <v>-0.49999999999999967</v>
      </c>
      <c r="C11">
        <f>($D$3*EXP($E$3*Table2[[#This Row],[t]]))*COS(($F$3*Table2[[#This Row],[t]])-$L$3)</f>
        <v>-0.49999999999999967</v>
      </c>
      <c r="D11" t="e">
        <f>($F$4*EXP($D$4*Table2[[#This Row],[t]]))+($G$4*EXP($E$4*Table2[[#This Row],[t]]))</f>
        <v>#NUM!</v>
      </c>
      <c r="E11">
        <f>EXP($D$5*Table2[[#This Row],[t]])*($E$5+($F$5*Table2[[#This Row],[t]]))</f>
        <v>-0.25</v>
      </c>
      <c r="G11" s="26">
        <v>0</v>
      </c>
      <c r="H11">
        <f ca="1">INDIRECT("Table2[@["&amp;Motion&amp;"]]")</f>
        <v>-0.49999999999999967</v>
      </c>
    </row>
    <row r="12" spans="1:19" x14ac:dyDescent="0.25">
      <c r="A12">
        <f>A11+$B$9</f>
        <v>0.01</v>
      </c>
      <c r="B12">
        <f>$D$2*COS(($E$2*Table2[[#This Row],[t]])-$L$2)</f>
        <v>-0.4451313989934596</v>
      </c>
      <c r="C12">
        <f>($D$3*EXP($E$3*Table2[[#This Row],[t]]))*COS(($F$3*Table2[[#This Row],[t]])-$L$3)</f>
        <v>-0.42270307836924165</v>
      </c>
      <c r="D12" t="e">
        <f>($F$4*EXP($D$4*Table2[[#This Row],[t]]))+($G$4*EXP($E$4*Table2[[#This Row],[t]]))</f>
        <v>#NUM!</v>
      </c>
      <c r="E12">
        <f>EXP($D$5*Table2[[#This Row],[t]])*($E$5+($F$5*Table2[[#This Row],[t]]))</f>
        <v>-0.25994701018908822</v>
      </c>
      <c r="G12" s="26">
        <f>G11+$B$9</f>
        <v>0.01</v>
      </c>
      <c r="H12">
        <f ca="1">INDIRECT("Table2[@["&amp;Motion&amp;"]]")</f>
        <v>-0.42270307836924165</v>
      </c>
    </row>
    <row r="13" spans="1:19" x14ac:dyDescent="0.25">
      <c r="A13">
        <f t="shared" ref="A13:A76" si="0">A12+$B$9</f>
        <v>0.02</v>
      </c>
      <c r="B13">
        <f>$D$2*COS(($E$2*Table2[[#This Row],[t]])-$L$2)</f>
        <v>-0.3900847513623284</v>
      </c>
      <c r="C13">
        <f>($D$3*EXP($E$3*Table2[[#This Row],[t]]))*COS(($F$3*Table2[[#This Row],[t]])-$L$3)</f>
        <v>-0.34584933265294421</v>
      </c>
      <c r="D13" t="e">
        <f>($F$4*EXP($D$4*Table2[[#This Row],[t]]))+($G$4*EXP($E$4*Table2[[#This Row],[t]]))</f>
        <v>#NUM!</v>
      </c>
      <c r="E13">
        <f>EXP($D$5*Table2[[#This Row],[t]])*($E$5+($F$5*Table2[[#This Row],[t]]))</f>
        <v>-0.26978857969664832</v>
      </c>
      <c r="G13" s="26">
        <f t="shared" ref="G13:G76" si="1">G12+$B$9</f>
        <v>0.02</v>
      </c>
      <c r="H13">
        <f ca="1">INDIRECT("Table2[@["&amp;Motion&amp;"]]")</f>
        <v>-0.34584933265294421</v>
      </c>
    </row>
    <row r="14" spans="1:19" x14ac:dyDescent="0.25">
      <c r="A14">
        <f t="shared" si="0"/>
        <v>0.03</v>
      </c>
      <c r="B14">
        <f>$D$2*COS(($E$2*Table2[[#This Row],[t]])-$L$2)</f>
        <v>-0.33488207503171286</v>
      </c>
      <c r="C14">
        <f>($D$3*EXP($E$3*Table2[[#This Row],[t]]))*COS(($F$3*Table2[[#This Row],[t]])-$L$3)</f>
        <v>-0.26949361418454754</v>
      </c>
      <c r="D14" t="e">
        <f>($F$4*EXP($D$4*Table2[[#This Row],[t]]))+($G$4*EXP($E$4*Table2[[#This Row],[t]]))</f>
        <v>#NUM!</v>
      </c>
      <c r="E14">
        <f>EXP($D$5*Table2[[#This Row],[t]])*($E$5+($F$5*Table2[[#This Row],[t]]))</f>
        <v>-0.27952551286236904</v>
      </c>
      <c r="G14" s="26">
        <f t="shared" si="1"/>
        <v>0.03</v>
      </c>
      <c r="H14">
        <f ca="1">INDIRECT("Table2[@["&amp;Motion&amp;"]]")</f>
        <v>-0.26949361418454754</v>
      </c>
    </row>
    <row r="15" spans="1:19" x14ac:dyDescent="0.25">
      <c r="A15">
        <f t="shared" si="0"/>
        <v>0.04</v>
      </c>
      <c r="B15">
        <f>$D$2*COS(($E$2*Table2[[#This Row],[t]])-$L$2)</f>
        <v>-0.27954545033611949</v>
      </c>
      <c r="C15">
        <f>($D$3*EXP($E$3*Table2[[#This Row],[t]]))*COS(($F$3*Table2[[#This Row],[t]])-$L$3)</f>
        <v>-0.19368984449472942</v>
      </c>
      <c r="D15" t="e">
        <f>($F$4*EXP($D$4*Table2[[#This Row],[t]]))+($G$4*EXP($E$4*Table2[[#This Row],[t]]))</f>
        <v>#NUM!</v>
      </c>
      <c r="E15">
        <f>EXP($D$5*Table2[[#This Row],[t]])*($E$5+($F$5*Table2[[#This Row],[t]]))</f>
        <v>-0.28915860862549281</v>
      </c>
      <c r="G15" s="26">
        <f t="shared" si="1"/>
        <v>0.04</v>
      </c>
      <c r="H15">
        <f ca="1">INDIRECT("Table2[@["&amp;Motion&amp;"]]")</f>
        <v>-0.19368984449472942</v>
      </c>
    </row>
    <row r="16" spans="1:19" x14ac:dyDescent="0.25">
      <c r="A16">
        <f t="shared" si="0"/>
        <v>0.05</v>
      </c>
      <c r="B16">
        <f>$D$2*COS(($E$2*Table2[[#This Row],[t]])-$L$2)</f>
        <v>-0.2240970111876146</v>
      </c>
      <c r="C16">
        <f>($D$3*EXP($E$3*Table2[[#This Row],[t]]))*COS(($F$3*Table2[[#This Row],[t]])-$L$3)</f>
        <v>-0.11849098298484695</v>
      </c>
      <c r="D16" t="e">
        <f>($F$4*EXP($D$4*Table2[[#This Row],[t]]))+($G$4*EXP($E$4*Table2[[#This Row],[t]]))</f>
        <v>#NUM!</v>
      </c>
      <c r="E16">
        <f>EXP($D$5*Table2[[#This Row],[t]])*($E$5+($F$5*Table2[[#This Row],[t]]))</f>
        <v>-0.29868866055867688</v>
      </c>
      <c r="G16" s="26">
        <f t="shared" si="1"/>
        <v>0.05</v>
      </c>
      <c r="H16">
        <f ca="1">INDIRECT("Table2[@["&amp;Motion&amp;"]]")</f>
        <v>-0.11849098298484695</v>
      </c>
    </row>
    <row r="17" spans="1:8" x14ac:dyDescent="0.25">
      <c r="A17">
        <f t="shared" si="0"/>
        <v>6.0000000000000005E-2</v>
      </c>
      <c r="B17">
        <f>$D$2*COS(($E$2*Table2[[#This Row],[t]])-$L$2)</f>
        <v>-0.16855893622255499</v>
      </c>
      <c r="C17">
        <f>($D$3*EXP($E$3*Table2[[#This Row],[t]]))*COS(($F$3*Table2[[#This Row],[t]])-$L$3)</f>
        <v>-4.3948995663920236E-2</v>
      </c>
      <c r="D17" t="e">
        <f>($F$4*EXP($D$4*Table2[[#This Row],[t]]))+($G$4*EXP($E$4*Table2[[#This Row],[t]]))</f>
        <v>#NUM!</v>
      </c>
      <c r="E17">
        <f>EXP($D$5*Table2[[#This Row],[t]])*($E$5+($F$5*Table2[[#This Row],[t]]))</f>
        <v>-0.30811645690165135</v>
      </c>
      <c r="G17" s="26">
        <f t="shared" si="1"/>
        <v>6.0000000000000005E-2</v>
      </c>
      <c r="H17">
        <f ca="1">INDIRECT("Table2[@["&amp;Motion&amp;"]]")</f>
        <v>-4.3948995663920236E-2</v>
      </c>
    </row>
    <row r="18" spans="1:8" x14ac:dyDescent="0.25">
      <c r="A18">
        <f t="shared" si="0"/>
        <v>7.0000000000000007E-2</v>
      </c>
      <c r="B18">
        <f>$D$2*COS(($E$2*Table2[[#This Row],[t]])-$L$2)</f>
        <v>-0.11295343993042951</v>
      </c>
      <c r="C18">
        <f>($D$3*EXP($E$3*Table2[[#This Row],[t]]))*COS(($F$3*Table2[[#This Row],[t]])-$L$3)</f>
        <v>2.9885175037319467E-2</v>
      </c>
      <c r="D18" t="e">
        <f>($F$4*EXP($D$4*Table2[[#This Row],[t]]))+($G$4*EXP($E$4*Table2[[#This Row],[t]]))</f>
        <v>#NUM!</v>
      </c>
      <c r="E18">
        <f>EXP($D$5*Table2[[#This Row],[t]])*($E$5+($F$5*Table2[[#This Row],[t]]))</f>
        <v>-0.31744278059467496</v>
      </c>
      <c r="G18" s="26">
        <f t="shared" si="1"/>
        <v>7.0000000000000007E-2</v>
      </c>
      <c r="H18">
        <f ca="1">INDIRECT("Table2[@["&amp;Motion&amp;"]]")</f>
        <v>2.9885175037319467E-2</v>
      </c>
    </row>
    <row r="19" spans="1:8" x14ac:dyDescent="0.25">
      <c r="A19">
        <f t="shared" si="0"/>
        <v>0.08</v>
      </c>
      <c r="B19">
        <f>$D$2*COS(($E$2*Table2[[#This Row],[t]])-$L$2)</f>
        <v>-5.7302763768357023E-2</v>
      </c>
      <c r="C19">
        <f>($D$3*EXP($E$3*Table2[[#This Row],[t]]))*COS(($F$3*Table2[[#This Row],[t]])-$L$3)</f>
        <v>0.10296163936275469</v>
      </c>
      <c r="D19" t="e">
        <f>($F$4*EXP($D$4*Table2[[#This Row],[t]]))+($G$4*EXP($E$4*Table2[[#This Row],[t]]))</f>
        <v>#NUM!</v>
      </c>
      <c r="E19">
        <f>EXP($D$5*Table2[[#This Row],[t]])*($E$5+($F$5*Table2[[#This Row],[t]]))</f>
        <v>-0.32666840931178986</v>
      </c>
      <c r="G19" s="26">
        <f t="shared" si="1"/>
        <v>0.08</v>
      </c>
      <c r="H19">
        <f ca="1">INDIRECT("Table2[@["&amp;Motion&amp;"]]")</f>
        <v>0.10296163936275469</v>
      </c>
    </row>
    <row r="20" spans="1:8" x14ac:dyDescent="0.25">
      <c r="A20">
        <f t="shared" si="0"/>
        <v>0.09</v>
      </c>
      <c r="B20">
        <f>$D$2*COS(($E$2*Table2[[#This Row],[t]])-$L$2)</f>
        <v>-1.6291672648038546E-3</v>
      </c>
      <c r="C20">
        <f>($D$3*EXP($E$3*Table2[[#This Row],[t]]))*COS(($F$3*Table2[[#This Row],[t]])-$L$3)</f>
        <v>0.17523158822599424</v>
      </c>
      <c r="D20" t="e">
        <f>($F$4*EXP($D$4*Table2[[#This Row],[t]]))+($G$4*EXP($E$4*Table2[[#This Row],[t]]))</f>
        <v>#NUM!</v>
      </c>
      <c r="E20">
        <f>EXP($D$5*Table2[[#This Row],[t]])*($E$5+($F$5*Table2[[#This Row],[t]]))</f>
        <v>-0.33579411549387639</v>
      </c>
      <c r="G20" s="26">
        <f t="shared" si="1"/>
        <v>0.09</v>
      </c>
      <c r="H20">
        <f ca="1">INDIRECT("Table2[@["&amp;Motion&amp;"]]")</f>
        <v>0.17523158822599424</v>
      </c>
    </row>
    <row r="21" spans="1:8" x14ac:dyDescent="0.25">
      <c r="A21">
        <f t="shared" si="0"/>
        <v>9.9999999999999992E-2</v>
      </c>
      <c r="B21">
        <f>$D$2*COS(($E$2*Table2[[#This Row],[t]])-$L$2)</f>
        <v>5.4045080883933297E-2</v>
      </c>
      <c r="C21">
        <f>($D$3*EXP($E$3*Table2[[#This Row],[t]]))*COS(($F$3*Table2[[#This Row],[t]])-$L$3)</f>
        <v>0.24664732009363216</v>
      </c>
      <c r="D21" t="e">
        <f>($F$4*EXP($D$4*Table2[[#This Row],[t]]))+($G$4*EXP($E$4*Table2[[#This Row],[t]]))</f>
        <v>#NUM!</v>
      </c>
      <c r="E21">
        <f>EXP($D$5*Table2[[#This Row],[t]])*($E$5+($F$5*Table2[[#This Row],[t]]))</f>
        <v>-0.34482066638150882</v>
      </c>
      <c r="G21" s="26">
        <f t="shared" si="1"/>
        <v>9.9999999999999992E-2</v>
      </c>
      <c r="H21">
        <f ca="1">INDIRECT("Table2[@["&amp;Motion&amp;"]]")</f>
        <v>0.24664732009363216</v>
      </c>
    </row>
    <row r="22" spans="1:8" x14ac:dyDescent="0.25">
      <c r="A22">
        <f t="shared" si="0"/>
        <v>0.10999999999999999</v>
      </c>
      <c r="B22">
        <f>$D$2*COS(($E$2*Table2[[#This Row],[t]])-$L$2)</f>
        <v>0.10969771172090835</v>
      </c>
      <c r="C22">
        <f>($D$3*EXP($E$3*Table2[[#This Row],[t]]))*COS(($F$3*Table2[[#This Row],[t]])-$L$3)</f>
        <v>0.31716226674699627</v>
      </c>
      <c r="D22" t="e">
        <f>($F$4*EXP($D$4*Table2[[#This Row],[t]]))+($G$4*EXP($E$4*Table2[[#This Row],[t]]))</f>
        <v>#NUM!</v>
      </c>
      <c r="E22">
        <f>EXP($D$5*Table2[[#This Row],[t]])*($E$5+($F$5*Table2[[#This Row],[t]]))</f>
        <v>-0.3537488240476146</v>
      </c>
      <c r="G22" s="26">
        <f t="shared" si="1"/>
        <v>0.10999999999999999</v>
      </c>
      <c r="H22">
        <f ca="1">INDIRECT("Table2[@["&amp;Motion&amp;"]]")</f>
        <v>0.31716226674699627</v>
      </c>
    </row>
    <row r="23" spans="1:8" x14ac:dyDescent="0.25">
      <c r="A23">
        <f t="shared" si="0"/>
        <v>0.11999999999999998</v>
      </c>
      <c r="B23">
        <f>$D$2*COS(($E$2*Table2[[#This Row],[t]])-$L$2)</f>
        <v>0.16530646493581169</v>
      </c>
      <c r="C23">
        <f>($D$3*EXP($E$3*Table2[[#This Row],[t]]))*COS(($F$3*Table2[[#This Row],[t]])-$L$3)</f>
        <v>0.38673101791367614</v>
      </c>
      <c r="D23" t="e">
        <f>($F$4*EXP($D$4*Table2[[#This Row],[t]]))+($G$4*EXP($E$4*Table2[[#This Row],[t]]))</f>
        <v>#NUM!</v>
      </c>
      <c r="E23">
        <f>EXP($D$5*Table2[[#This Row],[t]])*($E$5+($F$5*Table2[[#This Row],[t]]))</f>
        <v>-0.36257934542993575</v>
      </c>
      <c r="G23" s="26">
        <f t="shared" si="1"/>
        <v>0.11999999999999998</v>
      </c>
      <c r="H23">
        <f ca="1">INDIRECT("Table2[@["&amp;Motion&amp;"]]")</f>
        <v>0.38673101791367614</v>
      </c>
    </row>
    <row r="24" spans="1:8" x14ac:dyDescent="0.25">
      <c r="A24">
        <f t="shared" si="0"/>
        <v>0.12999999999999998</v>
      </c>
      <c r="B24">
        <f>$D$2*COS(($E$2*Table2[[#This Row],[t]])-$L$2)</f>
        <v>0.22084909776879752</v>
      </c>
      <c r="C24">
        <f>($D$3*EXP($E$3*Table2[[#This Row],[t]]))*COS(($F$3*Table2[[#This Row],[t]])-$L$3)</f>
        <v>0.45530934476108548</v>
      </c>
      <c r="D24" t="e">
        <f>($F$4*EXP($D$4*Table2[[#This Row],[t]]))+($G$4*EXP($E$4*Table2[[#This Row],[t]]))</f>
        <v>#NUM!</v>
      </c>
      <c r="E24">
        <f>EXP($D$5*Table2[[#This Row],[t]])*($E$5+($F$5*Table2[[#This Row],[t]]))</f>
        <v>-0.37131298236329613</v>
      </c>
      <c r="G24" s="26">
        <f t="shared" si="1"/>
        <v>0.12999999999999998</v>
      </c>
      <c r="H24">
        <f ca="1">INDIRECT("Table2[@["&amp;Motion&amp;"]]")</f>
        <v>0.45530934476108548</v>
      </c>
    </row>
    <row r="25" spans="1:8" x14ac:dyDescent="0.25">
      <c r="A25">
        <f t="shared" si="0"/>
        <v>0.13999999999999999</v>
      </c>
      <c r="B25">
        <f>$D$2*COS(($E$2*Table2[[#This Row],[t]])-$L$2)</f>
        <v>0.27630339390729119</v>
      </c>
      <c r="C25">
        <f>($D$3*EXP($E$3*Table2[[#This Row],[t]]))*COS(($F$3*Table2[[#This Row],[t]])-$L$3)</f>
        <v>0.52285422224526534</v>
      </c>
      <c r="D25" t="e">
        <f>($F$4*EXP($D$4*Table2[[#This Row],[t]]))+($G$4*EXP($E$4*Table2[[#This Row],[t]]))</f>
        <v>#NUM!</v>
      </c>
      <c r="E25">
        <f>EXP($D$5*Table2[[#This Row],[t]])*($E$5+($F$5*Table2[[#This Row],[t]]))</f>
        <v>-0.37995048161167388</v>
      </c>
      <c r="G25" s="26">
        <f t="shared" si="1"/>
        <v>0.13999999999999999</v>
      </c>
      <c r="H25">
        <f ca="1">INDIRECT("Table2[@["&amp;Motion&amp;"]]")</f>
        <v>0.52285422224526534</v>
      </c>
    </row>
    <row r="26" spans="1:8" x14ac:dyDescent="0.25">
      <c r="A26">
        <f t="shared" si="0"/>
        <v>0.15</v>
      </c>
      <c r="B26">
        <f>$D$2*COS(($E$2*Table2[[#This Row],[t]])-$L$2)</f>
        <v>0.33164717237221814</v>
      </c>
      <c r="C26">
        <f>($D$3*EXP($E$3*Table2[[#This Row],[t]]))*COS(($F$3*Table2[[#This Row],[t]])-$L$3)</f>
        <v>0.5893238503090853</v>
      </c>
      <c r="D26" t="e">
        <f>($F$4*EXP($D$4*Table2[[#This Row],[t]]))+($G$4*EXP($E$4*Table2[[#This Row],[t]]))</f>
        <v>#NUM!</v>
      </c>
      <c r="E26">
        <f>EXP($D$5*Table2[[#This Row],[t]])*($E$5+($F$5*Table2[[#This Row],[t]]))</f>
        <v>-0.38849258490008148</v>
      </c>
      <c r="G26" s="26">
        <f t="shared" si="1"/>
        <v>0.15</v>
      </c>
      <c r="H26">
        <f ca="1">INDIRECT("Table2[@["&amp;Motion&amp;"]]")</f>
        <v>0.5893238503090853</v>
      </c>
    </row>
    <row r="27" spans="1:8" x14ac:dyDescent="0.25">
      <c r="A27">
        <f t="shared" si="0"/>
        <v>0.16</v>
      </c>
      <c r="B27">
        <f>$D$2*COS(($E$2*Table2[[#This Row],[t]])-$L$2)</f>
        <v>0.3868582963900995</v>
      </c>
      <c r="C27">
        <f>($D$3*EXP($E$3*Table2[[#This Row],[t]]))*COS(($F$3*Table2[[#This Row],[t]])-$L$3)</f>
        <v>0.6546776739249478</v>
      </c>
      <c r="D27" t="e">
        <f>($F$4*EXP($D$4*Table2[[#This Row],[t]]))+($G$4*EXP($E$4*Table2[[#This Row],[t]]))</f>
        <v>#NUM!</v>
      </c>
      <c r="E27">
        <f>EXP($D$5*Table2[[#This Row],[t]])*($E$5+($F$5*Table2[[#This Row],[t]]))</f>
        <v>-0.39694002894625335</v>
      </c>
      <c r="G27" s="26">
        <f t="shared" si="1"/>
        <v>0.16</v>
      </c>
      <c r="H27">
        <f ca="1">INDIRECT("Table2[@["&amp;Motion&amp;"]]")</f>
        <v>0.6546776739249478</v>
      </c>
    </row>
    <row r="28" spans="1:8" x14ac:dyDescent="0.25">
      <c r="A28">
        <f t="shared" si="0"/>
        <v>0.17</v>
      </c>
      <c r="B28">
        <f>$D$2*COS(($E$2*Table2[[#This Row],[t]])-$L$2)</f>
        <v>0.44191468224746661</v>
      </c>
      <c r="C28">
        <f>($D$3*EXP($E$3*Table2[[#This Row],[t]]))*COS(($F$3*Table2[[#This Row],[t]])-$L$3)</f>
        <v>0.71887640197803415</v>
      </c>
      <c r="D28" t="e">
        <f>($F$4*EXP($D$4*Table2[[#This Row],[t]]))+($G$4*EXP($E$4*Table2[[#This Row],[t]]))</f>
        <v>#NUM!</v>
      </c>
      <c r="E28">
        <f>EXP($D$5*Table2[[#This Row],[t]])*($E$5+($F$5*Table2[[#This Row],[t]]))</f>
        <v>-0.40529354549214308</v>
      </c>
      <c r="G28" s="26">
        <f t="shared" si="1"/>
        <v>0.17</v>
      </c>
      <c r="H28">
        <f ca="1">INDIRECT("Table2[@["&amp;Motion&amp;"]]")</f>
        <v>0.71887640197803415</v>
      </c>
    </row>
    <row r="29" spans="1:8" x14ac:dyDescent="0.25">
      <c r="A29">
        <f t="shared" si="0"/>
        <v>0.18000000000000002</v>
      </c>
      <c r="B29">
        <f>$D$2*COS(($E$2*Table2[[#This Row],[t]])-$L$2)</f>
        <v>0.49679430812405195</v>
      </c>
      <c r="C29">
        <f>($D$3*EXP($E$3*Table2[[#This Row],[t]]))*COS(($F$3*Table2[[#This Row],[t]])-$L$3)</f>
        <v>0.7818820249870746</v>
      </c>
      <c r="D29" t="e">
        <f>($F$4*EXP($D$4*Table2[[#This Row],[t]]))+($G$4*EXP($E$4*Table2[[#This Row],[t]]))</f>
        <v>#NUM!</v>
      </c>
      <c r="E29">
        <f>EXP($D$5*Table2[[#This Row],[t]])*($E$5+($F$5*Table2[[#This Row],[t]]))</f>
        <v>-0.41355386133523075</v>
      </c>
      <c r="G29" s="26">
        <f t="shared" si="1"/>
        <v>0.18000000000000002</v>
      </c>
      <c r="H29">
        <f ca="1">INDIRECT("Table2[@["&amp;Motion&amp;"]]")</f>
        <v>0.7818820249870746</v>
      </c>
    </row>
    <row r="30" spans="1:8" x14ac:dyDescent="0.25">
      <c r="A30">
        <f t="shared" si="0"/>
        <v>0.19000000000000003</v>
      </c>
      <c r="B30">
        <f>$D$2*COS(($E$2*Table2[[#This Row],[t]])-$L$2)</f>
        <v>0.55147522290122342</v>
      </c>
      <c r="C30">
        <f>($D$3*EXP($E$3*Table2[[#This Row],[t]]))*COS(($F$3*Table2[[#This Row],[t]])-$L$3)</f>
        <v>0.84365783166053809</v>
      </c>
      <c r="D30" t="e">
        <f>($F$4*EXP($D$4*Table2[[#This Row],[t]]))+($G$4*EXP($E$4*Table2[[#This Row],[t]]))</f>
        <v>#NUM!</v>
      </c>
      <c r="E30">
        <f>EXP($D$5*Table2[[#This Row],[t]])*($E$5+($F$5*Table2[[#This Row],[t]]))</f>
        <v>-0.42172169835964229</v>
      </c>
      <c r="G30" s="26">
        <f t="shared" si="1"/>
        <v>0.19000000000000003</v>
      </c>
      <c r="H30">
        <f ca="1">INDIRECT("Table2[@["&amp;Motion&amp;"]]")</f>
        <v>0.84365783166053809</v>
      </c>
    </row>
    <row r="31" spans="1:8" x14ac:dyDescent="0.25">
      <c r="A31">
        <f t="shared" si="0"/>
        <v>0.20000000000000004</v>
      </c>
      <c r="B31">
        <f>$D$2*COS(($E$2*Table2[[#This Row],[t]])-$L$2)</f>
        <v>0.60593555494213946</v>
      </c>
      <c r="C31">
        <f>($D$3*EXP($E$3*Table2[[#This Row],[t]]))*COS(($F$3*Table2[[#This Row],[t]])-$L$3)</f>
        <v>0.90416842428706801</v>
      </c>
      <c r="D31" t="e">
        <f>($F$4*EXP($D$4*Table2[[#This Row],[t]]))+($G$4*EXP($E$4*Table2[[#This Row],[t]]))</f>
        <v>#NUM!</v>
      </c>
      <c r="E31">
        <f>EXP($D$5*Table2[[#This Row],[t]])*($E$5+($F$5*Table2[[#This Row],[t]]))</f>
        <v>-0.42979777356708082</v>
      </c>
      <c r="G31" s="26">
        <f t="shared" si="1"/>
        <v>0.20000000000000004</v>
      </c>
      <c r="H31">
        <f ca="1">INDIRECT("Table2[@["&amp;Motion&amp;"]]")</f>
        <v>0.90416842428706801</v>
      </c>
    </row>
    <row r="32" spans="1:8" x14ac:dyDescent="0.25">
      <c r="A32">
        <f t="shared" si="0"/>
        <v>0.21000000000000005</v>
      </c>
      <c r="B32">
        <f>$D$2*COS(($E$2*Table2[[#This Row],[t]])-$L$2)</f>
        <v>0.66015352084011159</v>
      </c>
      <c r="C32">
        <f>($D$3*EXP($E$3*Table2[[#This Row],[t]]))*COS(($F$3*Table2[[#This Row],[t]])-$L$3)</f>
        <v>0.96337973295989676</v>
      </c>
      <c r="D32" t="e">
        <f>($F$4*EXP($D$4*Table2[[#This Row],[t]]))+($G$4*EXP($E$4*Table2[[#This Row],[t]]))</f>
        <v>#NUM!</v>
      </c>
      <c r="E32">
        <f>EXP($D$5*Table2[[#This Row],[t]])*($E$5+($F$5*Table2[[#This Row],[t]]))</f>
        <v>-0.43778279910757173</v>
      </c>
      <c r="G32" s="26">
        <f t="shared" si="1"/>
        <v>0.21000000000000005</v>
      </c>
      <c r="H32">
        <f ca="1">INDIRECT("Table2[@["&amp;Motion&amp;"]]")</f>
        <v>0.96337973295989676</v>
      </c>
    </row>
    <row r="33" spans="1:8" x14ac:dyDescent="0.25">
      <c r="A33">
        <f t="shared" si="0"/>
        <v>0.22000000000000006</v>
      </c>
      <c r="B33">
        <f>$D$2*COS(($E$2*Table2[[#This Row],[t]])-$L$2)</f>
        <v>0.71410743413167721</v>
      </c>
      <c r="C33">
        <f>($D$3*EXP($E$3*Table2[[#This Row],[t]]))*COS(($F$3*Table2[[#This Row],[t]])-$L$3)</f>
        <v>1.0212590286358632</v>
      </c>
      <c r="D33" t="e">
        <f>($F$4*EXP($D$4*Table2[[#This Row],[t]]))+($G$4*EXP($E$4*Table2[[#This Row],[t]]))</f>
        <v>#NUM!</v>
      </c>
      <c r="E33">
        <f>EXP($D$5*Table2[[#This Row],[t]])*($E$5+($F$5*Table2[[#This Row],[t]]))</f>
        <v>-0.44567748231002285</v>
      </c>
      <c r="G33" s="26">
        <f t="shared" si="1"/>
        <v>0.22000000000000006</v>
      </c>
      <c r="H33">
        <f ca="1">INDIRECT("Table2[@["&amp;Motion&amp;"]]")</f>
        <v>1.0212590286358632</v>
      </c>
    </row>
    <row r="34" spans="1:8" x14ac:dyDescent="0.25">
      <c r="A34">
        <f t="shared" si="0"/>
        <v>0.23000000000000007</v>
      </c>
      <c r="B34">
        <f>$D$2*COS(($E$2*Table2[[#This Row],[t]])-$L$2)</f>
        <v>0.76777571397089572</v>
      </c>
      <c r="C34">
        <f>($D$3*EXP($E$3*Table2[[#This Row],[t]]))*COS(($F$3*Table2[[#This Row],[t]])-$L$3)</f>
        <v>1.0777749350305781</v>
      </c>
      <c r="D34" t="e">
        <f>($F$4*EXP($D$4*Table2[[#This Row],[t]]))+($G$4*EXP($E$4*Table2[[#This Row],[t]]))</f>
        <v>#NUM!</v>
      </c>
      <c r="E34">
        <f>EXP($D$5*Table2[[#This Row],[t]])*($E$5+($F$5*Table2[[#This Row],[t]]))</f>
        <v>-0.45348252571260045</v>
      </c>
      <c r="G34" s="26">
        <f t="shared" si="1"/>
        <v>0.23000000000000007</v>
      </c>
      <c r="H34">
        <f ca="1">INDIRECT("Table2[@["&amp;Motion&amp;"]]")</f>
        <v>1.0777749350305781</v>
      </c>
    </row>
    <row r="35" spans="1:8" x14ac:dyDescent="0.25">
      <c r="A35">
        <f t="shared" si="0"/>
        <v>0.24000000000000007</v>
      </c>
      <c r="B35">
        <f>$D$2*COS(($E$2*Table2[[#This Row],[t]])-$L$2)</f>
        <v>0.82113689376139887</v>
      </c>
      <c r="C35">
        <f>($D$3*EXP($E$3*Table2[[#This Row],[t]]))*COS(($F$3*Table2[[#This Row],[t]])-$L$3)</f>
        <v>1.1328974393521258</v>
      </c>
      <c r="D35" t="e">
        <f>($F$4*EXP($D$4*Table2[[#This Row],[t]]))+($G$4*EXP($E$4*Table2[[#This Row],[t]]))</f>
        <v>#NUM!</v>
      </c>
      <c r="E35">
        <f>EXP($D$5*Table2[[#This Row],[t]])*($E$5+($F$5*Table2[[#This Row],[t]]))</f>
        <v>-0.46119862709292192</v>
      </c>
      <c r="G35" s="26">
        <f t="shared" si="1"/>
        <v>0.24000000000000007</v>
      </c>
      <c r="H35">
        <f ca="1">INDIRECT("Table2[@["&amp;Motion&amp;"]]")</f>
        <v>1.1328974393521258</v>
      </c>
    </row>
    <row r="36" spans="1:8" x14ac:dyDescent="0.25">
      <c r="A36">
        <f t="shared" si="0"/>
        <v>0.25000000000000006</v>
      </c>
      <c r="B36">
        <f>$D$2*COS(($E$2*Table2[[#This Row],[t]])-$L$2)</f>
        <v>0.87416962974274359</v>
      </c>
      <c r="C36">
        <f>($D$3*EXP($E$3*Table2[[#This Row],[t]]))*COS(($F$3*Table2[[#This Row],[t]])-$L$3)</f>
        <v>1.1865979018765906</v>
      </c>
      <c r="D36" t="e">
        <f>($F$4*EXP($D$4*Table2[[#This Row],[t]]))+($G$4*EXP($E$4*Table2[[#This Row],[t]]))</f>
        <v>#NUM!</v>
      </c>
      <c r="E36">
        <f>EXP($D$5*Table2[[#This Row],[t]])*($E$5+($F$5*Table2[[#This Row],[t]]))</f>
        <v>-0.46882647949806627</v>
      </c>
      <c r="G36" s="26">
        <f t="shared" si="1"/>
        <v>0.25000000000000006</v>
      </c>
      <c r="H36">
        <f ca="1">INDIRECT("Table2[@["&amp;Motion&amp;"]]")</f>
        <v>1.1865979018765906</v>
      </c>
    </row>
    <row r="37" spans="1:8" x14ac:dyDescent="0.25">
      <c r="A37">
        <f t="shared" si="0"/>
        <v>0.26000000000000006</v>
      </c>
      <c r="B37">
        <f>$D$2*COS(($E$2*Table2[[#This Row],[t]])-$L$2)</f>
        <v>0.92685270952763077</v>
      </c>
      <c r="C37">
        <f>($D$3*EXP($E$3*Table2[[#This Row],[t]]))*COS(($F$3*Table2[[#This Row],[t]])-$L$3)</f>
        <v>1.2388490643695591</v>
      </c>
      <c r="D37" t="e">
        <f>($F$4*EXP($D$4*Table2[[#This Row],[t]]))+($G$4*EXP($E$4*Table2[[#This Row],[t]]))</f>
        <v>#NUM!</v>
      </c>
      <c r="E37">
        <f>EXP($D$5*Table2[[#This Row],[t]])*($E$5+($F$5*Table2[[#This Row],[t]]))</f>
        <v>-0.47636677127440458</v>
      </c>
      <c r="G37" s="26">
        <f t="shared" si="1"/>
        <v>0.26000000000000006</v>
      </c>
      <c r="H37">
        <f ca="1">INDIRECT("Table2[@["&amp;Motion&amp;"]]")</f>
        <v>1.2388490643695591</v>
      </c>
    </row>
    <row r="38" spans="1:8" x14ac:dyDescent="0.25">
      <c r="A38">
        <f t="shared" si="0"/>
        <v>0.27000000000000007</v>
      </c>
      <c r="B38">
        <f>$D$2*COS(($E$2*Table2[[#This Row],[t]])-$L$2)</f>
        <v>0.97916506058657815</v>
      </c>
      <c r="C38">
        <f>($D$3*EXP($E$3*Table2[[#This Row],[t]]))*COS(($F$3*Table2[[#This Row],[t]])-$L$3)</f>
        <v>1.2896250573585608</v>
      </c>
      <c r="D38" t="e">
        <f>($F$4*EXP($D$4*Table2[[#This Row],[t]]))+($G$4*EXP($E$4*Table2[[#This Row],[t]]))</f>
        <v>#NUM!</v>
      </c>
      <c r="E38">
        <f>EXP($D$5*Table2[[#This Row],[t]])*($E$5+($F$5*Table2[[#This Row],[t]]))</f>
        <v>-0.48382018609724914</v>
      </c>
      <c r="G38" s="26">
        <f t="shared" si="1"/>
        <v>0.27000000000000007</v>
      </c>
      <c r="H38">
        <f ca="1">INDIRECT("Table2[@["&amp;Motion&amp;"]]")</f>
        <v>1.2896250573585608</v>
      </c>
    </row>
    <row r="39" spans="1:8" x14ac:dyDescent="0.25">
      <c r="A39">
        <f t="shared" si="0"/>
        <v>0.28000000000000008</v>
      </c>
      <c r="B39">
        <f>$D$2*COS(($E$2*Table2[[#This Row],[t]])-$L$2)</f>
        <v>1.0310857586766509</v>
      </c>
      <c r="C39">
        <f>($D$3*EXP($E$3*Table2[[#This Row],[t]]))*COS(($F$3*Table2[[#This Row],[t]])-$L$3)</f>
        <v>1.3389014062623046</v>
      </c>
      <c r="D39" t="e">
        <f>($F$4*EXP($D$4*Table2[[#This Row],[t]]))+($G$4*EXP($E$4*Table2[[#This Row],[t]]))</f>
        <v>#NUM!</v>
      </c>
      <c r="E39">
        <f>EXP($D$5*Table2[[#This Row],[t]])*($E$5+($F$5*Table2[[#This Row],[t]]))</f>
        <v>-0.49118740300032537</v>
      </c>
      <c r="G39" s="26">
        <f t="shared" si="1"/>
        <v>0.28000000000000008</v>
      </c>
      <c r="H39">
        <f ca="1">INDIRECT("Table2[@["&amp;Motion&amp;"]]")</f>
        <v>1.3389014062623046</v>
      </c>
    </row>
    <row r="40" spans="1:8" x14ac:dyDescent="0.25">
      <c r="A40">
        <f t="shared" si="0"/>
        <v>0.29000000000000009</v>
      </c>
      <c r="B40">
        <f>$D$2*COS(($E$2*Table2[[#This Row],[t]])-$L$2)</f>
        <v>1.0825940362108799</v>
      </c>
      <c r="C40">
        <f>($D$3*EXP($E$3*Table2[[#This Row],[t]]))*COS(($F$3*Table2[[#This Row],[t]])-$L$3)</f>
        <v>1.3866550363833359</v>
      </c>
      <c r="D40" t="e">
        <f>($F$4*EXP($D$4*Table2[[#This Row],[t]]))+($G$4*EXP($E$4*Table2[[#This Row],[t]]))</f>
        <v>#NUM!</v>
      </c>
      <c r="E40">
        <f>EXP($D$5*Table2[[#This Row],[t]])*($E$5+($F$5*Table2[[#This Row],[t]]))</f>
        <v>-0.49846909640506482</v>
      </c>
      <c r="G40" s="26">
        <f t="shared" si="1"/>
        <v>0.29000000000000009</v>
      </c>
      <c r="H40">
        <f ca="1">INDIRECT("Table2[@["&amp;Motion&amp;"]]")</f>
        <v>1.3866550363833359</v>
      </c>
    </row>
    <row r="41" spans="1:8" x14ac:dyDescent="0.25">
      <c r="A41">
        <f t="shared" si="0"/>
        <v>0.3000000000000001</v>
      </c>
      <c r="B41">
        <f>$D$2*COS(($E$2*Table2[[#This Row],[t]])-$L$2)</f>
        <v>1.1336692905650192</v>
      </c>
      <c r="C41">
        <f>($D$3*EXP($E$3*Table2[[#This Row],[t]]))*COS(($F$3*Table2[[#This Row],[t]])-$L$3)</f>
        <v>1.4328642767715811</v>
      </c>
      <c r="D41" t="e">
        <f>($F$4*EXP($D$4*Table2[[#This Row],[t]]))+($G$4*EXP($E$4*Table2[[#This Row],[t]]))</f>
        <v>#NUM!</v>
      </c>
      <c r="E41">
        <f>EXP($D$5*Table2[[#This Row],[t]])*($E$5+($F$5*Table2[[#This Row],[t]]))</f>
        <v>-0.50566593614972155</v>
      </c>
      <c r="G41" s="26">
        <f t="shared" si="1"/>
        <v>0.3000000000000001</v>
      </c>
      <c r="H41">
        <f ca="1">INDIRECT("Table2[@["&amp;Motion&amp;"]]")</f>
        <v>1.4328642767715811</v>
      </c>
    </row>
    <row r="42" spans="1:8" x14ac:dyDescent="0.25">
      <c r="A42">
        <f t="shared" si="0"/>
        <v>0.31000000000000011</v>
      </c>
      <c r="B42">
        <f>$D$2*COS(($E$2*Table2[[#This Row],[t]])-$L$2)</f>
        <v>1.1842910923183216</v>
      </c>
      <c r="C42">
        <f>($D$3*EXP($E$3*Table2[[#This Row],[t]]))*COS(($F$3*Table2[[#This Row],[t]])-$L$3)</f>
        <v>1.4775088629670428</v>
      </c>
      <c r="D42" t="e">
        <f>($F$4*EXP($D$4*Table2[[#This Row],[t]]))+($G$4*EXP($E$4*Table2[[#This Row],[t]]))</f>
        <v>#NUM!</v>
      </c>
      <c r="E42">
        <f>EXP($D$5*Table2[[#This Row],[t]])*($E$5+($F$5*Table2[[#This Row],[t]]))</f>
        <v>-0.51277858751831373</v>
      </c>
      <c r="G42" s="26">
        <f t="shared" si="1"/>
        <v>0.31000000000000011</v>
      </c>
      <c r="H42">
        <f ca="1">INDIRECT("Table2[@["&amp;Motion&amp;"]]")</f>
        <v>1.4775088629670428</v>
      </c>
    </row>
    <row r="43" spans="1:8" x14ac:dyDescent="0.25">
      <c r="A43">
        <f t="shared" si="0"/>
        <v>0.32000000000000012</v>
      </c>
      <c r="B43">
        <f>$D$2*COS(($E$2*Table2[[#This Row],[t]])-$L$2)</f>
        <v>1.2344391934250341</v>
      </c>
      <c r="C43">
        <f>($D$3*EXP($E$3*Table2[[#This Row],[t]]))*COS(($F$3*Table2[[#This Row],[t]])-$L$3)</f>
        <v>1.5205699386306721</v>
      </c>
      <c r="D43" t="e">
        <f>($F$4*EXP($D$4*Table2[[#This Row],[t]]))+($G$4*EXP($E$4*Table2[[#This Row],[t]]))</f>
        <v>#NUM!</v>
      </c>
      <c r="E43">
        <f>EXP($D$5*Table2[[#This Row],[t]])*($E$5+($F$5*Table2[[#This Row],[t]]))</f>
        <v>-0.51980771126938896</v>
      </c>
      <c r="G43" s="26">
        <f t="shared" si="1"/>
        <v>0.32000000000000012</v>
      </c>
      <c r="H43">
        <f ca="1">INDIRECT("Table2[@["&amp;Motion&amp;"]]")</f>
        <v>1.5205699386306721</v>
      </c>
    </row>
    <row r="44" spans="1:8" x14ac:dyDescent="0.25">
      <c r="A44">
        <f t="shared" si="0"/>
        <v>0.33000000000000013</v>
      </c>
      <c r="B44">
        <f>$D$2*COS(($E$2*Table2[[#This Row],[t]])-$L$2)</f>
        <v>1.284093535313346</v>
      </c>
      <c r="C44">
        <f>($D$3*EXP($E$3*Table2[[#This Row],[t]]))*COS(($F$3*Table2[[#This Row],[t]])-$L$3)</f>
        <v>1.5620300560732283</v>
      </c>
      <c r="D44" t="e">
        <f>($F$4*EXP($D$4*Table2[[#This Row],[t]]))+($G$4*EXP($E$4*Table2[[#This Row],[t]]))</f>
        <v>#NUM!</v>
      </c>
      <c r="E44">
        <f>EXP($D$5*Table2[[#This Row],[t]])*($E$5+($F$5*Table2[[#This Row],[t]]))</f>
        <v>-0.52675396366461769</v>
      </c>
      <c r="G44" s="26">
        <f t="shared" si="1"/>
        <v>0.33000000000000013</v>
      </c>
      <c r="H44">
        <f ca="1">INDIRECT("Table2[@["&amp;Motion&amp;"]]")</f>
        <v>1.5620300560732283</v>
      </c>
    </row>
    <row r="45" spans="1:8" x14ac:dyDescent="0.25">
      <c r="A45">
        <f t="shared" si="0"/>
        <v>0.34000000000000014</v>
      </c>
      <c r="B45">
        <f>$D$2*COS(($E$2*Table2[[#This Row],[t]])-$L$2)</f>
        <v>1.3332342569085516</v>
      </c>
      <c r="C45">
        <f>($D$3*EXP($E$3*Table2[[#This Row],[t]]))*COS(($F$3*Table2[[#This Row],[t]])-$L$3)</f>
        <v>1.6018731756926852</v>
      </c>
      <c r="D45" t="e">
        <f>($F$4*EXP($D$4*Table2[[#This Row],[t]]))+($G$4*EXP($E$4*Table2[[#This Row],[t]]))</f>
        <v>#NUM!</v>
      </c>
      <c r="E45">
        <f>EXP($D$5*Table2[[#This Row],[t]])*($E$5+($F$5*Table2[[#This Row],[t]]))</f>
        <v>-0.53361799649721275</v>
      </c>
      <c r="G45" s="26">
        <f t="shared" si="1"/>
        <v>0.34000000000000014</v>
      </c>
      <c r="H45">
        <f ca="1">INDIRECT("Table2[@["&amp;Motion&amp;"]]")</f>
        <v>1.6018731756926852</v>
      </c>
    </row>
    <row r="46" spans="1:8" x14ac:dyDescent="0.25">
      <c r="A46">
        <f t="shared" si="0"/>
        <v>0.35000000000000014</v>
      </c>
      <c r="B46">
        <f>$D$2*COS(($E$2*Table2[[#This Row],[t]])-$L$2)</f>
        <v>1.3818417025772136</v>
      </c>
      <c r="C46">
        <f>($D$3*EXP($E$3*Table2[[#This Row],[t]]))*COS(($F$3*Table2[[#This Row],[t]])-$L$3)</f>
        <v>1.6400846643314768</v>
      </c>
      <c r="D46" t="e">
        <f>($F$4*EXP($D$4*Table2[[#This Row],[t]]))+($G$4*EXP($E$4*Table2[[#This Row],[t]]))</f>
        <v>#NUM!</v>
      </c>
      <c r="E46">
        <f>EXP($D$5*Table2[[#This Row],[t]])*($E$5+($F$5*Table2[[#This Row],[t]]))</f>
        <v>-0.54040045712017726</v>
      </c>
      <c r="G46" s="26">
        <f t="shared" si="1"/>
        <v>0.35000000000000014</v>
      </c>
      <c r="H46">
        <f ca="1">INDIRECT("Table2[@["&amp;Motion&amp;"]]")</f>
        <v>1.6400846643314768</v>
      </c>
    </row>
    <row r="47" spans="1:8" x14ac:dyDescent="0.25">
      <c r="A47">
        <f t="shared" si="0"/>
        <v>0.36000000000000015</v>
      </c>
      <c r="B47">
        <f>$D$2*COS(($E$2*Table2[[#This Row],[t]])-$L$2)</f>
        <v>1.4298964299891552</v>
      </c>
      <c r="C47">
        <f>($D$3*EXP($E$3*Table2[[#This Row],[t]]))*COS(($F$3*Table2[[#This Row],[t]])-$L$3)</f>
        <v>1.6766512925655903</v>
      </c>
      <c r="D47" t="e">
        <f>($F$4*EXP($D$4*Table2[[#This Row],[t]]))+($G$4*EXP($E$4*Table2[[#This Row],[t]]))</f>
        <v>#NUM!</v>
      </c>
      <c r="E47">
        <f>EXP($D$5*Table2[[#This Row],[t]])*($E$5+($F$5*Table2[[#This Row],[t]]))</f>
        <v>-0.5471019884743834</v>
      </c>
      <c r="G47" s="26">
        <f t="shared" si="1"/>
        <v>0.36000000000000015</v>
      </c>
      <c r="H47">
        <f ca="1">INDIRECT("Table2[@["&amp;Motion&amp;"]]")</f>
        <v>1.6766512925655903</v>
      </c>
    </row>
    <row r="48" spans="1:8" x14ac:dyDescent="0.25">
      <c r="A48">
        <f t="shared" si="0"/>
        <v>0.37000000000000016</v>
      </c>
      <c r="B48">
        <f>$D$2*COS(($E$2*Table2[[#This Row],[t]])-$L$2)</f>
        <v>1.4773792178941325</v>
      </c>
      <c r="C48">
        <f>($D$3*EXP($E$3*Table2[[#This Row],[t]]))*COS(($F$3*Table2[[#This Row],[t]])-$L$3)</f>
        <v>1.7115612309382406</v>
      </c>
      <c r="D48" t="e">
        <f>($F$4*EXP($D$4*Table2[[#This Row],[t]]))+($G$4*EXP($E$4*Table2[[#This Row],[t]]))</f>
        <v>#NUM!</v>
      </c>
      <c r="E48">
        <f>EXP($D$5*Table2[[#This Row],[t]])*($E$5+($F$5*Table2[[#This Row],[t]]))</f>
        <v>-0.55372322911647887</v>
      </c>
      <c r="G48" s="26">
        <f t="shared" si="1"/>
        <v>0.37000000000000016</v>
      </c>
      <c r="H48">
        <f ca="1">INDIRECT("Table2[@["&amp;Motion&amp;"]]")</f>
        <v>1.7115612309382406</v>
      </c>
    </row>
    <row r="49" spans="1:8" x14ac:dyDescent="0.25">
      <c r="A49">
        <f t="shared" si="0"/>
        <v>0.38000000000000017</v>
      </c>
      <c r="B49">
        <f>$D$2*COS(($E$2*Table2[[#This Row],[t]])-$L$2)</f>
        <v>1.5242710738100789</v>
      </c>
      <c r="C49">
        <f>($D$3*EXP($E$3*Table2[[#This Row],[t]]))*COS(($F$3*Table2[[#This Row],[t]])-$L$3)</f>
        <v>1.7448040451515114</v>
      </c>
      <c r="D49" t="e">
        <f>($F$4*EXP($D$4*Table2[[#This Row],[t]]))+($G$4*EXP($E$4*Table2[[#This Row],[t]]))</f>
        <v>#NUM!</v>
      </c>
      <c r="E49">
        <f>EXP($D$5*Table2[[#This Row],[t]])*($E$5+($F$5*Table2[[#This Row],[t]]))</f>
        <v>-0.56026481324662813</v>
      </c>
      <c r="G49" s="26">
        <f t="shared" si="1"/>
        <v>0.38000000000000017</v>
      </c>
      <c r="H49">
        <f ca="1">INDIRECT("Table2[@["&amp;Motion&amp;"]]")</f>
        <v>1.7448040451515114</v>
      </c>
    </row>
    <row r="50" spans="1:8" x14ac:dyDescent="0.25">
      <c r="A50">
        <f t="shared" si="0"/>
        <v>0.39000000000000018</v>
      </c>
      <c r="B50">
        <f>$D$2*COS(($E$2*Table2[[#This Row],[t]])-$L$2)</f>
        <v>1.5705532416198447</v>
      </c>
      <c r="C50">
        <f>($D$3*EXP($E$3*Table2[[#This Row],[t]]))*COS(($F$3*Table2[[#This Row],[t]])-$L$3)</f>
        <v>1.77637069023006</v>
      </c>
      <c r="D50" t="e">
        <f>($F$4*EXP($D$4*Table2[[#This Row],[t]]))+($G$4*EXP($E$4*Table2[[#This Row],[t]]))</f>
        <v>#NUM!</v>
      </c>
      <c r="E50">
        <f>EXP($D$5*Table2[[#This Row],[t]])*($E$5+($F$5*Table2[[#This Row],[t]]))</f>
        <v>-0.56672737073608281</v>
      </c>
      <c r="G50" s="26">
        <f t="shared" si="1"/>
        <v>0.39000000000000018</v>
      </c>
      <c r="H50">
        <f ca="1">INDIRECT("Table2[@["&amp;Motion&amp;"]]")</f>
        <v>1.77637069023006</v>
      </c>
    </row>
    <row r="51" spans="1:8" x14ac:dyDescent="0.25">
      <c r="A51">
        <f t="shared" si="0"/>
        <v>0.40000000000000019</v>
      </c>
      <c r="B51">
        <f>$D$2*COS(($E$2*Table2[[#This Row],[t]])-$L$2)</f>
        <v>1.6162072090733934</v>
      </c>
      <c r="C51">
        <f>($D$3*EXP($E$3*Table2[[#This Row],[t]]))*COS(($F$3*Table2[[#This Row],[t]])-$L$3)</f>
        <v>1.806253503671595</v>
      </c>
      <c r="D51" t="e">
        <f>($F$4*EXP($D$4*Table2[[#This Row],[t]]))+($G$4*EXP($E$4*Table2[[#This Row],[t]]))</f>
        <v>#NUM!</v>
      </c>
      <c r="E51">
        <f>EXP($D$5*Table2[[#This Row],[t]])*($E$5+($F$5*Table2[[#This Row],[t]]))</f>
        <v>-0.57311152715458746</v>
      </c>
      <c r="G51" s="26">
        <f t="shared" si="1"/>
        <v>0.40000000000000019</v>
      </c>
      <c r="H51">
        <f ca="1">INDIRECT("Table2[@["&amp;Motion&amp;"]]")</f>
        <v>1.806253503671595</v>
      </c>
    </row>
    <row r="52" spans="1:8" x14ac:dyDescent="0.25">
      <c r="A52">
        <f t="shared" si="0"/>
        <v>0.4100000000000002</v>
      </c>
      <c r="B52">
        <f>$D$2*COS(($E$2*Table2[[#This Row],[t]])-$L$2)</f>
        <v>1.661214715192455</v>
      </c>
      <c r="C52">
        <f>($D$3*EXP($E$3*Table2[[#This Row],[t]]))*COS(($F$3*Table2[[#This Row],[t]])-$L$3)</f>
        <v>1.8344461975995074</v>
      </c>
      <c r="D52" t="e">
        <f>($F$4*EXP($D$4*Table2[[#This Row],[t]]))+($G$4*EXP($E$4*Table2[[#This Row],[t]]))</f>
        <v>#NUM!</v>
      </c>
      <c r="E52">
        <f>EXP($D$5*Table2[[#This Row],[t]])*($E$5+($F$5*Table2[[#This Row],[t]]))</f>
        <v>-0.57941790379761859</v>
      </c>
      <c r="G52" s="26">
        <f t="shared" si="1"/>
        <v>0.4100000000000002</v>
      </c>
      <c r="H52">
        <f ca="1">INDIRECT("Table2[@["&amp;Motion&amp;"]]")</f>
        <v>1.8344461975995074</v>
      </c>
    </row>
    <row r="53" spans="1:8" x14ac:dyDescent="0.25">
      <c r="A53">
        <f t="shared" si="0"/>
        <v>0.42000000000000021</v>
      </c>
      <c r="B53">
        <f>$D$2*COS(($E$2*Table2[[#This Row],[t]])-$L$2)</f>
        <v>1.7055577575746734</v>
      </c>
      <c r="C53">
        <f>($D$3*EXP($E$3*Table2[[#This Row],[t]]))*COS(($F$3*Table2[[#This Row],[t]])-$L$3)</f>
        <v>1.8609438499336228</v>
      </c>
      <c r="D53" t="e">
        <f>($F$4*EXP($D$4*Table2[[#This Row],[t]]))+($G$4*EXP($E$4*Table2[[#This Row],[t]]))</f>
        <v>#NUM!</v>
      </c>
      <c r="E53">
        <f>EXP($D$5*Table2[[#This Row],[t]])*($E$5+($F$5*Table2[[#This Row],[t]]))</f>
        <v>-0.58564711771346034</v>
      </c>
      <c r="G53" s="26">
        <f t="shared" si="1"/>
        <v>0.42000000000000021</v>
      </c>
      <c r="H53">
        <f ca="1">INDIRECT("Table2[@["&amp;Motion&amp;"]]")</f>
        <v>1.8609438499336228</v>
      </c>
    </row>
    <row r="54" spans="1:8" x14ac:dyDescent="0.25">
      <c r="A54">
        <f t="shared" si="0"/>
        <v>0.43000000000000022</v>
      </c>
      <c r="B54">
        <f>$D$2*COS(($E$2*Table2[[#This Row],[t]])-$L$2)</f>
        <v>1.749218599594329</v>
      </c>
      <c r="C54">
        <f>($D$3*EXP($E$3*Table2[[#This Row],[t]]))*COS(($F$3*Table2[[#This Row],[t]])-$L$3)</f>
        <v>1.8857428945956547</v>
      </c>
      <c r="D54" t="e">
        <f>($F$4*EXP($D$4*Table2[[#This Row],[t]]))+($G$4*EXP($E$4*Table2[[#This Row],[t]]))</f>
        <v>#NUM!</v>
      </c>
      <c r="E54">
        <f>EXP($D$5*Table2[[#This Row],[t]])*($E$5+($F$5*Table2[[#This Row],[t]]))</f>
        <v>-0.59179978173011372</v>
      </c>
      <c r="G54" s="26">
        <f t="shared" si="1"/>
        <v>0.43000000000000022</v>
      </c>
      <c r="H54">
        <f ca="1">INDIRECT("Table2[@["&amp;Motion&amp;"]]")</f>
        <v>1.8857428945956547</v>
      </c>
    </row>
    <row r="55" spans="1:8" x14ac:dyDescent="0.25">
      <c r="A55">
        <f t="shared" si="0"/>
        <v>0.44000000000000022</v>
      </c>
      <c r="B55">
        <f>$D$2*COS(($E$2*Table2[[#This Row],[t]])-$L$2)</f>
        <v>1.7921797774967507</v>
      </c>
      <c r="C55">
        <f>($D$3*EXP($E$3*Table2[[#This Row],[t]]))*COS(($F$3*Table2[[#This Row],[t]])-$L$3)</f>
        <v>1.9088411107665222</v>
      </c>
      <c r="D55" t="e">
        <f>($F$4*EXP($D$4*Table2[[#This Row],[t]]))+($G$4*EXP($E$4*Table2[[#This Row],[t]]))</f>
        <v>#NUM!</v>
      </c>
      <c r="E55">
        <f>EXP($D$5*Table2[[#This Row],[t]])*($E$5+($F$5*Table2[[#This Row],[t]]))</f>
        <v>-0.59787650448204666</v>
      </c>
      <c r="G55" s="26">
        <f t="shared" si="1"/>
        <v>0.44000000000000022</v>
      </c>
      <c r="H55">
        <f ca="1">INDIRECT("Table2[@["&amp;Motion&amp;"]]")</f>
        <v>1.9088411107665222</v>
      </c>
    </row>
    <row r="56" spans="1:8" x14ac:dyDescent="0.25">
      <c r="A56">
        <f t="shared" si="0"/>
        <v>0.45000000000000023</v>
      </c>
      <c r="B56">
        <f>$D$2*COS(($E$2*Table2[[#This Row],[t]])-$L$2)</f>
        <v>1.8344241073835856</v>
      </c>
      <c r="C56">
        <f>($D$3*EXP($E$3*Table2[[#This Row],[t]]))*COS(($F$3*Table2[[#This Row],[t]])-$L$3)</f>
        <v>1.9302376112132453</v>
      </c>
      <c r="D56" t="e">
        <f>($F$4*EXP($D$4*Table2[[#This Row],[t]]))+($G$4*EXP($E$4*Table2[[#This Row],[t]]))</f>
        <v>#NUM!</v>
      </c>
      <c r="E56">
        <f>EXP($D$5*Table2[[#This Row],[t]])*($E$5+($F$5*Table2[[#This Row],[t]]))</f>
        <v>-0.60387789043677909</v>
      </c>
      <c r="G56" s="26">
        <f t="shared" si="1"/>
        <v>0.45000000000000023</v>
      </c>
      <c r="H56">
        <f ca="1">INDIRECT("Table2[@["&amp;Motion&amp;"]]")</f>
        <v>1.9302376112132453</v>
      </c>
    </row>
    <row r="57" spans="1:8" x14ac:dyDescent="0.25">
      <c r="A57">
        <f t="shared" si="0"/>
        <v>0.46000000000000024</v>
      </c>
      <c r="B57">
        <f>$D$2*COS(($E$2*Table2[[#This Row],[t]])-$L$2)</f>
        <v>1.8759346920861286</v>
      </c>
      <c r="C57">
        <f>($D$3*EXP($E$3*Table2[[#This Row],[t]]))*COS(($F$3*Table2[[#This Row],[t]])-$L$3)</f>
        <v>1.9499328297036758</v>
      </c>
      <c r="D57" t="e">
        <f>($F$4*EXP($D$4*Table2[[#This Row],[t]]))+($G$4*EXP($E$4*Table2[[#This Row],[t]]))</f>
        <v>#NUM!</v>
      </c>
      <c r="E57">
        <f>EXP($D$5*Table2[[#This Row],[t]])*($E$5+($F$5*Table2[[#This Row],[t]]))</f>
        <v>-0.60980453992130901</v>
      </c>
      <c r="G57" s="26">
        <f t="shared" si="1"/>
        <v>0.46000000000000024</v>
      </c>
      <c r="H57">
        <f ca="1">INDIRECT("Table2[@["&amp;Motion&amp;"]]")</f>
        <v>1.9499328297036758</v>
      </c>
    </row>
    <row r="58" spans="1:8" x14ac:dyDescent="0.25">
      <c r="A58">
        <f t="shared" si="0"/>
        <v>0.47000000000000025</v>
      </c>
      <c r="B58">
        <f>$D$2*COS(($E$2*Table2[[#This Row],[t]])-$L$2)</f>
        <v>1.9166949279239667</v>
      </c>
      <c r="C58">
        <f>($D$3*EXP($E$3*Table2[[#This Row],[t]]))*COS(($F$3*Table2[[#This Row],[t]])-$L$3)</f>
        <v>1.9679285075278445</v>
      </c>
      <c r="D58" t="e">
        <f>($F$4*EXP($D$4*Table2[[#This Row],[t]]))+($G$4*EXP($E$4*Table2[[#This Row],[t]]))</f>
        <v>#NUM!</v>
      </c>
      <c r="E58">
        <f>EXP($D$5*Table2[[#This Row],[t]])*($E$5+($F$5*Table2[[#This Row],[t]]))</f>
        <v>-0.61565704914837793</v>
      </c>
      <c r="G58" s="26">
        <f t="shared" si="1"/>
        <v>0.47000000000000025</v>
      </c>
      <c r="H58">
        <f ca="1">INDIRECT("Table2[@["&amp;Motion&amp;"]]")</f>
        <v>1.9679285075278445</v>
      </c>
    </row>
    <row r="59" spans="1:8" x14ac:dyDescent="0.25">
      <c r="A59">
        <f t="shared" si="0"/>
        <v>0.48000000000000026</v>
      </c>
      <c r="B59">
        <f>$D$2*COS(($E$2*Table2[[#This Row],[t]])-$L$2)</f>
        <v>1.9566885113462267</v>
      </c>
      <c r="C59">
        <f>($D$3*EXP($E$3*Table2[[#This Row],[t]]))*COS(($F$3*Table2[[#This Row],[t]])-$L$3)</f>
        <v>1.9842276791452125</v>
      </c>
      <c r="D59" t="e">
        <f>($F$4*EXP($D$4*Table2[[#This Row],[t]]))+($G$4*EXP($E$4*Table2[[#This Row],[t]]))</f>
        <v>#NUM!</v>
      </c>
      <c r="E59">
        <f>EXP($D$5*Table2[[#This Row],[t]])*($E$5+($F$5*Table2[[#This Row],[t]]))</f>
        <v>-0.62143601024257733</v>
      </c>
      <c r="G59" s="26">
        <f t="shared" si="1"/>
        <v>0.48000000000000026</v>
      </c>
      <c r="H59">
        <f ca="1">INDIRECT("Table2[@["&amp;Motion&amp;"]]")</f>
        <v>1.9842276791452125</v>
      </c>
    </row>
    <row r="60" spans="1:8" x14ac:dyDescent="0.25">
      <c r="A60">
        <f t="shared" si="0"/>
        <v>0.49000000000000027</v>
      </c>
      <c r="B60">
        <f>$D$2*COS(($E$2*Table2[[#This Row],[t]])-$L$2)</f>
        <v>1.9958994454527801</v>
      </c>
      <c r="C60">
        <f>($D$3*EXP($E$3*Table2[[#This Row],[t]]))*COS(($F$3*Table2[[#This Row],[t]])-$L$3)</f>
        <v>1.9988346569775839</v>
      </c>
      <c r="D60" t="e">
        <f>($F$4*EXP($D$4*Table2[[#This Row],[t]]))+($G$4*EXP($E$4*Table2[[#This Row],[t]]))</f>
        <v>#NUM!</v>
      </c>
      <c r="E60">
        <f>EXP($D$5*Table2[[#This Row],[t]])*($E$5+($F$5*Table2[[#This Row],[t]]))</f>
        <v>-0.62714201126629698</v>
      </c>
      <c r="G60" s="26">
        <f t="shared" si="1"/>
        <v>0.49000000000000027</v>
      </c>
      <c r="H60">
        <f ca="1">INDIRECT("Table2[@["&amp;Motion&amp;"]]")</f>
        <v>1.9988346569775839</v>
      </c>
    </row>
    <row r="61" spans="1:8" x14ac:dyDescent="0.25">
      <c r="A61">
        <f t="shared" si="0"/>
        <v>0.50000000000000022</v>
      </c>
      <c r="B61">
        <f>$D$2*COS(($E$2*Table2[[#This Row],[t]])-$L$2)</f>
        <v>2.0343120463927904</v>
      </c>
      <c r="C61">
        <f>($D$3*EXP($E$3*Table2[[#This Row],[t]]))*COS(($F$3*Table2[[#This Row],[t]])-$L$3)</f>
        <v>2.01175501536791</v>
      </c>
      <c r="D61" t="e">
        <f>($F$4*EXP($D$4*Table2[[#This Row],[t]]))+($G$4*EXP($E$4*Table2[[#This Row],[t]]))</f>
        <v>#NUM!</v>
      </c>
      <c r="E61">
        <f>EXP($D$5*Table2[[#This Row],[t]])*($E$5+($F$5*Table2[[#This Row],[t]]))</f>
        <v>-0.63277563624551658</v>
      </c>
      <c r="G61" s="26">
        <f t="shared" si="1"/>
        <v>0.50000000000000022</v>
      </c>
      <c r="H61">
        <f ca="1">INDIRECT("Table2[@["&amp;Motion&amp;"]]")</f>
        <v>2.01175501536791</v>
      </c>
    </row>
    <row r="62" spans="1:8" x14ac:dyDescent="0.25">
      <c r="A62">
        <f t="shared" si="0"/>
        <v>0.51000000000000023</v>
      </c>
      <c r="B62">
        <f>$D$2*COS(($E$2*Table2[[#This Row],[t]])-$L$2)</f>
        <v>2.0719109496380423</v>
      </c>
      <c r="C62">
        <f>($D$3*EXP($E$3*Table2[[#This Row],[t]]))*COS(($F$3*Table2[[#This Row],[t]])-$L$3)</f>
        <v>2.0229955737256571</v>
      </c>
      <c r="D62" t="e">
        <f>($F$4*EXP($D$4*Table2[[#This Row],[t]]))+($G$4*EXP($E$4*Table2[[#This Row],[t]]))</f>
        <v>#NUM!</v>
      </c>
      <c r="E62">
        <f>EXP($D$5*Table2[[#This Row],[t]])*($E$5+($F$5*Table2[[#This Row],[t]]))</f>
        <v>-0.63833746519544055</v>
      </c>
      <c r="G62" s="26">
        <f t="shared" si="1"/>
        <v>0.51000000000000023</v>
      </c>
      <c r="H62">
        <f ca="1">INDIRECT("Table2[@["&amp;Motion&amp;"]]")</f>
        <v>2.0229955737256571</v>
      </c>
    </row>
    <row r="63" spans="1:8" x14ac:dyDescent="0.25">
      <c r="A63">
        <f t="shared" si="0"/>
        <v>0.52000000000000024</v>
      </c>
      <c r="B63">
        <f>$D$2*COS(($E$2*Table2[[#This Row],[t]])-$L$2)</f>
        <v>2.1086811161285506</v>
      </c>
      <c r="C63">
        <f>($D$3*EXP($E$3*Table2[[#This Row],[t]]))*COS(($F$3*Table2[[#This Row],[t]])-$L$3)</f>
        <v>2.0325643788798184</v>
      </c>
      <c r="D63" t="e">
        <f>($F$4*EXP($D$4*Table2[[#This Row],[t]]))+($G$4*EXP($E$4*Table2[[#This Row],[t]]))</f>
        <v>#NUM!</v>
      </c>
      <c r="E63">
        <f>EXP($D$5*Table2[[#This Row],[t]])*($E$5+($F$5*Table2[[#This Row],[t]]))</f>
        <v>-0.64382807414597798</v>
      </c>
      <c r="G63" s="26">
        <f t="shared" si="1"/>
        <v>0.52000000000000024</v>
      </c>
      <c r="H63">
        <f ca="1">INDIRECT("Table2[@["&amp;Motion&amp;"]]")</f>
        <v>2.0325643788798184</v>
      </c>
    </row>
    <row r="64" spans="1:8" x14ac:dyDescent="0.25">
      <c r="A64">
        <f t="shared" si="0"/>
        <v>0.53000000000000025</v>
      </c>
      <c r="B64">
        <f>$D$2*COS(($E$2*Table2[[#This Row],[t]])-$L$2)</f>
        <v>2.1446078382879805</v>
      </c>
      <c r="C64">
        <f>($D$3*EXP($E$3*Table2[[#This Row],[t]]))*COS(($F$3*Table2[[#This Row],[t]])-$L$3)</f>
        <v>2.0404706866610773</v>
      </c>
      <c r="D64" t="e">
        <f>($F$4*EXP($D$4*Table2[[#This Row],[t]]))+($G$4*EXP($E$4*Table2[[#This Row],[t]]))</f>
        <v>#NUM!</v>
      </c>
      <c r="E64">
        <f>EXP($D$5*Table2[[#This Row],[t]])*($E$5+($F$5*Table2[[#This Row],[t]]))</f>
        <v>-0.64924803516706797</v>
      </c>
      <c r="G64" s="26">
        <f t="shared" si="1"/>
        <v>0.53000000000000025</v>
      </c>
      <c r="H64">
        <f ca="1">INDIRECT("Table2[@["&amp;Motion&amp;"]]")</f>
        <v>2.0404706866610773</v>
      </c>
    </row>
    <row r="65" spans="1:8" x14ac:dyDescent="0.25">
      <c r="A65">
        <f t="shared" si="0"/>
        <v>0.54000000000000026</v>
      </c>
      <c r="B65">
        <f>$D$2*COS(($E$2*Table2[[#This Row],[t]])-$L$2)</f>
        <v>2.1796767459064852</v>
      </c>
      <c r="C65">
        <f>($D$3*EXP($E$3*Table2[[#This Row],[t]]))*COS(($F$3*Table2[[#This Row],[t]])-$L$3)</f>
        <v>2.0467249427349725</v>
      </c>
      <c r="D65" t="e">
        <f>($F$4*EXP($D$4*Table2[[#This Row],[t]]))+($G$4*EXP($E$4*Table2[[#This Row],[t]]))</f>
        <v>#NUM!</v>
      </c>
      <c r="E65">
        <f>EXP($D$5*Table2[[#This Row],[t]])*($E$5+($F$5*Table2[[#This Row],[t]]))</f>
        <v>-0.65459791639385168</v>
      </c>
      <c r="G65" s="26">
        <f t="shared" si="1"/>
        <v>0.54000000000000026</v>
      </c>
      <c r="H65">
        <f ca="1">INDIRECT("Table2[@["&amp;Motion&amp;"]]")</f>
        <v>2.0467249427349725</v>
      </c>
    </row>
    <row r="66" spans="1:8" x14ac:dyDescent="0.25">
      <c r="A66">
        <f t="shared" si="0"/>
        <v>0.55000000000000027</v>
      </c>
      <c r="B66">
        <f>$D$2*COS(($E$2*Table2[[#This Row],[t]])-$L$2)</f>
        <v>2.2138738118885963</v>
      </c>
      <c r="C66">
        <f>($D$3*EXP($E$3*Table2[[#This Row],[t]]))*COS(($F$3*Table2[[#This Row],[t]])-$L$3)</f>
        <v>2.0513387627083208</v>
      </c>
      <c r="D66" t="e">
        <f>($F$4*EXP($D$4*Table2[[#This Row],[t]]))+($G$4*EXP($E$4*Table2[[#This Row],[t]]))</f>
        <v>#NUM!</v>
      </c>
      <c r="E66">
        <f>EXP($D$5*Table2[[#This Row],[t]])*($E$5+($F$5*Table2[[#This Row],[t]]))</f>
        <v>-0.65987828205169152</v>
      </c>
      <c r="G66" s="26">
        <f t="shared" si="1"/>
        <v>0.55000000000000027</v>
      </c>
      <c r="H66">
        <f ca="1">INDIRECT("Table2[@["&amp;Motion&amp;"]]")</f>
        <v>2.0513387627083208</v>
      </c>
    </row>
    <row r="67" spans="1:8" x14ac:dyDescent="0.25">
      <c r="A67">
        <f t="shared" si="0"/>
        <v>0.56000000000000028</v>
      </c>
      <c r="B67">
        <f>$D$2*COS(($E$2*Table2[[#This Row],[t]])-$L$2)</f>
        <v>2.2471853578638759</v>
      </c>
      <c r="C67">
        <f>($D$3*EXP($E$3*Table2[[#This Row],[t]]))*COS(($F$3*Table2[[#This Row],[t]])-$L$3)</f>
        <v>2.0543249115314461</v>
      </c>
      <c r="D67" t="e">
        <f>($F$4*EXP($D$4*Table2[[#This Row],[t]]))+($G$4*EXP($E$4*Table2[[#This Row],[t]]))</f>
        <v>#NUM!</v>
      </c>
      <c r="E67">
        <f>EXP($D$5*Table2[[#This Row],[t]])*($E$5+($F$5*Table2[[#This Row],[t]]))</f>
        <v>-0.66508969248103855</v>
      </c>
      <c r="G67" s="26">
        <f t="shared" si="1"/>
        <v>0.56000000000000028</v>
      </c>
      <c r="H67">
        <f ca="1">INDIRECT("Table2[@["&amp;Motion&amp;"]]")</f>
        <v>2.0543249115314461</v>
      </c>
    </row>
    <row r="68" spans="1:8" x14ac:dyDescent="0.25">
      <c r="A68">
        <f t="shared" si="0"/>
        <v>0.57000000000000028</v>
      </c>
      <c r="B68">
        <f>$D$2*COS(($E$2*Table2[[#This Row],[t]])-$L$2)</f>
        <v>2.279598059658082</v>
      </c>
      <c r="C68">
        <f>($D$3*EXP($E$3*Table2[[#This Row],[t]]))*COS(($F$3*Table2[[#This Row],[t]])-$L$3)</f>
        <v>2.055697282219124</v>
      </c>
      <c r="D68" t="e">
        <f>($F$4*EXP($D$4*Table2[[#This Row],[t]]))+($G$4*EXP($E$4*Table2[[#This Row],[t]]))</f>
        <v>#NUM!</v>
      </c>
      <c r="E68">
        <f>EXP($D$5*Table2[[#This Row],[t]])*($E$5+($F$5*Table2[[#This Row],[t]]))</f>
        <v>-0.67023270416214986</v>
      </c>
      <c r="G68" s="26">
        <f t="shared" si="1"/>
        <v>0.57000000000000028</v>
      </c>
      <c r="H68">
        <f ca="1">INDIRECT("Table2[@["&amp;Motion&amp;"]]")</f>
        <v>2.055697282219124</v>
      </c>
    </row>
    <row r="69" spans="1:8" x14ac:dyDescent="0.25">
      <c r="A69">
        <f t="shared" si="0"/>
        <v>0.58000000000000029</v>
      </c>
      <c r="B69">
        <f>$D$2*COS(($E$2*Table2[[#This Row],[t]])-$L$2)</f>
        <v>2.3110989526226602</v>
      </c>
      <c r="C69">
        <f>($D$3*EXP($E$3*Table2[[#This Row],[t]]))*COS(($F$3*Table2[[#This Row],[t]])-$L$3)</f>
        <v>2.0554708739134098</v>
      </c>
      <c r="D69" t="e">
        <f>($F$4*EXP($D$4*Table2[[#This Row],[t]]))+($G$4*EXP($E$4*Table2[[#This Row],[t]]))</f>
        <v>#NUM!</v>
      </c>
      <c r="E69">
        <f>EXP($D$5*Table2[[#This Row],[t]])*($E$5+($F$5*Table2[[#This Row],[t]]))</f>
        <v>-0.67530786973965529</v>
      </c>
      <c r="G69" s="26">
        <f t="shared" si="1"/>
        <v>0.58000000000000029</v>
      </c>
      <c r="H69">
        <f ca="1">INDIRECT("Table2[@["&amp;Motion&amp;"]]")</f>
        <v>2.0554708739134098</v>
      </c>
    </row>
    <row r="70" spans="1:8" x14ac:dyDescent="0.25">
      <c r="A70">
        <f t="shared" si="0"/>
        <v>0.5900000000000003</v>
      </c>
      <c r="B70">
        <f>$D$2*COS(($E$2*Table2[[#This Row],[t]])-$L$2)</f>
        <v>2.3416754368204313</v>
      </c>
      <c r="C70">
        <f>($D$3*EXP($E$3*Table2[[#This Row],[t]]))*COS(($F$3*Table2[[#This Row],[t]])-$L$3)</f>
        <v>2.0536617693118333</v>
      </c>
      <c r="D70" t="e">
        <f>($F$4*EXP($D$4*Table2[[#This Row],[t]]))+($G$4*EXP($E$4*Table2[[#This Row],[t]]))</f>
        <v>#NUM!</v>
      </c>
      <c r="E70">
        <f>EXP($D$5*Table2[[#This Row],[t]])*($E$5+($F$5*Table2[[#This Row],[t]]))</f>
        <v>-0.68031573804697476</v>
      </c>
      <c r="G70" s="26">
        <f t="shared" si="1"/>
        <v>0.5900000000000003</v>
      </c>
      <c r="H70">
        <f ca="1">INDIRECT("Table2[@["&amp;Motion&amp;"]]")</f>
        <v>2.0536617693118333</v>
      </c>
    </row>
    <row r="71" spans="1:8" x14ac:dyDescent="0.25">
      <c r="A71">
        <f t="shared" si="0"/>
        <v>0.60000000000000031</v>
      </c>
      <c r="B71">
        <f>$D$2*COS(($E$2*Table2[[#This Row],[t]])-$L$2)</f>
        <v>2.3713152820653969</v>
      </c>
      <c r="C71">
        <f>($D$3*EXP($E$3*Table2[[#This Row],[t]]))*COS(($F$3*Table2[[#This Row],[t]])-$L$3)</f>
        <v>2.0502871114846628</v>
      </c>
      <c r="D71" t="e">
        <f>($F$4*EXP($D$4*Table2[[#This Row],[t]]))+($G$4*EXP($E$4*Table2[[#This Row],[t]]))</f>
        <v>#NUM!</v>
      </c>
      <c r="E71">
        <f>EXP($D$5*Table2[[#This Row],[t]])*($E$5+($F$5*Table2[[#This Row],[t]]))</f>
        <v>-0.68525685413058923</v>
      </c>
      <c r="G71" s="26">
        <f t="shared" si="1"/>
        <v>0.60000000000000031</v>
      </c>
      <c r="H71">
        <f ca="1">INDIRECT("Table2[@["&amp;Motion&amp;"]]")</f>
        <v>2.0502871114846628</v>
      </c>
    </row>
    <row r="72" spans="1:8" x14ac:dyDescent="0.25">
      <c r="A72">
        <f t="shared" si="0"/>
        <v>0.61000000000000032</v>
      </c>
      <c r="B72">
        <f>$D$2*COS(($E$2*Table2[[#This Row],[t]])-$L$2)</f>
        <v>2.4000066328146521</v>
      </c>
      <c r="C72">
        <f>($D$3*EXP($E$3*Table2[[#This Row],[t]]))*COS(($F$3*Table2[[#This Row],[t]])-$L$3)</f>
        <v>2.0453650801052019</v>
      </c>
      <c r="D72" t="e">
        <f>($F$4*EXP($D$4*Table2[[#This Row],[t]]))+($G$4*EXP($E$4*Table2[[#This Row],[t]]))</f>
        <v>#NUM!</v>
      </c>
      <c r="E72">
        <f>EXP($D$5*Table2[[#This Row],[t]])*($E$5+($F$5*Table2[[#This Row],[t]]))</f>
        <v>-0.69013175927416159</v>
      </c>
      <c r="G72" s="26">
        <f t="shared" si="1"/>
        <v>0.61000000000000032</v>
      </c>
      <c r="H72">
        <f ca="1">INDIRECT("Table2[@["&amp;Motion&amp;"]]")</f>
        <v>2.0453650801052019</v>
      </c>
    </row>
    <row r="73" spans="1:8" x14ac:dyDescent="0.25">
      <c r="A73">
        <f t="shared" si="0"/>
        <v>0.62000000000000033</v>
      </c>
      <c r="B73">
        <f>$D$2*COS(($E$2*Table2[[#This Row],[t]])-$L$2)</f>
        <v>2.4277380129104431</v>
      </c>
      <c r="C73">
        <f>($D$3*EXP($E$3*Table2[[#This Row],[t]]))*COS(($F$3*Table2[[#This Row],[t]])-$L$3)</f>
        <v>2.0389148671172901</v>
      </c>
      <c r="D73" t="e">
        <f>($F$4*EXP($D$4*Table2[[#This Row],[t]]))+($G$4*EXP($E$4*Table2[[#This Row],[t]]))</f>
        <v>#NUM!</v>
      </c>
      <c r="E73">
        <f>EXP($D$5*Table2[[#This Row],[t]])*($E$5+($F$5*Table2[[#This Row],[t]]))</f>
        <v>-0.69494099102251417</v>
      </c>
      <c r="G73" s="26">
        <f t="shared" si="1"/>
        <v>0.62000000000000033</v>
      </c>
      <c r="H73">
        <f ca="1">INDIRECT("Table2[@["&amp;Motion&amp;"]]")</f>
        <v>2.0389148671172901</v>
      </c>
    </row>
    <row r="74" spans="1:8" x14ac:dyDescent="0.25">
      <c r="A74">
        <f t="shared" si="0"/>
        <v>0.63000000000000034</v>
      </c>
      <c r="B74">
        <f>$D$2*COS(($E$2*Table2[[#This Row],[t]])-$L$2)</f>
        <v>2.454498330170479</v>
      </c>
      <c r="C74">
        <f>($D$3*EXP($E$3*Table2[[#This Row],[t]]))*COS(($F$3*Table2[[#This Row],[t]])-$L$3)</f>
        <v>2.0309566518643614</v>
      </c>
      <c r="D74" t="e">
        <f>($F$4*EXP($D$4*Table2[[#This Row],[t]]))+($G$4*EXP($E$4*Table2[[#This Row],[t]]))</f>
        <v>#NUM!</v>
      </c>
      <c r="E74">
        <f>EXP($D$5*Table2[[#This Row],[t]])*($E$5+($F$5*Table2[[#This Row],[t]]))</f>
        <v>-0.69968508320545841</v>
      </c>
      <c r="G74" s="26">
        <f t="shared" si="1"/>
        <v>0.63000000000000034</v>
      </c>
      <c r="H74">
        <f ca="1">INDIRECT("Table2[@["&amp;Motion&amp;"]]")</f>
        <v>2.0309566518643614</v>
      </c>
    </row>
    <row r="75" spans="1:8" x14ac:dyDescent="0.25">
      <c r="A75">
        <f t="shared" si="0"/>
        <v>0.64000000000000035</v>
      </c>
      <c r="B75">
        <f>$D$2*COS(($E$2*Table2[[#This Row],[t]])-$L$2)</f>
        <v>2.480276880824654</v>
      </c>
      <c r="C75">
        <f>($D$3*EXP($E$3*Table2[[#This Row],[t]]))*COS(($F$3*Table2[[#This Row],[t]])-$L$3)</f>
        <v>2.0215115757046052</v>
      </c>
      <c r="D75" t="e">
        <f>($F$4*EXP($D$4*Table2[[#This Row],[t]]))+($G$4*EXP($E$4*Table2[[#This Row],[t]]))</f>
        <v>#NUM!</v>
      </c>
      <c r="E75">
        <f>EXP($D$5*Table2[[#This Row],[t]])*($E$5+($F$5*Table2[[#This Row],[t]]))</f>
        <v>-0.70436456596148045</v>
      </c>
      <c r="G75" s="26">
        <f t="shared" si="1"/>
        <v>0.64000000000000035</v>
      </c>
      <c r="H75">
        <f ca="1">INDIRECT("Table2[@["&amp;Motion&amp;"]]")</f>
        <v>2.0215115757046052</v>
      </c>
    </row>
    <row r="76" spans="1:8" x14ac:dyDescent="0.25">
      <c r="A76">
        <f t="shared" si="0"/>
        <v>0.65000000000000036</v>
      </c>
      <c r="B76">
        <f>$D$2*COS(($E$2*Table2[[#This Row],[t]])-$L$2)</f>
        <v>2.5050633537964173</v>
      </c>
      <c r="C76">
        <f>($D$3*EXP($E$3*Table2[[#This Row],[t]]))*COS(($F$3*Table2[[#This Row],[t]])-$L$3)</f>
        <v>2.0106017161369061</v>
      </c>
      <c r="D76" t="e">
        <f>($F$4*EXP($D$4*Table2[[#This Row],[t]]))+($G$4*EXP($E$4*Table2[[#This Row],[t]]))</f>
        <v>#NUM!</v>
      </c>
      <c r="E76">
        <f>EXP($D$5*Table2[[#This Row],[t]])*($E$5+($F$5*Table2[[#This Row],[t]]))</f>
        <v>-0.70897996576128353</v>
      </c>
      <c r="G76" s="26">
        <f t="shared" si="1"/>
        <v>0.65000000000000036</v>
      </c>
      <c r="H76">
        <f ca="1">INDIRECT("Table2[@["&amp;Motion&amp;"]]")</f>
        <v>2.0106017161369061</v>
      </c>
    </row>
    <row r="77" spans="1:8" x14ac:dyDescent="0.25">
      <c r="A77">
        <f t="shared" ref="A77:A140" si="2">A76+$B$9</f>
        <v>0.66000000000000036</v>
      </c>
      <c r="B77">
        <f>$D$2*COS(($E$2*Table2[[#This Row],[t]])-$L$2)</f>
        <v>2.5288478348270607</v>
      </c>
      <c r="C77">
        <f>($D$3*EXP($E$3*Table2[[#This Row],[t]]))*COS(($F$3*Table2[[#This Row],[t]])-$L$3)</f>
        <v>1.9982500604623963</v>
      </c>
      <c r="D77" t="e">
        <f>($F$4*EXP($D$4*Table2[[#This Row],[t]]))+($G$4*EXP($E$4*Table2[[#This Row],[t]]))</f>
        <v>#NUM!</v>
      </c>
      <c r="E77">
        <f>EXP($D$5*Table2[[#This Row],[t]])*($E$5+($F$5*Table2[[#This Row],[t]]))</f>
        <v>-0.71353180543118688</v>
      </c>
      <c r="G77" s="26">
        <f t="shared" ref="G77:G140" si="3">G76+$B$9</f>
        <v>0.66000000000000036</v>
      </c>
      <c r="H77">
        <f ca="1">INDIRECT("Table2[@["&amp;Motion&amp;"]]")</f>
        <v>1.9982500604623963</v>
      </c>
    </row>
    <row r="78" spans="1:8" x14ac:dyDescent="0.25">
      <c r="A78">
        <f t="shared" si="2"/>
        <v>0.67000000000000037</v>
      </c>
      <c r="B78">
        <f>$D$2*COS(($E$2*Table2[[#This Row],[t]])-$L$2)</f>
        <v>2.5516208104412952</v>
      </c>
      <c r="C78">
        <f>($D$3*EXP($E$3*Table2[[#This Row],[t]]))*COS(($F$3*Table2[[#This Row],[t]])-$L$3)</f>
        <v>1.9844804790065367</v>
      </c>
      <c r="D78" t="e">
        <f>($F$4*EXP($D$4*Table2[[#This Row],[t]]))+($G$4*EXP($E$4*Table2[[#This Row],[t]]))</f>
        <v>#NUM!</v>
      </c>
      <c r="E78">
        <f>EXP($D$5*Table2[[#This Row],[t]])*($E$5+($F$5*Table2[[#This Row],[t]]))</f>
        <v>-0.71802060417638214</v>
      </c>
      <c r="G78" s="26">
        <f t="shared" si="3"/>
        <v>0.67000000000000037</v>
      </c>
      <c r="H78">
        <f ca="1">INDIRECT("Table2[@["&amp;Motion&amp;"]]")</f>
        <v>1.9844804790065367</v>
      </c>
    </row>
    <row r="79" spans="1:8" x14ac:dyDescent="0.25">
      <c r="A79">
        <f t="shared" si="2"/>
        <v>0.68000000000000038</v>
      </c>
      <c r="B79">
        <f>$D$2*COS(($E$2*Table2[[#This Row],[t]])-$L$2)</f>
        <v>2.5733731717525106</v>
      </c>
      <c r="C79">
        <f>($D$3*EXP($E$3*Table2[[#This Row],[t]]))*COS(($F$3*Table2[[#This Row],[t]])-$L$3)</f>
        <v>1.9693176979267539</v>
      </c>
      <c r="D79" t="e">
        <f>($F$4*EXP($D$4*Table2[[#This Row],[t]]))+($G$4*EXP($E$4*Table2[[#This Row],[t]]))</f>
        <v>#NUM!</v>
      </c>
      <c r="E79">
        <f>EXP($D$5*Table2[[#This Row],[t]])*($E$5+($F$5*Table2[[#This Row],[t]]))</f>
        <v>-0.72244687760404913</v>
      </c>
      <c r="G79" s="26">
        <f t="shared" si="3"/>
        <v>0.68000000000000038</v>
      </c>
      <c r="H79">
        <f ca="1">INDIRECT("Table2[@["&amp;Motion&amp;"]]")</f>
        <v>1.9693176979267539</v>
      </c>
    </row>
    <row r="80" spans="1:8" x14ac:dyDescent="0.25">
      <c r="A80">
        <f t="shared" si="2"/>
        <v>0.69000000000000039</v>
      </c>
      <c r="B80">
        <f>$D$2*COS(($E$2*Table2[[#This Row],[t]])-$L$2)</f>
        <v>2.5940962181062095</v>
      </c>
      <c r="C80">
        <f>($D$3*EXP($E$3*Table2[[#This Row],[t]]))*COS(($F$3*Table2[[#This Row],[t]])-$L$3)</f>
        <v>1.9527872716307244</v>
      </c>
      <c r="D80" t="e">
        <f>($F$4*EXP($D$4*Table2[[#This Row],[t]]))+($G$4*EXP($E$4*Table2[[#This Row],[t]]))</f>
        <v>#NUM!</v>
      </c>
      <c r="E80">
        <f>EXP($D$5*Table2[[#This Row],[t]])*($E$5+($F$5*Table2[[#This Row],[t]]))</f>
        <v>-0.72681113774632999</v>
      </c>
      <c r="G80" s="26">
        <f t="shared" si="3"/>
        <v>0.69000000000000039</v>
      </c>
      <c r="H80">
        <f ca="1">INDIRECT("Table2[@["&amp;Motion&amp;"]]")</f>
        <v>1.9527872716307244</v>
      </c>
    </row>
    <row r="81" spans="1:8" x14ac:dyDescent="0.25">
      <c r="A81">
        <f t="shared" si="2"/>
        <v>0.7000000000000004</v>
      </c>
      <c r="B81">
        <f>$D$2*COS(($E$2*Table2[[#This Row],[t]])-$L$2)</f>
        <v>2.613781660560154</v>
      </c>
      <c r="C81">
        <f>($D$3*EXP($E$3*Table2[[#This Row],[t]]))*COS(($F$3*Table2[[#This Row],[t]])-$L$3)</f>
        <v>1.9349155548304484</v>
      </c>
      <c r="D81" t="e">
        <f>($F$4*EXP($D$4*Table2[[#This Row],[t]]))+($G$4*EXP($E$4*Table2[[#This Row],[t]]))</f>
        <v>#NUM!</v>
      </c>
      <c r="E81">
        <f>EXP($D$5*Table2[[#This Row],[t]])*($E$5+($F$5*Table2[[#This Row],[t]]))</f>
        <v>-0.73111389308316543</v>
      </c>
      <c r="G81" s="26">
        <f t="shared" si="3"/>
        <v>0.7000000000000004</v>
      </c>
      <c r="H81">
        <f ca="1">INDIRECT("Table2[@["&amp;Motion&amp;"]]")</f>
        <v>1.9349155548304484</v>
      </c>
    </row>
    <row r="82" spans="1:8" x14ac:dyDescent="0.25">
      <c r="A82">
        <f t="shared" si="2"/>
        <v>0.71000000000000041</v>
      </c>
      <c r="B82">
        <f>$D$2*COS(($E$2*Table2[[#This Row],[t]])-$L$2)</f>
        <v>2.6324216251998322</v>
      </c>
      <c r="C82">
        <f>($D$3*EXP($E$3*Table2[[#This Row],[t]]))*COS(($F$3*Table2[[#This Row],[t]])-$L$3)</f>
        <v>1.9157296742572834</v>
      </c>
      <c r="D82" t="e">
        <f>($F$4*EXP($D$4*Table2[[#This Row],[t]]))+($G$4*EXP($E$4*Table2[[#This Row],[t]]))</f>
        <v>#NUM!</v>
      </c>
      <c r="E82">
        <f>EXP($D$5*Table2[[#This Row],[t]])*($E$5+($F$5*Table2[[#This Row],[t]]))</f>
        <v>-0.73535564856499047</v>
      </c>
      <c r="G82" s="26">
        <f t="shared" si="3"/>
        <v>0.71000000000000041</v>
      </c>
      <c r="H82">
        <f ca="1">INDIRECT("Table2[@["&amp;Motion&amp;"]]")</f>
        <v>1.9157296742572834</v>
      </c>
    </row>
    <row r="83" spans="1:8" x14ac:dyDescent="0.25">
      <c r="A83">
        <f t="shared" si="2"/>
        <v>0.72000000000000042</v>
      </c>
      <c r="B83">
        <f>$D$2*COS(($E$2*Table2[[#This Row],[t]])-$L$2)</f>
        <v>2.6500086562879179</v>
      </c>
      <c r="C83">
        <f>($D$3*EXP($E$3*Table2[[#This Row],[t]]))*COS(($F$3*Table2[[#This Row],[t]])-$L$3)</f>
        <v>1.8952575000631262</v>
      </c>
      <c r="D83" t="e">
        <f>($F$4*EXP($D$4*Table2[[#This Row],[t]]))+($G$4*EXP($E$4*Table2[[#This Row],[t]]))</f>
        <v>#NUM!</v>
      </c>
      <c r="E83">
        <f>EXP($D$5*Table2[[#This Row],[t]])*($E$5+($F$5*Table2[[#This Row],[t]]))</f>
        <v>-0.73953690563529317</v>
      </c>
      <c r="G83" s="26">
        <f t="shared" si="3"/>
        <v>0.72000000000000042</v>
      </c>
      <c r="H83">
        <f ca="1">INDIRECT("Table2[@["&amp;Motion&amp;"]]")</f>
        <v>1.8952575000631262</v>
      </c>
    </row>
    <row r="84" spans="1:8" x14ac:dyDescent="0.25">
      <c r="A84">
        <f t="shared" si="2"/>
        <v>0.73000000000000043</v>
      </c>
      <c r="B84">
        <f>$D$2*COS(($E$2*Table2[[#This Row],[t]])-$L$2)</f>
        <v>2.6665357192464656</v>
      </c>
      <c r="C84">
        <f>($D$3*EXP($E$3*Table2[[#This Row],[t]]))*COS(($F$3*Table2[[#This Row],[t]])-$L$3)</f>
        <v>1.8735276169329096</v>
      </c>
      <c r="D84" t="e">
        <f>($F$4*EXP($D$4*Table2[[#This Row],[t]]))+($G$4*EXP($E$4*Table2[[#This Row],[t]]))</f>
        <v>#NUM!</v>
      </c>
      <c r="E84">
        <f>EXP($D$5*Table2[[#This Row],[t]])*($E$5+($F$5*Table2[[#This Row],[t]]))</f>
        <v>-0.74365816225303494</v>
      </c>
      <c r="G84" s="26">
        <f t="shared" si="3"/>
        <v>0.73000000000000043</v>
      </c>
      <c r="H84">
        <f ca="1">INDIRECT("Table2[@["&amp;Motion&amp;"]]")</f>
        <v>1.8735276169329096</v>
      </c>
    </row>
    <row r="85" spans="1:8" x14ac:dyDescent="0.25">
      <c r="A85">
        <f t="shared" si="2"/>
        <v>0.74000000000000044</v>
      </c>
      <c r="B85">
        <f>$D$2*COS(($E$2*Table2[[#This Row],[t]])-$L$2)</f>
        <v>2.6819962034706504</v>
      </c>
      <c r="C85">
        <f>($D$3*EXP($E$3*Table2[[#This Row],[t]]))*COS(($F$3*Table2[[#This Row],[t]])-$L$3)</f>
        <v>1.8505692949335728</v>
      </c>
      <c r="D85" t="e">
        <f>($F$4*EXP($D$4*Table2[[#This Row],[t]]))+($G$4*EXP($E$4*Table2[[#This Row],[t]]))</f>
        <v>#NUM!</v>
      </c>
      <c r="E85">
        <f>EXP($D$5*Table2[[#This Row],[t]])*($E$5+($F$5*Table2[[#This Row],[t]]))</f>
        <v>-0.74771991291493656</v>
      </c>
      <c r="G85" s="26">
        <f t="shared" si="3"/>
        <v>0.74000000000000044</v>
      </c>
      <c r="H85">
        <f ca="1">INDIRECT("Table2[@["&amp;Motion&amp;"]]")</f>
        <v>1.8505692949335728</v>
      </c>
    </row>
    <row r="86" spans="1:8" x14ac:dyDescent="0.25">
      <c r="A86">
        <f t="shared" si="2"/>
        <v>0.75000000000000044</v>
      </c>
      <c r="B86">
        <f>$D$2*COS(($E$2*Table2[[#This Row],[t]])-$L$2)</f>
        <v>2.6963839249729196</v>
      </c>
      <c r="C86">
        <f>($D$3*EXP($E$3*Table2[[#This Row],[t]]))*COS(($F$3*Table2[[#This Row],[t]])-$L$3)</f>
        <v>1.8264124601245959</v>
      </c>
      <c r="D86" t="e">
        <f>($F$4*EXP($D$4*Table2[[#This Row],[t]]))+($G$4*EXP($E$4*Table2[[#This Row],[t]]))</f>
        <v>#NUM!</v>
      </c>
      <c r="E86">
        <f>EXP($D$5*Table2[[#This Row],[t]])*($E$5+($F$5*Table2[[#This Row],[t]]))</f>
        <v>-0.75172264867762595</v>
      </c>
      <c r="G86" s="26">
        <f t="shared" si="3"/>
        <v>0.75000000000000044</v>
      </c>
      <c r="H86">
        <f ca="1">INDIRECT("Table2[@["&amp;Motion&amp;"]]")</f>
        <v>1.8264124601245959</v>
      </c>
    </row>
    <row r="87" spans="1:8" x14ac:dyDescent="0.25">
      <c r="A87">
        <f t="shared" si="2"/>
        <v>0.76000000000000045</v>
      </c>
      <c r="B87">
        <f>$D$2*COS(($E$2*Table2[[#This Row],[t]])-$L$2)</f>
        <v>2.7096931288565056</v>
      </c>
      <c r="C87">
        <f>($D$3*EXP($E$3*Table2[[#This Row],[t]]))*COS(($F$3*Table2[[#This Row],[t]])-$L$3)</f>
        <v>1.8010876649551364</v>
      </c>
      <c r="D87" t="e">
        <f>($F$4*EXP($D$4*Table2[[#This Row],[t]]))+($G$4*EXP($E$4*Table2[[#This Row],[t]]))</f>
        <v>#NUM!</v>
      </c>
      <c r="E87">
        <f>EXP($D$5*Table2[[#This Row],[t]])*($E$5+($F$5*Table2[[#This Row],[t]]))</f>
        <v>-0.75566685717965332</v>
      </c>
      <c r="G87" s="26">
        <f t="shared" si="3"/>
        <v>0.76000000000000045</v>
      </c>
      <c r="H87">
        <f ca="1">INDIRECT("Table2[@["&amp;Motion&amp;"]]")</f>
        <v>1.8010876649551364</v>
      </c>
    </row>
    <row r="88" spans="1:8" x14ac:dyDescent="0.25">
      <c r="A88">
        <f t="shared" si="2"/>
        <v>0.77000000000000046</v>
      </c>
      <c r="B88">
        <f>$D$2*COS(($E$2*Table2[[#This Row],[t]])-$L$2)</f>
        <v>2.7219184916173096</v>
      </c>
      <c r="C88">
        <f>($D$3*EXP($E$3*Table2[[#This Row],[t]]))*COS(($F$3*Table2[[#This Row],[t]])-$L$3)</f>
        <v>1.774626058472718</v>
      </c>
      <c r="D88" t="e">
        <f>($F$4*EXP($D$4*Table2[[#This Row],[t]]))+($G$4*EXP($E$4*Table2[[#This Row],[t]]))</f>
        <v>#NUM!</v>
      </c>
      <c r="E88">
        <f>EXP($D$5*Table2[[#This Row],[t]])*($E$5+($F$5*Table2[[#This Row],[t]]))</f>
        <v>-0.75955302266337099</v>
      </c>
      <c r="G88" s="26">
        <f t="shared" si="3"/>
        <v>0.77000000000000046</v>
      </c>
      <c r="H88">
        <f ca="1">INDIRECT("Table2[@["&amp;Motion&amp;"]]")</f>
        <v>1.774626058472718</v>
      </c>
    </row>
    <row r="89" spans="1:8" x14ac:dyDescent="0.25">
      <c r="A89">
        <f t="shared" si="2"/>
        <v>0.78000000000000047</v>
      </c>
      <c r="B89">
        <f>$D$2*COS(($E$2*Table2[[#This Row],[t]])-$L$2)</f>
        <v>2.7330551232732287</v>
      </c>
      <c r="C89">
        <f>($D$3*EXP($E$3*Table2[[#This Row],[t]]))*COS(($F$3*Table2[[#This Row],[t]])-$L$3)</f>
        <v>1.7470593563683217</v>
      </c>
      <c r="D89" t="e">
        <f>($F$4*EXP($D$4*Table2[[#This Row],[t]]))+($G$4*EXP($E$4*Table2[[#This Row],[t]]))</f>
        <v>#NUM!</v>
      </c>
      <c r="E89">
        <f>EXP($D$5*Table2[[#This Row],[t]])*($E$5+($F$5*Table2[[#This Row],[t]]))</f>
        <v>-0.7633816259966808</v>
      </c>
      <c r="G89" s="26">
        <f t="shared" si="3"/>
        <v>0.78000000000000047</v>
      </c>
      <c r="H89">
        <f ca="1">INDIRECT("Table2[@["&amp;Motion&amp;"]]")</f>
        <v>1.7470593563683217</v>
      </c>
    </row>
    <row r="90" spans="1:8" x14ac:dyDescent="0.25">
      <c r="A90">
        <f t="shared" si="2"/>
        <v>0.79000000000000048</v>
      </c>
      <c r="B90">
        <f>$D$2*COS(($E$2*Table2[[#This Row],[t]])-$L$2)</f>
        <v>2.7430985693200882</v>
      </c>
      <c r="C90">
        <f>($D$3*EXP($E$3*Table2[[#This Row],[t]]))*COS(($F$3*Table2[[#This Row],[t]])-$L$3)</f>
        <v>1.7184198108825923</v>
      </c>
      <c r="D90" t="e">
        <f>($F$4*EXP($D$4*Table2[[#This Row],[t]]))+($G$4*EXP($E$4*Table2[[#This Row],[t]]))</f>
        <v>#NUM!</v>
      </c>
      <c r="E90">
        <f>EXP($D$5*Table2[[#This Row],[t]])*($E$5+($F$5*Table2[[#This Row],[t]]))</f>
        <v>-0.76715314469464824</v>
      </c>
      <c r="G90" s="26">
        <f t="shared" si="3"/>
        <v>0.79000000000000048</v>
      </c>
      <c r="H90">
        <f ca="1">INDIRECT("Table2[@["&amp;Motion&amp;"]]")</f>
        <v>1.7184198108825923</v>
      </c>
    </row>
    <row r="91" spans="1:8" x14ac:dyDescent="0.25">
      <c r="A91">
        <f t="shared" si="2"/>
        <v>0.80000000000000049</v>
      </c>
      <c r="B91">
        <f>$D$2*COS(($E$2*Table2[[#This Row],[t]])-$L$2)</f>
        <v>2.752044812513379</v>
      </c>
      <c r="C91">
        <f>($D$3*EXP($E$3*Table2[[#This Row],[t]]))*COS(($F$3*Table2[[#This Row],[t]])-$L$3)</f>
        <v>1.6887401805977673</v>
      </c>
      <c r="D91" t="e">
        <f>($F$4*EXP($D$4*Table2[[#This Row],[t]]))+($G$4*EXP($E$4*Table2[[#This Row],[t]]))</f>
        <v>#NUM!</v>
      </c>
      <c r="E91">
        <f>EXP($D$5*Table2[[#This Row],[t]])*($E$5+($F$5*Table2[[#This Row],[t]]))</f>
        <v>-0.77086805294098537</v>
      </c>
      <c r="G91" s="26">
        <f t="shared" si="3"/>
        <v>0.80000000000000049</v>
      </c>
      <c r="H91">
        <f ca="1">INDIRECT("Table2[@["&amp;Motion&amp;"]]")</f>
        <v>1.6887401805977673</v>
      </c>
    </row>
    <row r="92" spans="1:8" x14ac:dyDescent="0.25">
      <c r="A92">
        <f t="shared" si="2"/>
        <v>0.8100000000000005</v>
      </c>
      <c r="B92">
        <f>$D$2*COS(($E$2*Table2[[#This Row],[t]])-$L$2)</f>
        <v>2.7598902744751066</v>
      </c>
      <c r="C92">
        <f>($D$3*EXP($E$3*Table2[[#This Row],[t]]))*COS(($F$3*Table2[[#This Row],[t]])-$L$3)</f>
        <v>1.6580537001397375</v>
      </c>
      <c r="D92" t="e">
        <f>($F$4*EXP($D$4*Table2[[#This Row],[t]]))+($G$4*EXP($E$4*Table2[[#This Row],[t]]))</f>
        <v>#NUM!</v>
      </c>
      <c r="E92">
        <f>EXP($D$5*Table2[[#This Row],[t]])*($E$5+($F$5*Table2[[#This Row],[t]]))</f>
        <v>-0.77452682160940367</v>
      </c>
      <c r="G92" s="26">
        <f t="shared" si="3"/>
        <v>0.8100000000000005</v>
      </c>
      <c r="H92">
        <f ca="1">INDIRECT("Table2[@["&amp;Motion&amp;"]]")</f>
        <v>1.6580537001397375</v>
      </c>
    </row>
    <row r="93" spans="1:8" x14ac:dyDescent="0.25">
      <c r="A93">
        <f t="shared" si="2"/>
        <v>0.82000000000000051</v>
      </c>
      <c r="B93">
        <f>$D$2*COS(($E$2*Table2[[#This Row],[t]])-$L$2)</f>
        <v>2.7666318171250901</v>
      </c>
      <c r="C93">
        <f>($D$3*EXP($E$3*Table2[[#This Row],[t]]))*COS(($F$3*Table2[[#This Row],[t]])-$L$3)</f>
        <v>1.6263940498145102</v>
      </c>
      <c r="D93" t="e">
        <f>($F$4*EXP($D$4*Table2[[#This Row],[t]]))+($G$4*EXP($E$4*Table2[[#This Row],[t]]))</f>
        <v>#NUM!</v>
      </c>
      <c r="E93">
        <f>EXP($D$5*Table2[[#This Row],[t]])*($E$5+($F$5*Table2[[#This Row],[t]]))</f>
        <v>-0.77812991828483458</v>
      </c>
      <c r="G93" s="26">
        <f t="shared" si="3"/>
        <v>0.82000000000000051</v>
      </c>
      <c r="H93">
        <f ca="1">INDIRECT("Table2[@["&amp;Motion&amp;"]]")</f>
        <v>1.6263940498145102</v>
      </c>
    </row>
    <row r="94" spans="1:8" x14ac:dyDescent="0.25">
      <c r="A94">
        <f t="shared" si="2"/>
        <v>0.83000000000000052</v>
      </c>
      <c r="B94">
        <f>$D$2*COS(($E$2*Table2[[#This Row],[t]])-$L$2)</f>
        <v>2.7722667439361564</v>
      </c>
      <c r="C94">
        <f>($D$3*EXP($E$3*Table2[[#This Row],[t]]))*COS(($F$3*Table2[[#This Row],[t]])-$L$3)</f>
        <v>1.593795325203138</v>
      </c>
      <c r="D94" t="e">
        <f>($F$4*EXP($D$4*Table2[[#This Row],[t]]))+($G$4*EXP($E$4*Table2[[#This Row],[t]]))</f>
        <v>#NUM!</v>
      </c>
      <c r="E94">
        <f>EXP($D$5*Table2[[#This Row],[t]])*($E$5+($F$5*Table2[[#This Row],[t]]))</f>
        <v>-0.78167780728452363</v>
      </c>
      <c r="G94" s="26">
        <f t="shared" si="3"/>
        <v>0.83000000000000052</v>
      </c>
      <c r="H94">
        <f ca="1">INDIRECT("Table2[@["&amp;Motion&amp;"]]")</f>
        <v>1.593795325203138</v>
      </c>
    </row>
    <row r="95" spans="1:8" x14ac:dyDescent="0.25">
      <c r="A95">
        <f t="shared" si="2"/>
        <v>0.84000000000000052</v>
      </c>
      <c r="B95">
        <f>$D$2*COS(($E$2*Table2[[#This Row],[t]])-$L$2)</f>
        <v>2.7767928010127112</v>
      </c>
      <c r="C95">
        <f>($D$3*EXP($E$3*Table2[[#This Row],[t]]))*COS(($F$3*Table2[[#This Row],[t]])-$L$3)</f>
        <v>1.5602920067389634</v>
      </c>
      <c r="D95" t="e">
        <f>($F$4*EXP($D$4*Table2[[#This Row],[t]]))+($G$4*EXP($E$4*Table2[[#This Row],[t]]))</f>
        <v>#NUM!</v>
      </c>
      <c r="E95">
        <f>EXP($D$5*Table2[[#This Row],[t]])*($E$5+($F$5*Table2[[#This Row],[t]]))</f>
        <v>-0.78517094967899315</v>
      </c>
      <c r="G95" s="26">
        <f t="shared" si="3"/>
        <v>0.84000000000000052</v>
      </c>
      <c r="H95">
        <f ca="1">INDIRECT("Table2[@["&amp;Motion&amp;"]]")</f>
        <v>1.5602920067389634</v>
      </c>
    </row>
    <row r="96" spans="1:8" x14ac:dyDescent="0.25">
      <c r="A96">
        <f t="shared" si="2"/>
        <v>0.85000000000000053</v>
      </c>
      <c r="B96">
        <f>$D$2*COS(($E$2*Table2[[#This Row],[t]])-$L$2)</f>
        <v>2.780208177992272</v>
      </c>
      <c r="C96">
        <f>($D$3*EXP($E$3*Table2[[#This Row],[t]]))*COS(($F$3*Table2[[#This Row],[t]])-$L$3)</f>
        <v>1.5259189292908246</v>
      </c>
      <c r="D96" t="e">
        <f>($F$4*EXP($D$4*Table2[[#This Row],[t]]))+($G$4*EXP($E$4*Table2[[#This Row],[t]]))</f>
        <v>#NUM!</v>
      </c>
      <c r="E96">
        <f>EXP($D$5*Table2[[#This Row],[t]])*($E$5+($F$5*Table2[[#This Row],[t]]))</f>
        <v>-0.78860980331287844</v>
      </c>
      <c r="G96" s="26">
        <f t="shared" si="3"/>
        <v>0.85000000000000053</v>
      </c>
      <c r="H96">
        <f ca="1">INDIRECT("Table2[@["&amp;Motion&amp;"]]")</f>
        <v>1.5259189292908246</v>
      </c>
    </row>
    <row r="97" spans="1:8" x14ac:dyDescent="0.25">
      <c r="A97">
        <f t="shared" si="2"/>
        <v>0.86000000000000054</v>
      </c>
      <c r="B97">
        <f>$D$2*COS(($E$2*Table2[[#This Row],[t]])-$L$2)</f>
        <v>2.7825115087695833</v>
      </c>
      <c r="C97">
        <f>($D$3*EXP($E$3*Table2[[#This Row],[t]]))*COS(($F$3*Table2[[#This Row],[t]])-$L$3)</f>
        <v>1.4907112517756129</v>
      </c>
      <c r="D97" t="e">
        <f>($F$4*EXP($D$4*Table2[[#This Row],[t]]))+($G$4*EXP($E$4*Table2[[#This Row],[t]]))</f>
        <v>#NUM!</v>
      </c>
      <c r="E97">
        <f>EXP($D$5*Table2[[#This Row],[t]])*($E$5+($F$5*Table2[[#This Row],[t]]))</f>
        <v>-0.79199482282563816</v>
      </c>
      <c r="G97" s="26">
        <f t="shared" si="3"/>
        <v>0.86000000000000054</v>
      </c>
      <c r="H97">
        <f ca="1">INDIRECT("Table2[@["&amp;Motion&amp;"]]")</f>
        <v>1.4907112517756129</v>
      </c>
    </row>
    <row r="98" spans="1:8" x14ac:dyDescent="0.25">
      <c r="A98">
        <f t="shared" si="2"/>
        <v>0.87000000000000055</v>
      </c>
      <c r="B98">
        <f>$D$2*COS(($E$2*Table2[[#This Row],[t]])-$L$2)</f>
        <v>2.7837018720430464</v>
      </c>
      <c r="C98">
        <f>($D$3*EXP($E$3*Table2[[#This Row],[t]]))*COS(($F$3*Table2[[#This Row],[t]])-$L$3)</f>
        <v>1.4547044268233151</v>
      </c>
      <c r="D98" t="e">
        <f>($F$4*EXP($D$4*Table2[[#This Row],[t]]))+($G$4*EXP($E$4*Table2[[#This Row],[t]]))</f>
        <v>#NUM!</v>
      </c>
      <c r="E98">
        <f>EXP($D$5*Table2[[#This Row],[t]])*($E$5+($F$5*Table2[[#This Row],[t]]))</f>
        <v>-0.79532645967213522</v>
      </c>
      <c r="G98" s="26">
        <f t="shared" si="3"/>
        <v>0.87000000000000055</v>
      </c>
      <c r="H98">
        <f ca="1">INDIRECT("Table2[@["&amp;Motion&amp;"]]")</f>
        <v>1.4547044268233151</v>
      </c>
    </row>
    <row r="99" spans="1:8" x14ac:dyDescent="0.25">
      <c r="A99">
        <f t="shared" si="2"/>
        <v>0.88000000000000056</v>
      </c>
      <c r="B99">
        <f>$D$2*COS(($E$2*Table2[[#This Row],[t]])-$L$2)</f>
        <v>2.7837787916832215</v>
      </c>
      <c r="C99">
        <f>($D$3*EXP($E$3*Table2[[#This Row],[t]]))*COS(($F$3*Table2[[#This Row],[t]])-$L$3)</f>
        <v>1.4179341705174227</v>
      </c>
      <c r="D99" t="e">
        <f>($F$4*EXP($D$4*Table2[[#This Row],[t]]))+($G$4*EXP($E$4*Table2[[#This Row],[t]]))</f>
        <v>#NUM!</v>
      </c>
      <c r="E99">
        <f>EXP($D$5*Table2[[#This Row],[t]])*($E$5+($F$5*Table2[[#This Row],[t]]))</f>
        <v>-0.79860516214309551</v>
      </c>
      <c r="G99" s="26">
        <f t="shared" si="3"/>
        <v>0.88000000000000056</v>
      </c>
      <c r="H99">
        <f ca="1">INDIRECT("Table2[@["&amp;Motion&amp;"]]")</f>
        <v>1.4179341705174227</v>
      </c>
    </row>
    <row r="100" spans="1:8" x14ac:dyDescent="0.25">
      <c r="A100">
        <f t="shared" si="2"/>
        <v>0.89000000000000057</v>
      </c>
      <c r="B100">
        <f>$D$2*COS(($E$2*Table2[[#This Row],[t]])-$L$2)</f>
        <v>2.7827422369232795</v>
      </c>
      <c r="C100">
        <f>($D$3*EXP($E$3*Table2[[#This Row],[t]]))*COS(($F$3*Table2[[#This Row],[t]])-$L$3)</f>
        <v>1.3804364322332767</v>
      </c>
      <c r="D100" t="e">
        <f>($F$4*EXP($D$4*Table2[[#This Row],[t]]))+($G$4*EXP($E$4*Table2[[#This Row],[t]]))</f>
        <v>#NUM!</v>
      </c>
      <c r="E100">
        <f>EXP($D$5*Table2[[#This Row],[t]])*($E$5+($F$5*Table2[[#This Row],[t]]))</f>
        <v>-0.80183137538543903</v>
      </c>
      <c r="G100" s="26">
        <f t="shared" si="3"/>
        <v>0.89000000000000057</v>
      </c>
      <c r="H100">
        <f ca="1">INDIRECT("Table2[@["&amp;Motion&amp;"]]")</f>
        <v>1.3804364322332767</v>
      </c>
    </row>
    <row r="101" spans="1:8" x14ac:dyDescent="0.25">
      <c r="A101">
        <f t="shared" si="2"/>
        <v>0.90000000000000058</v>
      </c>
      <c r="B101">
        <f>$D$2*COS(($E$2*Table2[[#This Row],[t]])-$L$2)</f>
        <v>2.7805926223713033</v>
      </c>
      <c r="C101">
        <f>($D$3*EXP($E$3*Table2[[#This Row],[t]]))*COS(($F$3*Table2[[#This Row],[t]])-$L$3)</f>
        <v>1.3422473645966415</v>
      </c>
      <c r="D101" t="e">
        <f>($F$4*EXP($D$4*Table2[[#This Row],[t]]))+($G$4*EXP($E$4*Table2[[#This Row],[t]]))</f>
        <v>#NUM!</v>
      </c>
      <c r="E101">
        <f>EXP($D$5*Table2[[#This Row],[t]])*($E$5+($F$5*Table2[[#This Row],[t]]))</f>
        <v>-0.80500554142248892</v>
      </c>
      <c r="G101" s="26">
        <f t="shared" si="3"/>
        <v>0.90000000000000058</v>
      </c>
      <c r="H101">
        <f ca="1">INDIRECT("Table2[@["&amp;Motion&amp;"]]")</f>
        <v>1.3422473645966415</v>
      </c>
    </row>
    <row r="102" spans="1:8" x14ac:dyDescent="0.25">
      <c r="A102">
        <f t="shared" si="2"/>
        <v>0.91000000000000059</v>
      </c>
      <c r="B102">
        <f>$D$2*COS(($E$2*Table2[[#This Row],[t]])-$L$2)</f>
        <v>2.7773308078444527</v>
      </c>
      <c r="C102">
        <f>($D$3*EXP($E$3*Table2[[#This Row],[t]]))*COS(($F$3*Table2[[#This Row],[t]])-$L$3)</f>
        <v>1.3034032935844695</v>
      </c>
      <c r="D102" t="e">
        <f>($F$4*EXP($D$4*Table2[[#This Row],[t]]))+($G$4*EXP($E$4*Table2[[#This Row],[t]]))</f>
        <v>#NUM!</v>
      </c>
      <c r="E102">
        <f>EXP($D$5*Table2[[#This Row],[t]])*($E$5+($F$5*Table2[[#This Row],[t]]))</f>
        <v>-0.80812809917405581</v>
      </c>
      <c r="G102" s="26">
        <f t="shared" si="3"/>
        <v>0.91000000000000059</v>
      </c>
      <c r="H102">
        <f ca="1">INDIRECT("Table2[@["&amp;Motion&amp;"]]")</f>
        <v>1.3034032935844695</v>
      </c>
    </row>
    <row r="103" spans="1:8" x14ac:dyDescent="0.25">
      <c r="A103">
        <f t="shared" si="2"/>
        <v>0.9200000000000006</v>
      </c>
      <c r="B103">
        <f>$D$2*COS(($E$2*Table2[[#This Row],[t]])-$L$2)</f>
        <v>2.7729580980250477</v>
      </c>
      <c r="C103">
        <f>($D$3*EXP($E$3*Table2[[#This Row],[t]]))*COS(($F$3*Table2[[#This Row],[t]])-$L$3)</f>
        <v>1.2639406887895013</v>
      </c>
      <c r="D103" t="e">
        <f>($F$4*EXP($D$4*Table2[[#This Row],[t]]))+($G$4*EXP($E$4*Table2[[#This Row],[t]]))</f>
        <v>#NUM!</v>
      </c>
      <c r="E103">
        <f>EXP($D$5*Table2[[#This Row],[t]])*($E$5+($F$5*Table2[[#This Row],[t]]))</f>
        <v>-0.81119948447639989</v>
      </c>
      <c r="G103" s="26">
        <f t="shared" si="3"/>
        <v>0.9200000000000006</v>
      </c>
      <c r="H103">
        <f ca="1">INDIRECT("Table2[@["&amp;Motion&amp;"]]")</f>
        <v>1.2639406887895013</v>
      </c>
    </row>
    <row r="104" spans="1:8" x14ac:dyDescent="0.25">
      <c r="A104">
        <f t="shared" si="2"/>
        <v>0.9300000000000006</v>
      </c>
      <c r="B104">
        <f>$D$2*COS(($E$2*Table2[[#This Row],[t]])-$L$2)</f>
        <v>2.7674762419387142</v>
      </c>
      <c r="C104">
        <f>($D$3*EXP($E$3*Table2[[#This Row],[t]]))*COS(($F$3*Table2[[#This Row],[t]])-$L$3)</f>
        <v>1.2238961338699945</v>
      </c>
      <c r="D104" t="e">
        <f>($F$4*EXP($D$4*Table2[[#This Row],[t]]))+($G$4*EXP($E$4*Table2[[#This Row],[t]]))</f>
        <v>#NUM!</v>
      </c>
      <c r="E104">
        <f>EXP($D$5*Table2[[#This Row],[t]])*($E$5+($F$5*Table2[[#This Row],[t]]))</f>
        <v>-0.81422013010207206</v>
      </c>
      <c r="G104" s="26">
        <f t="shared" si="3"/>
        <v>0.9300000000000006</v>
      </c>
      <c r="H104">
        <f ca="1">INDIRECT("Table2[@["&amp;Motion&amp;"]]")</f>
        <v>1.2238961338699945</v>
      </c>
    </row>
    <row r="105" spans="1:8" x14ac:dyDescent="0.25">
      <c r="A105">
        <f t="shared" si="2"/>
        <v>0.94000000000000061</v>
      </c>
      <c r="B105">
        <f>$D$2*COS(($E$2*Table2[[#This Row],[t]])-$L$2)</f>
        <v>2.7608874322547967</v>
      </c>
      <c r="C105">
        <f>($D$3*EXP($E$3*Table2[[#This Row],[t]]))*COS(($F$3*Table2[[#This Row],[t]])-$L$3)</f>
        <v>1.1833062972055319</v>
      </c>
      <c r="D105" t="e">
        <f>($F$4*EXP($D$4*Table2[[#This Row],[t]]))+($G$4*EXP($E$4*Table2[[#This Row],[t]]))</f>
        <v>#NUM!</v>
      </c>
      <c r="E105">
        <f>EXP($D$5*Table2[[#This Row],[t]])*($E$5+($F$5*Table2[[#This Row],[t]]))</f>
        <v>-0.8171904657796315</v>
      </c>
      <c r="G105" s="26">
        <f t="shared" si="3"/>
        <v>0.94000000000000061</v>
      </c>
      <c r="H105">
        <f ca="1">INDIRECT("Table2[@["&amp;Motion&amp;"]]")</f>
        <v>1.1833062972055319</v>
      </c>
    </row>
    <row r="106" spans="1:8" x14ac:dyDescent="0.25">
      <c r="A106">
        <f t="shared" si="2"/>
        <v>0.95000000000000062</v>
      </c>
      <c r="B106">
        <f>$D$2*COS(($E$2*Table2[[#This Row],[t]])-$L$2)</f>
        <v>2.7531943044093192</v>
      </c>
      <c r="C106">
        <f>($D$3*EXP($E$3*Table2[[#This Row],[t]]))*COS(($F$3*Table2[[#This Row],[t]])-$L$3)</f>
        <v>1.1422079027794791</v>
      </c>
      <c r="D106" t="e">
        <f>($F$4*EXP($D$4*Table2[[#This Row],[t]]))+($G$4*EXP($E$4*Table2[[#This Row],[t]]))</f>
        <v>#NUM!</v>
      </c>
      <c r="E106">
        <f>EXP($D$5*Table2[[#This Row],[t]])*($E$5+($F$5*Table2[[#This Row],[t]]))</f>
        <v>-0.82011091821324544</v>
      </c>
      <c r="G106" s="26">
        <f t="shared" si="3"/>
        <v>0.95000000000000062</v>
      </c>
      <c r="H106">
        <f ca="1">INDIRECT("Table2[@["&amp;Motion&amp;"]]")</f>
        <v>1.1422079027794791</v>
      </c>
    </row>
    <row r="107" spans="1:8" x14ac:dyDescent="0.25">
      <c r="A107">
        <f t="shared" si="2"/>
        <v>0.96000000000000063</v>
      </c>
      <c r="B107">
        <f>$D$2*COS(($E$2*Table2[[#This Row],[t]])-$L$2)</f>
        <v>2.7443999355508457</v>
      </c>
      <c r="C107">
        <f>($D$3*EXP($E$3*Table2[[#This Row],[t]]))*COS(($F$3*Table2[[#This Row],[t]])-$L$3)</f>
        <v>1.1006377013082902</v>
      </c>
      <c r="D107" t="e">
        <f>($F$4*EXP($D$4*Table2[[#This Row],[t]]))+($G$4*EXP($E$4*Table2[[#This Row],[t]]))</f>
        <v>#NUM!</v>
      </c>
      <c r="E107">
        <f>EXP($D$5*Table2[[#This Row],[t]])*($E$5+($F$5*Table2[[#This Row],[t]]))</f>
        <v>-0.82298191110216745</v>
      </c>
      <c r="G107" s="26">
        <f t="shared" si="3"/>
        <v>0.96000000000000063</v>
      </c>
      <c r="H107">
        <f ca="1">INDIRECT("Table2[@["&amp;Motion&amp;"]]")</f>
        <v>1.1006377013082902</v>
      </c>
    </row>
    <row r="108" spans="1:8" x14ac:dyDescent="0.25">
      <c r="A108">
        <f t="shared" si="2"/>
        <v>0.97000000000000064</v>
      </c>
      <c r="B108">
        <f>$D$2*COS(($E$2*Table2[[#This Row],[t]])-$L$2)</f>
        <v>2.7345078433096628</v>
      </c>
      <c r="C108">
        <f>($D$3*EXP($E$3*Table2[[#This Row],[t]]))*COS(($F$3*Table2[[#This Row],[t]])-$L$3)</f>
        <v>1.0586324416374715</v>
      </c>
      <c r="D108" t="e">
        <f>($F$4*EXP($D$4*Table2[[#This Row],[t]]))+($G$4*EXP($E$4*Table2[[#This Row],[t]]))</f>
        <v>#NUM!</v>
      </c>
      <c r="E108">
        <f>EXP($D$5*Table2[[#This Row],[t]])*($E$5+($F$5*Table2[[#This Row],[t]]))</f>
        <v>-0.82580386516009763</v>
      </c>
      <c r="G108" s="26">
        <f t="shared" si="3"/>
        <v>0.97000000000000064</v>
      </c>
      <c r="H108">
        <f ca="1">INDIRECT("Table2[@["&amp;Motion&amp;"]]")</f>
        <v>1.0586324416374715</v>
      </c>
    </row>
    <row r="109" spans="1:8" x14ac:dyDescent="0.25">
      <c r="A109">
        <f t="shared" si="2"/>
        <v>0.98000000000000065</v>
      </c>
      <c r="B109">
        <f>$D$2*COS(($E$2*Table2[[#This Row],[t]])-$L$2)</f>
        <v>2.7235219843907745</v>
      </c>
      <c r="C109">
        <f>($D$3*EXP($E$3*Table2[[#This Row],[t]]))*COS(($F$3*Table2[[#This Row],[t]])-$L$3)</f>
        <v>1.0162288424235995</v>
      </c>
      <c r="D109" t="e">
        <f>($F$4*EXP($D$4*Table2[[#This Row],[t]]))+($G$4*EXP($E$4*Table2[[#This Row],[t]]))</f>
        <v>#NUM!</v>
      </c>
      <c r="E109">
        <f>EXP($D$5*Table2[[#This Row],[t]])*($E$5+($F$5*Table2[[#This Row],[t]]))</f>
        <v>-0.82857719813442288</v>
      </c>
      <c r="G109" s="26">
        <f t="shared" si="3"/>
        <v>0.98000000000000065</v>
      </c>
      <c r="H109">
        <f ca="1">INDIRECT("Table2[@["&amp;Motion&amp;"]]")</f>
        <v>1.0162288424235995</v>
      </c>
    </row>
    <row r="110" spans="1:8" x14ac:dyDescent="0.25">
      <c r="A110">
        <f t="shared" si="2"/>
        <v>0.99000000000000066</v>
      </c>
      <c r="B110">
        <f>$D$2*COS(($E$2*Table2[[#This Row],[t]])-$L$2)</f>
        <v>2.7114467529912725</v>
      </c>
      <c r="C110">
        <f>($D$3*EXP($E$3*Table2[[#This Row],[t]]))*COS(($F$3*Table2[[#This Row],[t]])-$L$3)</f>
        <v>0.97346356412138935</v>
      </c>
      <c r="D110" t="e">
        <f>($F$4*EXP($D$4*Table2[[#This Row],[t]]))+($G$4*EXP($E$4*Table2[[#This Row],[t]]))</f>
        <v>#NUM!</v>
      </c>
      <c r="E110">
        <f>EXP($D$5*Table2[[#This Row],[t]])*($E$5+($F$5*Table2[[#This Row],[t]]))</f>
        <v>-0.83130232482534205</v>
      </c>
      <c r="G110" s="26">
        <f t="shared" si="3"/>
        <v>0.99000000000000066</v>
      </c>
      <c r="H110">
        <f ca="1">INDIRECT("Table2[@["&amp;Motion&amp;"]]")</f>
        <v>0.97346356412138935</v>
      </c>
    </row>
    <row r="111" spans="1:8" x14ac:dyDescent="0.25">
      <c r="A111">
        <f t="shared" si="2"/>
        <v>1.0000000000000007</v>
      </c>
      <c r="B111">
        <f>$D$2*COS(($E$2*Table2[[#This Row],[t]])-$L$2)</f>
        <v>2.6982869790427153</v>
      </c>
      <c r="C111">
        <f>($D$3*EXP($E$3*Table2[[#This Row],[t]]))*COS(($F$3*Table2[[#This Row],[t]])-$L$3)</f>
        <v>0.9303731812943703</v>
      </c>
      <c r="D111" t="e">
        <f>($F$4*EXP($D$4*Table2[[#This Row],[t]]))+($G$4*EXP($E$4*Table2[[#This Row],[t]]))</f>
        <v>#NUM!</v>
      </c>
      <c r="E111">
        <f>EXP($D$5*Table2[[#This Row],[t]])*($E$5+($F$5*Table2[[#This Row],[t]]))</f>
        <v>-0.8339796571048711</v>
      </c>
      <c r="G111" s="26">
        <f t="shared" si="3"/>
        <v>1.0000000000000007</v>
      </c>
      <c r="H111">
        <f ca="1">INDIRECT("Table2[@["&amp;Motion&amp;"]]")</f>
        <v>0.9303731812943703</v>
      </c>
    </row>
    <row r="112" spans="1:8" x14ac:dyDescent="0.25">
      <c r="A112">
        <f t="shared" si="2"/>
        <v>1.0100000000000007</v>
      </c>
      <c r="B112">
        <f>$D$2*COS(($E$2*Table2[[#This Row],[t]])-$L$2)</f>
        <v>2.684047926279221</v>
      </c>
      <c r="C112">
        <f>($D$3*EXP($E$3*Table2[[#This Row],[t]]))*COS(($F$3*Table2[[#This Row],[t]])-$L$3)</f>
        <v>0.88699415526731029</v>
      </c>
      <c r="D112" t="e">
        <f>($F$4*EXP($D$4*Table2[[#This Row],[t]]))+($G$4*EXP($E$4*Table2[[#This Row],[t]]))</f>
        <v>#NUM!</v>
      </c>
      <c r="E112">
        <f>EXP($D$5*Table2[[#This Row],[t]])*($E$5+($F$5*Table2[[#This Row],[t]]))</f>
        <v>-0.83660960393573514</v>
      </c>
      <c r="G112" s="26">
        <f t="shared" si="3"/>
        <v>1.0100000000000007</v>
      </c>
      <c r="H112">
        <f ca="1">INDIRECT("Table2[@["&amp;Motion&amp;"]]")</f>
        <v>0.88699415526731029</v>
      </c>
    </row>
    <row r="113" spans="1:8" x14ac:dyDescent="0.25">
      <c r="A113">
        <f t="shared" si="2"/>
        <v>1.0200000000000007</v>
      </c>
      <c r="B113">
        <f>$D$2*COS(($E$2*Table2[[#This Row],[t]])-$L$2)</f>
        <v>2.6687352901320431</v>
      </c>
      <c r="C113">
        <f>($D$3*EXP($E$3*Table2[[#This Row],[t]]))*COS(($F$3*Table2[[#This Row],[t]])-$L$3)</f>
        <v>0.84336280713806477</v>
      </c>
      <c r="D113" t="e">
        <f>($F$4*EXP($D$4*Table2[[#This Row],[t]]))+($G$4*EXP($E$4*Table2[[#This Row],[t]]))</f>
        <v>#NUM!</v>
      </c>
      <c r="E113">
        <f>EXP($D$5*Table2[[#This Row],[t]])*($E$5+($F$5*Table2[[#This Row],[t]]))</f>
        <v>-0.83919257139014192</v>
      </c>
      <c r="G113" s="26">
        <f t="shared" si="3"/>
        <v>1.0200000000000007</v>
      </c>
      <c r="H113">
        <f ca="1">INDIRECT("Table2[@["&amp;Motion&amp;"]]")</f>
        <v>0.84336280713806477</v>
      </c>
    </row>
    <row r="114" spans="1:8" x14ac:dyDescent="0.25">
      <c r="A114">
        <f t="shared" si="2"/>
        <v>1.0300000000000007</v>
      </c>
      <c r="B114">
        <f>$D$2*COS(($E$2*Table2[[#This Row],[t]])-$L$2)</f>
        <v>2.6523551954514755</v>
      </c>
      <c r="C114">
        <f>($D$3*EXP($E$3*Table2[[#This Row],[t]]))*COS(($F$3*Table2[[#This Row],[t]])-$L$3)</f>
        <v>0.79951529116609354</v>
      </c>
      <c r="D114" t="e">
        <f>($F$4*EXP($D$4*Table2[[#This Row],[t]]))+($G$4*EXP($E$4*Table2[[#This Row],[t]]))</f>
        <v>#NUM!</v>
      </c>
      <c r="E114">
        <f>EXP($D$5*Table2[[#This Row],[t]])*($E$5+($F$5*Table2[[#This Row],[t]]))</f>
        <v>-0.84172896266844222</v>
      </c>
      <c r="G114" s="26">
        <f t="shared" si="3"/>
        <v>1.0300000000000007</v>
      </c>
      <c r="H114">
        <f ca="1">INDIRECT("Table2[@["&amp;Motion&amp;"]]")</f>
        <v>0.79951529116609354</v>
      </c>
    </row>
    <row r="115" spans="1:8" x14ac:dyDescent="0.25">
      <c r="A115">
        <f t="shared" si="2"/>
        <v>1.0400000000000007</v>
      </c>
      <c r="B115">
        <f>$D$2*COS(($E$2*Table2[[#This Row],[t]])-$L$2)</f>
        <v>2.6349141940569916</v>
      </c>
      <c r="C115">
        <f>($D$3*EXP($E$3*Table2[[#This Row],[t]]))*COS(($F$3*Table2[[#This Row],[t]])-$L$3)</f>
        <v>0.75548756855441201</v>
      </c>
      <c r="D115" t="e">
        <f>($F$4*EXP($D$4*Table2[[#This Row],[t]]))+($G$4*EXP($E$4*Table2[[#This Row],[t]]))</f>
        <v>#NUM!</v>
      </c>
      <c r="E115">
        <f>EXP($D$5*Table2[[#This Row],[t]])*($E$5+($F$5*Table2[[#This Row],[t]]))</f>
        <v>-0.84421917811767622</v>
      </c>
      <c r="G115" s="26">
        <f t="shared" si="3"/>
        <v>1.0400000000000007</v>
      </c>
      <c r="H115">
        <f ca="1">INDIRECT("Table2[@["&amp;Motion&amp;"]]")</f>
        <v>0.75548756855441201</v>
      </c>
    </row>
    <row r="116" spans="1:8" x14ac:dyDescent="0.25">
      <c r="A116">
        <f t="shared" si="2"/>
        <v>1.0500000000000007</v>
      </c>
      <c r="B116">
        <f>$D$2*COS(($E$2*Table2[[#This Row],[t]])-$L$2)</f>
        <v>2.6164192621166058</v>
      </c>
      <c r="C116">
        <f>($D$3*EXP($E$3*Table2[[#This Row],[t]]))*COS(($F$3*Table2[[#This Row],[t]])-$L$3)</f>
        <v>0.71131538164127817</v>
      </c>
      <c r="D116" t="e">
        <f>($F$4*EXP($D$4*Table2[[#This Row],[t]]))+($G$4*EXP($E$4*Table2[[#This Row],[t]]))</f>
        <v>#NUM!</v>
      </c>
      <c r="E116">
        <f>EXP($D$5*Table2[[#This Row],[t]])*($E$5+($F$5*Table2[[#This Row],[t]]))</f>
        <v>-0.84666361525000433</v>
      </c>
      <c r="G116" s="26">
        <f t="shared" si="3"/>
        <v>1.0500000000000007</v>
      </c>
      <c r="H116">
        <f ca="1">INDIRECT("Table2[@["&amp;Motion&amp;"]]")</f>
        <v>0.71131538164127817</v>
      </c>
    </row>
    <row r="117" spans="1:8" x14ac:dyDescent="0.25">
      <c r="A117">
        <f t="shared" si="2"/>
        <v>1.0600000000000007</v>
      </c>
      <c r="B117">
        <f>$D$2*COS(($E$2*Table2[[#This Row],[t]])-$L$2)</f>
        <v>2.5968777973564987</v>
      </c>
      <c r="C117">
        <f>($D$3*EXP($E$3*Table2[[#This Row],[t]]))*COS(($F$3*Table2[[#This Row],[t]])-$L$3)</f>
        <v>0.66703422851744576</v>
      </c>
      <c r="D117" t="e">
        <f>($F$4*EXP($D$4*Table2[[#This Row],[t]]))+($G$4*EXP($E$4*Table2[[#This Row],[t]]))</f>
        <v>#NUM!</v>
      </c>
      <c r="E117">
        <f>EXP($D$5*Table2[[#This Row],[t]])*($E$5+($F$5*Table2[[#This Row],[t]]))</f>
        <v>-0.84906266876102754</v>
      </c>
      <c r="G117" s="26">
        <f t="shared" si="3"/>
        <v>1.0600000000000007</v>
      </c>
      <c r="H117">
        <f ca="1">INDIRECT("Table2[@["&amp;Motion&amp;"]]")</f>
        <v>0.66703422851744576</v>
      </c>
    </row>
    <row r="118" spans="1:8" x14ac:dyDescent="0.25">
      <c r="A118">
        <f t="shared" si="2"/>
        <v>1.0700000000000007</v>
      </c>
      <c r="B118">
        <f>$D$2*COS(($E$2*Table2[[#This Row],[t]])-$L$2)</f>
        <v>2.5762976161020243</v>
      </c>
      <c r="C118">
        <f>($D$3*EXP($E$3*Table2[[#This Row],[t]]))*COS(($F$3*Table2[[#This Row],[t]])-$L$3)</f>
        <v>0.62267933808430853</v>
      </c>
      <c r="D118" t="e">
        <f>($F$4*EXP($D$4*Table2[[#This Row],[t]]))+($G$4*EXP($E$4*Table2[[#This Row],[t]]))</f>
        <v>#NUM!</v>
      </c>
      <c r="E118">
        <f>EXP($D$5*Table2[[#This Row],[t]])*($E$5+($F$5*Table2[[#This Row],[t]]))</f>
        <v>-0.85141673054799416</v>
      </c>
      <c r="G118" s="26">
        <f t="shared" si="3"/>
        <v>1.0700000000000007</v>
      </c>
      <c r="H118">
        <f ca="1">INDIRECT("Table2[@["&amp;Motion&amp;"]]")</f>
        <v>0.62267933808430853</v>
      </c>
    </row>
    <row r="119" spans="1:8" x14ac:dyDescent="0.25">
      <c r="A119">
        <f t="shared" si="2"/>
        <v>1.0800000000000007</v>
      </c>
      <c r="B119">
        <f>$D$2*COS(($E$2*Table2[[#This Row],[t]])-$L$2)</f>
        <v>2.5546869501512859</v>
      </c>
      <c r="C119">
        <f>($D$3*EXP($E$3*Table2[[#This Row],[t]]))*COS(($F$3*Table2[[#This Row],[t]])-$L$3)</f>
        <v>0.57828564556779527</v>
      </c>
      <c r="D119" t="e">
        <f>($F$4*EXP($D$4*Table2[[#This Row],[t]]))+($G$4*EXP($E$4*Table2[[#This Row],[t]]))</f>
        <v>#NUM!</v>
      </c>
      <c r="E119">
        <f>EXP($D$5*Table2[[#This Row],[t]])*($E$5+($F$5*Table2[[#This Row],[t]]))</f>
        <v>-0.85372618972789494</v>
      </c>
      <c r="G119" s="26">
        <f t="shared" si="3"/>
        <v>1.0800000000000007</v>
      </c>
      <c r="H119">
        <f ca="1">INDIRECT("Table2[@["&amp;Motion&amp;"]]")</f>
        <v>0.57828564556779527</v>
      </c>
    </row>
    <row r="120" spans="1:8" x14ac:dyDescent="0.25">
      <c r="A120">
        <f t="shared" si="2"/>
        <v>1.0900000000000007</v>
      </c>
      <c r="B120">
        <f>$D$2*COS(($E$2*Table2[[#This Row],[t]])-$L$2)</f>
        <v>2.5320544434825258</v>
      </c>
      <c r="C120">
        <f>($D$3*EXP($E$3*Table2[[#This Row],[t]]))*COS(($F$3*Table2[[#This Row],[t]])-$L$3)</f>
        <v>0.53388776850235353</v>
      </c>
      <c r="D120" t="e">
        <f>($F$4*EXP($D$4*Table2[[#This Row],[t]]))+($G$4*EXP($E$4*Table2[[#This Row],[t]]))</f>
        <v>#NUM!</v>
      </c>
      <c r="E120">
        <f>EXP($D$5*Table2[[#This Row],[t]])*($E$5+($F$5*Table2[[#This Row],[t]]))</f>
        <v>-0.8559914326554483</v>
      </c>
      <c r="G120" s="26">
        <f t="shared" si="3"/>
        <v>1.0900000000000007</v>
      </c>
      <c r="H120">
        <f ca="1">INDIRECT("Table2[@["&amp;Motion&amp;"]]")</f>
        <v>0.53388776850235353</v>
      </c>
    </row>
    <row r="121" spans="1:8" x14ac:dyDescent="0.25">
      <c r="A121">
        <f t="shared" si="2"/>
        <v>1.1000000000000008</v>
      </c>
      <c r="B121">
        <f>$D$2*COS(($E$2*Table2[[#This Row],[t]])-$L$2)</f>
        <v>2.5084091487966482</v>
      </c>
      <c r="C121">
        <f>($D$3*EXP($E$3*Table2[[#This Row],[t]]))*COS(($F$3*Table2[[#This Row],[t]])-$L$3)</f>
        <v>0.48951998319886286</v>
      </c>
      <c r="D121" t="e">
        <f>($F$4*EXP($D$4*Table2[[#This Row],[t]]))+($G$4*EXP($E$4*Table2[[#This Row],[t]]))</f>
        <v>#NUM!</v>
      </c>
      <c r="E121">
        <f>EXP($D$5*Table2[[#This Row],[t]])*($E$5+($F$5*Table2[[#This Row],[t]]))</f>
        <v>-0.85821284294097411</v>
      </c>
      <c r="G121" s="26">
        <f t="shared" si="3"/>
        <v>1.1000000000000008</v>
      </c>
      <c r="H121">
        <f ca="1">INDIRECT("Table2[@["&amp;Motion&amp;"]]")</f>
        <v>0.48951998319886286</v>
      </c>
    </row>
    <row r="122" spans="1:8" x14ac:dyDescent="0.25">
      <c r="A122">
        <f t="shared" si="2"/>
        <v>1.1100000000000008</v>
      </c>
      <c r="B122">
        <f>$D$2*COS(($E$2*Table2[[#This Row],[t]])-$L$2)</f>
        <v>2.4837605238962612</v>
      </c>
      <c r="C122">
        <f>($D$3*EXP($E$3*Table2[[#This Row],[t]]))*COS(($F$3*Table2[[#This Row],[t]])-$L$3)</f>
        <v>0.44521620170981291</v>
      </c>
      <c r="D122" t="e">
        <f>($F$4*EXP($D$4*Table2[[#This Row],[t]]))+($G$4*EXP($E$4*Table2[[#This Row],[t]]))</f>
        <v>#NUM!</v>
      </c>
      <c r="E122">
        <f>EXP($D$5*Table2[[#This Row],[t]])*($E$5+($F$5*Table2[[#This Row],[t]]))</f>
        <v>-0.86039080146815872</v>
      </c>
      <c r="G122" s="26">
        <f t="shared" si="3"/>
        <v>1.1100000000000008</v>
      </c>
      <c r="H122">
        <f ca="1">INDIRECT("Table2[@["&amp;Motion&amp;"]]")</f>
        <v>0.44521620170981291</v>
      </c>
    </row>
    <row r="123" spans="1:8" x14ac:dyDescent="0.25">
      <c r="A123">
        <f t="shared" si="2"/>
        <v>1.1200000000000008</v>
      </c>
      <c r="B123">
        <f>$D$2*COS(($E$2*Table2[[#This Row],[t]])-$L$2)</f>
        <v>2.4581184279026815</v>
      </c>
      <c r="C123">
        <f>($D$3*EXP($E$3*Table2[[#This Row],[t]]))*COS(($F$3*Table2[[#This Row],[t]])-$L$3)</f>
        <v>0.40100994930455386</v>
      </c>
      <c r="D123" t="e">
        <f>($F$4*EXP($D$4*Table2[[#This Row],[t]]))+($G$4*EXP($E$4*Table2[[#This Row],[t]]))</f>
        <v>#NUM!</v>
      </c>
      <c r="E123">
        <f>EXP($D$5*Table2[[#This Row],[t]])*($E$5+($F$5*Table2[[#This Row],[t]]))</f>
        <v>-0.86252568641171068</v>
      </c>
      <c r="G123" s="26">
        <f t="shared" si="3"/>
        <v>1.1200000000000008</v>
      </c>
      <c r="H123">
        <f ca="1">INDIRECT("Table2[@["&amp;Motion&amp;"]]")</f>
        <v>0.40100994930455386</v>
      </c>
    </row>
    <row r="124" spans="1:8" x14ac:dyDescent="0.25">
      <c r="A124">
        <f t="shared" si="2"/>
        <v>1.1300000000000008</v>
      </c>
      <c r="B124">
        <f>$D$2*COS(($E$2*Table2[[#This Row],[t]])-$L$2)</f>
        <v>2.4314931173124159</v>
      </c>
      <c r="C124">
        <f>($D$3*EXP($E$3*Table2[[#This Row],[t]]))*COS(($F$3*Table2[[#This Row],[t]])-$L$3)</f>
        <v>0.35693434246691857</v>
      </c>
      <c r="D124" t="e">
        <f>($F$4*EXP($D$4*Table2[[#This Row],[t]]))+($G$4*EXP($E$4*Table2[[#This Row],[t]]))</f>
        <v>#NUM!</v>
      </c>
      <c r="E124">
        <f>EXP($D$5*Table2[[#This Row],[t]])*($E$5+($F$5*Table2[[#This Row],[t]]))</f>
        <v>-0.86461787325490858</v>
      </c>
      <c r="G124" s="26">
        <f t="shared" si="3"/>
        <v>1.1300000000000008</v>
      </c>
      <c r="H124">
        <f ca="1">INDIRECT("Table2[@["&amp;Motion&amp;"]]")</f>
        <v>0.35693434246691857</v>
      </c>
    </row>
    <row r="125" spans="1:8" x14ac:dyDescent="0.25">
      <c r="A125">
        <f t="shared" si="2"/>
        <v>1.1400000000000008</v>
      </c>
      <c r="B125">
        <f>$D$2*COS(($E$2*Table2[[#This Row],[t]])-$L$2)</f>
        <v>2.4038952418947011</v>
      </c>
      <c r="C125">
        <f>($D$3*EXP($E$3*Table2[[#This Row],[t]]))*COS(($F$3*Table2[[#This Row],[t]])-$L$3)</f>
        <v>0.31302206742697941</v>
      </c>
      <c r="D125" t="e">
        <f>($F$4*EXP($D$4*Table2[[#This Row],[t]]))+($G$4*EXP($E$4*Table2[[#This Row],[t]]))</f>
        <v>#NUM!</v>
      </c>
      <c r="E125">
        <f>EXP($D$5*Table2[[#This Row],[t]])*($E$5+($F$5*Table2[[#This Row],[t]]))</f>
        <v>-0.86666773480704073</v>
      </c>
      <c r="G125" s="26">
        <f t="shared" si="3"/>
        <v>1.1400000000000008</v>
      </c>
      <c r="H125">
        <f ca="1">INDIRECT("Table2[@["&amp;Motion&amp;"]]")</f>
        <v>0.31302206742697941</v>
      </c>
    </row>
    <row r="126" spans="1:8" x14ac:dyDescent="0.25">
      <c r="A126">
        <f t="shared" si="2"/>
        <v>1.1500000000000008</v>
      </c>
      <c r="B126">
        <f>$D$2*COS(($E$2*Table2[[#This Row],[t]])-$L$2)</f>
        <v>2.3753358404317382</v>
      </c>
      <c r="C126">
        <f>($D$3*EXP($E$3*Table2[[#This Row],[t]]))*COS(($F$3*Table2[[#This Row],[t]])-$L$3)</f>
        <v>0.26930535923818266</v>
      </c>
      <c r="D126" t="e">
        <f>($F$4*EXP($D$4*Table2[[#This Row],[t]]))+($G$4*EXP($E$4*Table2[[#This Row],[t]]))</f>
        <v>#NUM!</v>
      </c>
      <c r="E126">
        <f>EXP($D$5*Table2[[#This Row],[t]])*($E$5+($F$5*Table2[[#This Row],[t]]))</f>
        <v>-0.86867564122073804</v>
      </c>
      <c r="G126" s="26">
        <f t="shared" si="3"/>
        <v>1.1500000000000008</v>
      </c>
      <c r="H126">
        <f ca="1">INDIRECT("Table2[@["&amp;Motion&amp;"]]")</f>
        <v>0.26930535923818266</v>
      </c>
    </row>
    <row r="127" spans="1:8" x14ac:dyDescent="0.25">
      <c r="A127">
        <f t="shared" si="2"/>
        <v>1.1600000000000008</v>
      </c>
      <c r="B127">
        <f>$D$2*COS(($E$2*Table2[[#This Row],[t]])-$L$2)</f>
        <v>2.3458263363033245</v>
      </c>
      <c r="C127">
        <f>($D$3*EXP($E$3*Table2[[#This Row],[t]]))*COS(($F$3*Table2[[#This Row],[t]])-$L$3)</f>
        <v>0.22581598141056552</v>
      </c>
      <c r="D127" t="e">
        <f>($F$4*EXP($D$4*Table2[[#This Row],[t]]))+($G$4*EXP($E$4*Table2[[#This Row],[t]]))</f>
        <v>#NUM!</v>
      </c>
      <c r="E127">
        <f>EXP($D$5*Table2[[#This Row],[t]])*($E$5+($F$5*Table2[[#This Row],[t]]))</f>
        <v>-0.87064196000920024</v>
      </c>
      <c r="G127" s="26">
        <f t="shared" si="3"/>
        <v>1.1600000000000008</v>
      </c>
      <c r="H127">
        <f ca="1">INDIRECT("Table2[@["&amp;Motion&amp;"]]")</f>
        <v>0.22581598141056552</v>
      </c>
    </row>
    <row r="128" spans="1:8" x14ac:dyDescent="0.25">
      <c r="A128">
        <f t="shared" si="2"/>
        <v>1.1700000000000008</v>
      </c>
      <c r="B128">
        <f>$D$2*COS(($E$2*Table2[[#This Row],[t]])-$L$2)</f>
        <v>2.3153785329176566</v>
      </c>
      <c r="C128">
        <f>($D$3*EXP($E$3*Table2[[#This Row],[t]]))*COS(($F$3*Table2[[#This Row],[t]])-$L$3)</f>
        <v>0.18258520611022633</v>
      </c>
      <c r="D128" t="e">
        <f>($F$4*EXP($D$4*Table2[[#This Row],[t]]))+($G$4*EXP($E$4*Table2[[#This Row],[t]]))</f>
        <v>#NUM!</v>
      </c>
      <c r="E128">
        <f>EXP($D$5*Table2[[#This Row],[t]])*($E$5+($F$5*Table2[[#This Row],[t]]))</f>
        <v>-0.87256705606331764</v>
      </c>
      <c r="G128" s="26">
        <f t="shared" si="3"/>
        <v>1.1700000000000008</v>
      </c>
      <c r="H128">
        <f ca="1">INDIRECT("Table2[@["&amp;Motion&amp;"]]")</f>
        <v>0.18258520611022633</v>
      </c>
    </row>
    <row r="129" spans="1:8" x14ac:dyDescent="0.25">
      <c r="A129">
        <f t="shared" si="2"/>
        <v>1.1800000000000008</v>
      </c>
      <c r="B129">
        <f>$D$2*COS(($E$2*Table2[[#This Row],[t]])-$L$2)</f>
        <v>2.2840046089901245</v>
      </c>
      <c r="C129">
        <f>($D$3*EXP($E$3*Table2[[#This Row],[t]]))*COS(($F$3*Table2[[#This Row],[t]])-$L$3)</f>
        <v>0.13964379493468673</v>
      </c>
      <c r="D129" t="e">
        <f>($F$4*EXP($D$4*Table2[[#This Row],[t]]))+($G$4*EXP($E$4*Table2[[#This Row],[t]]))</f>
        <v>#NUM!</v>
      </c>
      <c r="E129">
        <f>EXP($D$5*Table2[[#This Row],[t]])*($E$5+($F$5*Table2[[#This Row],[t]]))</f>
        <v>-0.87445129166868496</v>
      </c>
      <c r="G129" s="26">
        <f t="shared" si="3"/>
        <v>1.1800000000000008</v>
      </c>
      <c r="H129">
        <f ca="1">INDIRECT("Table2[@["&amp;Motion&amp;"]]")</f>
        <v>0.13964379493468673</v>
      </c>
    </row>
    <row r="130" spans="1:8" x14ac:dyDescent="0.25">
      <c r="A130">
        <f t="shared" si="2"/>
        <v>1.1900000000000008</v>
      </c>
      <c r="B130">
        <f>$D$2*COS(($E$2*Table2[[#This Row],[t]])-$L$2)</f>
        <v>2.2517171136719845</v>
      </c>
      <c r="C130">
        <f>($D$3*EXP($E$3*Table2[[#This Row],[t]]))*COS(($F$3*Table2[[#This Row],[t]])-$L$3)</f>
        <v>9.7021980273228559E-2</v>
      </c>
      <c r="D130" t="e">
        <f>($F$4*EXP($D$4*Table2[[#This Row],[t]]))+($G$4*EXP($E$4*Table2[[#This Row],[t]]))</f>
        <v>#NUM!</v>
      </c>
      <c r="E130">
        <f>EXP($D$5*Table2[[#This Row],[t]])*($E$5+($F$5*Table2[[#This Row],[t]]))</f>
        <v>-0.87629502652251479</v>
      </c>
      <c r="G130" s="26">
        <f t="shared" si="3"/>
        <v>1.1900000000000008</v>
      </c>
      <c r="H130">
        <f ca="1">INDIRECT("Table2[@["&amp;Motion&amp;"]]")</f>
        <v>9.7021980273228559E-2</v>
      </c>
    </row>
    <row r="131" spans="1:8" x14ac:dyDescent="0.25">
      <c r="A131">
        <f t="shared" si="2"/>
        <v>1.2000000000000008</v>
      </c>
      <c r="B131">
        <f>$D$2*COS(($E$2*Table2[[#This Row],[t]])-$L$2)</f>
        <v>2.2185289615308705</v>
      </c>
      <c r="C131">
        <f>($D$3*EXP($E$3*Table2[[#This Row],[t]]))*COS(($F$3*Table2[[#This Row],[t]])-$L$3)</f>
        <v>5.4749447260771342E-2</v>
      </c>
      <c r="D131" t="e">
        <f>($F$4*EXP($D$4*Table2[[#This Row],[t]]))+($G$4*EXP($E$4*Table2[[#This Row],[t]]))</f>
        <v>#NUM!</v>
      </c>
      <c r="E131">
        <f>EXP($D$5*Table2[[#This Row],[t]])*($E$5+($F$5*Table2[[#This Row],[t]]))</f>
        <v>-0.8780986177504424</v>
      </c>
      <c r="G131" s="26">
        <f t="shared" si="3"/>
        <v>1.2000000000000008</v>
      </c>
      <c r="H131">
        <f ca="1">INDIRECT("Table2[@["&amp;Motion&amp;"]]")</f>
        <v>5.4749447260771342E-2</v>
      </c>
    </row>
    <row r="132" spans="1:8" x14ac:dyDescent="0.25">
      <c r="A132">
        <f t="shared" si="2"/>
        <v>1.2100000000000009</v>
      </c>
      <c r="B132">
        <f>$D$2*COS(($E$2*Table2[[#This Row],[t]])-$L$2)</f>
        <v>2.1844534273851357</v>
      </c>
      <c r="C132">
        <f>($D$3*EXP($E$3*Table2[[#This Row],[t]]))*COS(($F$3*Table2[[#This Row],[t]])-$L$3)</f>
        <v>1.2855316333289813E-2</v>
      </c>
      <c r="D132" t="e">
        <f>($F$4*EXP($D$4*Table2[[#This Row],[t]]))+($G$4*EXP($E$4*Table2[[#This Row],[t]]))</f>
        <v>#NUM!</v>
      </c>
      <c r="E132">
        <f>EXP($D$5*Table2[[#This Row],[t]])*($E$5+($F$5*Table2[[#This Row],[t]]))</f>
        <v>-0.87986241992323189</v>
      </c>
      <c r="G132" s="26">
        <f t="shared" si="3"/>
        <v>1.2100000000000009</v>
      </c>
      <c r="H132">
        <f ca="1">INDIRECT("Table2[@["&amp;Motion&amp;"]]")</f>
        <v>1.2855316333289813E-2</v>
      </c>
    </row>
    <row r="133" spans="1:8" x14ac:dyDescent="0.25">
      <c r="A133">
        <f t="shared" si="2"/>
        <v>1.2200000000000009</v>
      </c>
      <c r="B133">
        <f>$D$2*COS(($E$2*Table2[[#This Row],[t]])-$L$2)</f>
        <v>2.1495041409941043</v>
      </c>
      <c r="C133">
        <f>($D$3*EXP($E$3*Table2[[#This Row],[t]]))*COS(($F$3*Table2[[#This Row],[t]])-$L$3)</f>
        <v>-2.8631873607758936E-2</v>
      </c>
      <c r="D133" t="e">
        <f>($F$4*EXP($D$4*Table2[[#This Row],[t]]))+($G$4*EXP($E$4*Table2[[#This Row],[t]]))</f>
        <v>#NUM!</v>
      </c>
      <c r="E133">
        <f>EXP($D$5*Table2[[#This Row],[t]])*($E$5+($F$5*Table2[[#This Row],[t]]))</f>
        <v>-0.88158678507337607</v>
      </c>
      <c r="G133" s="26">
        <f t="shared" si="3"/>
        <v>1.2200000000000009</v>
      </c>
      <c r="H133">
        <f ca="1">INDIRECT("Table2[@["&amp;Motion&amp;"]]")</f>
        <v>-2.8631873607758936E-2</v>
      </c>
    </row>
    <row r="134" spans="1:8" x14ac:dyDescent="0.25">
      <c r="A134">
        <f t="shared" si="2"/>
        <v>1.2300000000000009</v>
      </c>
      <c r="B134">
        <f>$D$2*COS(($E$2*Table2[[#This Row],[t]])-$L$2)</f>
        <v>2.1136950816063482</v>
      </c>
      <c r="C134">
        <f>($D$3*EXP($E$3*Table2[[#This Row],[t]]))*COS(($F$3*Table2[[#This Row],[t]])-$L$3)</f>
        <v>-6.9684181415077082E-2</v>
      </c>
      <c r="D134" t="e">
        <f>($F$4*EXP($D$4*Table2[[#This Row],[t]]))+($G$4*EXP($E$4*Table2[[#This Row],[t]]))</f>
        <v>#NUM!</v>
      </c>
      <c r="E134">
        <f>EXP($D$5*Table2[[#This Row],[t]])*($E$5+($F$5*Table2[[#This Row],[t]]))</f>
        <v>-0.88327206271159608</v>
      </c>
      <c r="G134" s="26">
        <f t="shared" si="3"/>
        <v>1.2300000000000009</v>
      </c>
      <c r="H134">
        <f ca="1">INDIRECT("Table2[@["&amp;Motion&amp;"]]")</f>
        <v>-6.9684181415077082E-2</v>
      </c>
    </row>
    <row r="135" spans="1:8" x14ac:dyDescent="0.25">
      <c r="A135">
        <f t="shared" si="2"/>
        <v>1.2400000000000009</v>
      </c>
      <c r="B135">
        <f>$D$2*COS(($E$2*Table2[[#This Row],[t]])-$L$2)</f>
        <v>2.0770405723681753</v>
      </c>
      <c r="C135">
        <f>($D$3*EXP($E$3*Table2[[#This Row],[t]]))*COS(($F$3*Table2[[#This Row],[t]])-$L$3)</f>
        <v>-0.11027427929285859</v>
      </c>
      <c r="D135" t="e">
        <f>($F$4*EXP($D$4*Table2[[#This Row],[t]]))+($G$4*EXP($E$4*Table2[[#This Row],[t]]))</f>
        <v>#NUM!</v>
      </c>
      <c r="E135">
        <f>EXP($D$5*Table2[[#This Row],[t]])*($E$5+($F$5*Table2[[#This Row],[t]]))</f>
        <v>-0.88491859984323962</v>
      </c>
      <c r="G135" s="26">
        <f t="shared" si="3"/>
        <v>1.2400000000000009</v>
      </c>
      <c r="H135">
        <f ca="1">INDIRECT("Table2[@["&amp;Motion&amp;"]]")</f>
        <v>-0.11027427929285859</v>
      </c>
    </row>
    <row r="136" spans="1:8" x14ac:dyDescent="0.25">
      <c r="A136">
        <f t="shared" si="2"/>
        <v>1.2500000000000009</v>
      </c>
      <c r="B136">
        <f>$D$2*COS(($E$2*Table2[[#This Row],[t]])-$L$2)</f>
        <v>2.03955527459456</v>
      </c>
      <c r="C136">
        <f>($D$3*EXP($E$3*Table2[[#This Row],[t]]))*COS(($F$3*Table2[[#This Row],[t]])-$L$3)</f>
        <v>-0.15037546776597752</v>
      </c>
      <c r="D136" t="e">
        <f>($F$4*EXP($D$4*Table2[[#This Row],[t]]))+($G$4*EXP($E$4*Table2[[#This Row],[t]]))</f>
        <v>#NUM!</v>
      </c>
      <c r="E136">
        <f>EXP($D$5*Table2[[#This Row],[t]])*($E$5+($F$5*Table2[[#This Row],[t]]))</f>
        <v>-0.88652674098457773</v>
      </c>
      <c r="G136" s="26">
        <f t="shared" si="3"/>
        <v>1.2500000000000009</v>
      </c>
      <c r="H136">
        <f ca="1">INDIRECT("Table2[@["&amp;Motion&amp;"]]")</f>
        <v>-0.15037546776597752</v>
      </c>
    </row>
    <row r="137" spans="1:8" x14ac:dyDescent="0.25">
      <c r="A137">
        <f t="shared" si="2"/>
        <v>1.2600000000000009</v>
      </c>
      <c r="B137">
        <f>$D$2*COS(($E$2*Table2[[#This Row],[t]])-$L$2)</f>
        <v>2.0012541819048146</v>
      </c>
      <c r="C137">
        <f>($D$3*EXP($E$3*Table2[[#This Row],[t]]))*COS(($F$3*Table2[[#This Row],[t]])-$L$3)</f>
        <v>-0.1899616900157399</v>
      </c>
      <c r="D137" t="e">
        <f>($F$4*EXP($D$4*Table2[[#This Row],[t]]))+($G$4*EXP($E$4*Table2[[#This Row],[t]]))</f>
        <v>#NUM!</v>
      </c>
      <c r="E137">
        <f>EXP($D$5*Table2[[#This Row],[t]])*($E$5+($F$5*Table2[[#This Row],[t]]))</f>
        <v>-0.88809682817900126</v>
      </c>
      <c r="G137" s="26">
        <f t="shared" si="3"/>
        <v>1.2600000000000009</v>
      </c>
      <c r="H137">
        <f ca="1">INDIRECT("Table2[@["&amp;Motion&amp;"]]")</f>
        <v>-0.1899616900157399</v>
      </c>
    </row>
    <row r="138" spans="1:8" x14ac:dyDescent="0.25">
      <c r="A138">
        <f t="shared" si="2"/>
        <v>1.2700000000000009</v>
      </c>
      <c r="B138">
        <f>$D$2*COS(($E$2*Table2[[#This Row],[t]])-$L$2)</f>
        <v>1.9621526142253405</v>
      </c>
      <c r="C138">
        <f>($D$3*EXP($E$3*Table2[[#This Row],[t]]))*COS(($F$3*Table2[[#This Row],[t]])-$L$3)</f>
        <v>-0.22900754557744782</v>
      </c>
      <c r="D138" t="e">
        <f>($F$4*EXP($D$4*Table2[[#This Row],[t]]))+($G$4*EXP($E$4*Table2[[#This Row],[t]]))</f>
        <v>#NUM!</v>
      </c>
      <c r="E138">
        <f>EXP($D$5*Table2[[#This Row],[t]])*($E$5+($F$5*Table2[[#This Row],[t]]))</f>
        <v>-0.88962920101311815</v>
      </c>
      <c r="G138" s="26">
        <f t="shared" si="3"/>
        <v>1.2700000000000009</v>
      </c>
      <c r="H138">
        <f ca="1">INDIRECT("Table2[@["&amp;Motion&amp;"]]")</f>
        <v>-0.22900754557744782</v>
      </c>
    </row>
    <row r="139" spans="1:8" x14ac:dyDescent="0.25">
      <c r="A139">
        <f t="shared" si="2"/>
        <v>1.2800000000000009</v>
      </c>
      <c r="B139">
        <f>$D$2*COS(($E$2*Table2[[#This Row],[t]])-$L$2)</f>
        <v>1.9222662116618623</v>
      </c>
      <c r="C139">
        <f>($D$3*EXP($E$3*Table2[[#This Row],[t]]))*COS(($F$3*Table2[[#This Row],[t]])-$L$3)</f>
        <v>-0.26748830339556368</v>
      </c>
      <c r="D139" t="e">
        <f>($F$4*EXP($D$4*Table2[[#This Row],[t]]))+($G$4*EXP($E$4*Table2[[#This Row],[t]]))</f>
        <v>#NUM!</v>
      </c>
      <c r="E139">
        <f>EXP($D$5*Table2[[#This Row],[t]])*($E$5+($F$5*Table2[[#This Row],[t]]))</f>
        <v>-0.89112419663275222</v>
      </c>
      <c r="G139" s="26">
        <f t="shared" si="3"/>
        <v>1.2800000000000009</v>
      </c>
      <c r="H139">
        <f ca="1">INDIRECT("Table2[@["&amp;Motion&amp;"]]")</f>
        <v>-0.26748830339556368</v>
      </c>
    </row>
    <row r="140" spans="1:8" x14ac:dyDescent="0.25">
      <c r="A140">
        <f t="shared" si="2"/>
        <v>1.2900000000000009</v>
      </c>
      <c r="B140">
        <f>$D$2*COS(($E$2*Table2[[#This Row],[t]])-$L$2)</f>
        <v>1.881610928243594</v>
      </c>
      <c r="C140">
        <f>($D$3*EXP($E$3*Table2[[#This Row],[t]]))*COS(($F$3*Table2[[#This Row],[t]])-$L$3)</f>
        <v>-0.30537991423280048</v>
      </c>
      <c r="D140" t="e">
        <f>($F$4*EXP($D$4*Table2[[#This Row],[t]]))+($G$4*EXP($E$4*Table2[[#This Row],[t]]))</f>
        <v>#NUM!</v>
      </c>
      <c r="E140">
        <f>EXP($D$5*Table2[[#This Row],[t]])*($E$5+($F$5*Table2[[#This Row],[t]]))</f>
        <v>-0.8925821497588412</v>
      </c>
      <c r="G140" s="26">
        <f t="shared" si="3"/>
        <v>1.2900000000000009</v>
      </c>
      <c r="H140">
        <f ca="1">INDIRECT("Table2[@["&amp;Motion&amp;"]]")</f>
        <v>-0.30537991423280048</v>
      </c>
    </row>
    <row r="141" spans="1:8" x14ac:dyDescent="0.25">
      <c r="A141">
        <f t="shared" ref="A141:A204" si="4">A140+$B$9</f>
        <v>1.3000000000000009</v>
      </c>
      <c r="B141">
        <f>$D$2*COS(($E$2*Table2[[#This Row],[t]])-$L$2)</f>
        <v>1.8402030255418391</v>
      </c>
      <c r="C141">
        <f>($D$3*EXP($E$3*Table2[[#This Row],[t]]))*COS(($F$3*Table2[[#This Row],[t]])-$L$3)</f>
        <v>-0.34265902242999491</v>
      </c>
      <c r="D141" t="e">
        <f>($F$4*EXP($D$4*Table2[[#This Row],[t]]))+($G$4*EXP($E$4*Table2[[#This Row],[t]]))</f>
        <v>#NUM!</v>
      </c>
      <c r="E141">
        <f>EXP($D$5*Table2[[#This Row],[t]])*($E$5+($F$5*Table2[[#This Row],[t]]))</f>
        <v>-0.89400339270324014</v>
      </c>
      <c r="G141" s="26">
        <f t="shared" ref="G141:G204" si="5">G140+$B$9</f>
        <v>1.3000000000000009</v>
      </c>
      <c r="H141">
        <f ca="1">INDIRECT("Table2[@["&amp;Motion&amp;"]]")</f>
        <v>-0.34265902242999491</v>
      </c>
    </row>
    <row r="142" spans="1:8" x14ac:dyDescent="0.25">
      <c r="A142">
        <f t="shared" si="4"/>
        <v>1.3100000000000009</v>
      </c>
      <c r="B142">
        <f>$D$2*COS(($E$2*Table2[[#This Row],[t]])-$L$2)</f>
        <v>1.7980590661655809</v>
      </c>
      <c r="C142">
        <f>($D$3*EXP($E$3*Table2[[#This Row],[t]]))*COS(($F$3*Table2[[#This Row],[t]])-$L$3)</f>
        <v>-0.37930297701416349</v>
      </c>
      <c r="D142" t="e">
        <f>($F$4*EXP($D$4*Table2[[#This Row],[t]]))+($G$4*EXP($E$4*Table2[[#This Row],[t]]))</f>
        <v>#NUM!</v>
      </c>
      <c r="E142">
        <f>EXP($D$5*Table2[[#This Row],[t]])*($E$5+($F$5*Table2[[#This Row],[t]]))</f>
        <v>-0.89538825538442446</v>
      </c>
      <c r="G142" s="26">
        <f t="shared" si="5"/>
        <v>1.3100000000000009</v>
      </c>
      <c r="H142">
        <f ca="1">INDIRECT("Table2[@["&amp;Motion&amp;"]]")</f>
        <v>-0.37930297701416349</v>
      </c>
    </row>
    <row r="143" spans="1:8" x14ac:dyDescent="0.25">
      <c r="A143">
        <f t="shared" si="4"/>
        <v>1.320000000000001</v>
      </c>
      <c r="B143">
        <f>$D$2*COS(($E$2*Table2[[#This Row],[t]])-$L$2)</f>
        <v>1.7551959071366576</v>
      </c>
      <c r="C143">
        <f>($D$3*EXP($E$3*Table2[[#This Row],[t]]))*COS(($F$3*Table2[[#This Row],[t]])-$L$3)</f>
        <v>-0.41528984215265119</v>
      </c>
      <c r="D143" t="e">
        <f>($F$4*EXP($D$4*Table2[[#This Row],[t]]))+($G$4*EXP($E$4*Table2[[#This Row],[t]]))</f>
        <v>#NUM!</v>
      </c>
      <c r="E143">
        <f>EXP($D$5*Table2[[#This Row],[t]])*($E$5+($F$5*Table2[[#This Row],[t]]))</f>
        <v>-0.89673706534309816</v>
      </c>
      <c r="G143" s="26">
        <f t="shared" si="5"/>
        <v>1.320000000000001</v>
      </c>
      <c r="H143">
        <f ca="1">INDIRECT("Table2[@["&amp;Motion&amp;"]]")</f>
        <v>-0.41528984215265119</v>
      </c>
    </row>
    <row r="144" spans="1:8" x14ac:dyDescent="0.25">
      <c r="A144">
        <f t="shared" si="4"/>
        <v>1.330000000000001</v>
      </c>
      <c r="B144">
        <f>$D$2*COS(($E$2*Table2[[#This Row],[t]])-$L$2)</f>
        <v>1.7116306931471799</v>
      </c>
      <c r="C144">
        <f>($D$3*EXP($E$3*Table2[[#This Row],[t]]))*COS(($F$3*Table2[[#This Row],[t]])-$L$3)</f>
        <v>-0.45059840695182579</v>
      </c>
      <c r="D144" t="e">
        <f>($F$4*EXP($D$4*Table2[[#This Row],[t]]))+($G$4*EXP($E$4*Table2[[#This Row],[t]]))</f>
        <v>#NUM!</v>
      </c>
      <c r="E144">
        <f>EXP($D$5*Table2[[#This Row],[t]])*($E$5+($F$5*Table2[[#This Row],[t]]))</f>
        <v>-0.8980501477577062</v>
      </c>
      <c r="G144" s="26">
        <f t="shared" si="5"/>
        <v>1.330000000000001</v>
      </c>
      <c r="H144">
        <f ca="1">INDIRECT("Table2[@["&amp;Motion&amp;"]]")</f>
        <v>-0.45059840695182579</v>
      </c>
    </row>
    <row r="145" spans="1:8" x14ac:dyDescent="0.25">
      <c r="A145">
        <f t="shared" si="4"/>
        <v>1.340000000000001</v>
      </c>
      <c r="B145">
        <f>$D$2*COS(($E$2*Table2[[#This Row],[t]])-$L$2)</f>
        <v>1.6673808497018814</v>
      </c>
      <c r="C145">
        <f>($D$3*EXP($E$3*Table2[[#This Row],[t]]))*COS(($F$3*Table2[[#This Row],[t]])-$L$3)</f>
        <v>-0.48520819459928172</v>
      </c>
      <c r="D145" t="e">
        <f>($F$4*EXP($D$4*Table2[[#This Row],[t]]))+($G$4*EXP($E$4*Table2[[#This Row],[t]]))</f>
        <v>#NUM!</v>
      </c>
      <c r="E145">
        <f>EXP($D$5*Table2[[#This Row],[t]])*($E$5+($F$5*Table2[[#This Row],[t]]))</f>
        <v>-0.89932782545984857</v>
      </c>
      <c r="G145" s="26">
        <f t="shared" si="5"/>
        <v>1.340000000000001</v>
      </c>
      <c r="H145">
        <f ca="1">INDIRECT("Table2[@["&amp;Motion&amp;"]]")</f>
        <v>-0.48520819459928172</v>
      </c>
    </row>
    <row r="146" spans="1:8" x14ac:dyDescent="0.25">
      <c r="A146">
        <f t="shared" si="4"/>
        <v>1.350000000000001</v>
      </c>
      <c r="B146">
        <f>$D$2*COS(($E$2*Table2[[#This Row],[t]])-$L$2)</f>
        <v>1.6224640761481501</v>
      </c>
      <c r="C146">
        <f>($D$3*EXP($E$3*Table2[[#This Row],[t]]))*COS(($F$3*Table2[[#This Row],[t]])-$L$3)</f>
        <v>-0.51909947084903529</v>
      </c>
      <c r="D146" t="e">
        <f>($F$4*EXP($D$4*Table2[[#This Row],[t]]))+($G$4*EXP($E$4*Table2[[#This Row],[t]]))</f>
        <v>#NUM!</v>
      </c>
      <c r="E146">
        <f>EXP($D$5*Table2[[#This Row],[t]])*($E$5+($F$5*Table2[[#This Row],[t]]))</f>
        <v>-0.90057041894960277</v>
      </c>
      <c r="G146" s="26">
        <f t="shared" si="5"/>
        <v>1.350000000000001</v>
      </c>
      <c r="H146">
        <f ca="1">INDIRECT("Table2[@["&amp;Motion&amp;"]]")</f>
        <v>-0.51909947084903529</v>
      </c>
    </row>
    <row r="147" spans="1:8" x14ac:dyDescent="0.25">
      <c r="A147">
        <f t="shared" si="4"/>
        <v>1.360000000000001</v>
      </c>
      <c r="B147">
        <f>$D$2*COS(($E$2*Table2[[#This Row],[t]])-$L$2)</f>
        <v>1.5768983385965263</v>
      </c>
      <c r="C147">
        <f>($D$3*EXP($E$3*Table2[[#This Row],[t]]))*COS(($F$3*Table2[[#This Row],[t]])-$L$3)</f>
        <v>-0.55225325184970764</v>
      </c>
      <c r="D147" t="e">
        <f>($F$4*EXP($D$4*Table2[[#This Row],[t]]))+($G$4*EXP($E$4*Table2[[#This Row],[t]]))</f>
        <v>#NUM!</v>
      </c>
      <c r="E147">
        <f>EXP($D$5*Table2[[#This Row],[t]])*($E$5+($F$5*Table2[[#This Row],[t]]))</f>
        <v>-0.90177824641074955</v>
      </c>
      <c r="G147" s="26">
        <f t="shared" si="5"/>
        <v>1.360000000000001</v>
      </c>
      <c r="H147">
        <f ca="1">INDIRECT("Table2[@["&amp;Motion&amp;"]]")</f>
        <v>-0.55225325184970764</v>
      </c>
    </row>
    <row r="148" spans="1:8" x14ac:dyDescent="0.25">
      <c r="A148">
        <f t="shared" si="4"/>
        <v>1.370000000000001</v>
      </c>
      <c r="B148">
        <f>$D$2*COS(($E$2*Table2[[#This Row],[t]])-$L$2)</f>
        <v>1.5307018627344942</v>
      </c>
      <c r="C148">
        <f>($D$3*EXP($E$3*Table2[[#This Row],[t]]))*COS(($F$3*Table2[[#This Row],[t]])-$L$3)</f>
        <v>-0.58465131131619508</v>
      </c>
      <c r="D148" t="e">
        <f>($F$4*EXP($D$4*Table2[[#This Row],[t]]))+($G$4*EXP($E$4*Table2[[#This Row],[t]]))</f>
        <v>#NUM!</v>
      </c>
      <c r="E148">
        <f>EXP($D$5*Table2[[#This Row],[t]])*($E$5+($F$5*Table2[[#This Row],[t]]))</f>
        <v>-0.90295162372590643</v>
      </c>
      <c r="G148" s="26">
        <f t="shared" si="5"/>
        <v>1.370000000000001</v>
      </c>
      <c r="H148">
        <f ca="1">INDIRECT("Table2[@["&amp;Motion&amp;"]]")</f>
        <v>-0.58465131131619508</v>
      </c>
    </row>
    <row r="149" spans="1:8" x14ac:dyDescent="0.25">
      <c r="A149">
        <f t="shared" si="4"/>
        <v>1.380000000000001</v>
      </c>
      <c r="B149">
        <f>$D$2*COS(($E$2*Table2[[#This Row],[t]])-$L$2)</f>
        <v>1.4838931265364541</v>
      </c>
      <c r="C149">
        <f>($D$3*EXP($E$3*Table2[[#This Row],[t]]))*COS(($F$3*Table2[[#This Row],[t]])-$L$3)</f>
        <v>-0.61627618704583109</v>
      </c>
      <c r="D149" t="e">
        <f>($F$4*EXP($D$4*Table2[[#This Row],[t]]))+($G$4*EXP($E$4*Table2[[#This Row],[t]]))</f>
        <v>#NUM!</v>
      </c>
      <c r="E149">
        <f>EXP($D$5*Table2[[#This Row],[t]])*($E$5+($F$5*Table2[[#This Row],[t]]))</f>
        <v>-0.90409086449156506</v>
      </c>
      <c r="G149" s="26">
        <f t="shared" si="5"/>
        <v>1.380000000000001</v>
      </c>
      <c r="H149">
        <f ca="1">INDIRECT("Table2[@["&amp;Motion&amp;"]]")</f>
        <v>-0.61627618704583109</v>
      </c>
    </row>
    <row r="150" spans="1:8" x14ac:dyDescent="0.25">
      <c r="A150">
        <f t="shared" si="4"/>
        <v>1.390000000000001</v>
      </c>
      <c r="B150">
        <f>$D$2*COS(($E$2*Table2[[#This Row],[t]])-$L$2)</f>
        <v>1.4364908528727778</v>
      </c>
      <c r="C150">
        <f>($D$3*EXP($E$3*Table2[[#This Row],[t]]))*COS(($F$3*Table2[[#This Row],[t]])-$L$3)</f>
        <v>-0.6471111867805317</v>
      </c>
      <c r="D150" t="e">
        <f>($F$4*EXP($D$4*Table2[[#This Row],[t]]))+($G$4*EXP($E$4*Table2[[#This Row],[t]]))</f>
        <v>#NUM!</v>
      </c>
      <c r="E150">
        <f>EXP($D$5*Table2[[#This Row],[t]])*($E$5+($F$5*Table2[[#This Row],[t]]))</f>
        <v>-0.90519628003304042</v>
      </c>
      <c r="G150" s="26">
        <f t="shared" si="5"/>
        <v>1.390000000000001</v>
      </c>
      <c r="H150">
        <f ca="1">INDIRECT("Table2[@["&amp;Motion&amp;"]]")</f>
        <v>-0.6471111867805317</v>
      </c>
    </row>
    <row r="151" spans="1:8" x14ac:dyDescent="0.25">
      <c r="A151">
        <f t="shared" si="4"/>
        <v>1.400000000000001</v>
      </c>
      <c r="B151">
        <f>$D$2*COS(($E$2*Table2[[#This Row],[t]])-$L$2)</f>
        <v>1.3885140020209081</v>
      </c>
      <c r="C151">
        <f>($D$3*EXP($E$3*Table2[[#This Row],[t]]))*COS(($F$3*Table2[[#This Row],[t]])-$L$3)</f>
        <v>-0.67714039341692656</v>
      </c>
      <c r="D151" t="e">
        <f>($F$4*EXP($D$4*Table2[[#This Row],[t]]))+($G$4*EXP($E$4*Table2[[#This Row],[t]]))</f>
        <v>#NUM!</v>
      </c>
      <c r="E151">
        <f>EXP($D$5*Table2[[#This Row],[t]])*($E$5+($F$5*Table2[[#This Row],[t]]))</f>
        <v>-0.90626817941932236</v>
      </c>
      <c r="G151" s="26">
        <f t="shared" si="5"/>
        <v>1.400000000000001</v>
      </c>
      <c r="H151">
        <f ca="1">INDIRECT("Table2[@["&amp;Motion&amp;"]]")</f>
        <v>-0.67714039341692656</v>
      </c>
    </row>
    <row r="152" spans="1:8" x14ac:dyDescent="0.25">
      <c r="A152">
        <f t="shared" si="4"/>
        <v>1.410000000000001</v>
      </c>
      <c r="B152">
        <f>$D$2*COS(($E$2*Table2[[#This Row],[t]])-$L$2)</f>
        <v>1.3399817640815033</v>
      </c>
      <c r="C152">
        <f>($D$3*EXP($E$3*Table2[[#This Row],[t]]))*COS(($F$3*Table2[[#This Row],[t]])-$L$3)</f>
        <v>-0.70634866956692266</v>
      </c>
      <c r="D152" t="e">
        <f>($F$4*EXP($D$4*Table2[[#This Row],[t]]))+($G$4*EXP($E$4*Table2[[#This Row],[t]]))</f>
        <v>#NUM!</v>
      </c>
      <c r="E152">
        <f>EXP($D$5*Table2[[#This Row],[t]])*($E$5+($F$5*Table2[[#This Row],[t]]))</f>
        <v>-0.90730686947784023</v>
      </c>
      <c r="G152" s="26">
        <f t="shared" si="5"/>
        <v>1.410000000000001</v>
      </c>
      <c r="H152">
        <f ca="1">INDIRECT("Table2[@["&amp;Motion&amp;"]]")</f>
        <v>-0.70634866956692266</v>
      </c>
    </row>
    <row r="153" spans="1:8" x14ac:dyDescent="0.25">
      <c r="A153">
        <f t="shared" si="4"/>
        <v>1.420000000000001</v>
      </c>
      <c r="B153">
        <f>$D$2*COS(($E$2*Table2[[#This Row],[t]])-$L$2)</f>
        <v>1.2909135513026511</v>
      </c>
      <c r="C153">
        <f>($D$3*EXP($E$3*Table2[[#This Row],[t]]))*COS(($F$3*Table2[[#This Row],[t]])-$L$3)</f>
        <v>-0.7347216614716704</v>
      </c>
      <c r="D153" t="e">
        <f>($F$4*EXP($D$4*Table2[[#This Row],[t]]))+($G$4*EXP($E$4*Table2[[#This Row],[t]]))</f>
        <v>#NUM!</v>
      </c>
      <c r="E153">
        <f>EXP($D$5*Table2[[#This Row],[t]])*($E$5+($F$5*Table2[[#This Row],[t]]))</f>
        <v>-0.90831265480913315</v>
      </c>
      <c r="G153" s="26">
        <f t="shared" si="5"/>
        <v>1.420000000000001</v>
      </c>
      <c r="H153">
        <f ca="1">INDIRECT("Table2[@["&amp;Motion&amp;"]]")</f>
        <v>-0.7347216614716704</v>
      </c>
    </row>
    <row r="154" spans="1:8" x14ac:dyDescent="0.25">
      <c r="A154">
        <f t="shared" si="4"/>
        <v>1.430000000000001</v>
      </c>
      <c r="B154">
        <f>$D$2*COS(($E$2*Table2[[#This Row],[t]])-$L$2)</f>
        <v>1.2413289903152291</v>
      </c>
      <c r="C154">
        <f>($D$3*EXP($E$3*Table2[[#This Row],[t]]))*COS(($F$3*Table2[[#This Row],[t]])-$L$3)</f>
        <v>-0.76224580227233762</v>
      </c>
      <c r="D154" t="e">
        <f>($F$4*EXP($D$4*Table2[[#This Row],[t]]))+($G$4*EXP($E$4*Table2[[#This Row],[t]]))</f>
        <v>#NUM!</v>
      </c>
      <c r="E154">
        <f>EXP($D$5*Table2[[#This Row],[t]])*($E$5+($F$5*Table2[[#This Row],[t]]))</f>
        <v>-0.90928583780143135</v>
      </c>
      <c r="G154" s="26">
        <f t="shared" si="5"/>
        <v>1.430000000000001</v>
      </c>
      <c r="H154">
        <f ca="1">INDIRECT("Table2[@["&amp;Motion&amp;"]]")</f>
        <v>-0.76224580227233762</v>
      </c>
    </row>
    <row r="155" spans="1:8" x14ac:dyDescent="0.25">
      <c r="A155">
        <f t="shared" si="4"/>
        <v>1.4400000000000011</v>
      </c>
      <c r="B155">
        <f>$D$2*COS(($E$2*Table2[[#This Row],[t]])-$L$2)</f>
        <v>1.1912479142825136</v>
      </c>
      <c r="C155">
        <f>($D$3*EXP($E$3*Table2[[#This Row],[t]]))*COS(($F$3*Table2[[#This Row],[t]])-$L$3)</f>
        <v>-0.78890831464155942</v>
      </c>
      <c r="D155" t="e">
        <f>($F$4*EXP($D$4*Table2[[#This Row],[t]]))+($G$4*EXP($E$4*Table2[[#This Row],[t]]))</f>
        <v>#NUM!</v>
      </c>
      <c r="E155">
        <f>EXP($D$5*Table2[[#This Row],[t]])*($E$5+($F$5*Table2[[#This Row],[t]]))</f>
        <v>-0.91022671864514715</v>
      </c>
      <c r="G155" s="26">
        <f t="shared" si="5"/>
        <v>1.4400000000000011</v>
      </c>
      <c r="H155">
        <f ca="1">INDIRECT("Table2[@["&amp;Motion&amp;"]]")</f>
        <v>-0.78890831464155942</v>
      </c>
    </row>
    <row r="156" spans="1:8" x14ac:dyDescent="0.25">
      <c r="A156">
        <f t="shared" si="4"/>
        <v>1.4500000000000011</v>
      </c>
      <c r="B156">
        <f>$D$2*COS(($E$2*Table2[[#This Row],[t]])-$L$2)</f>
        <v>1.1406903549671787</v>
      </c>
      <c r="C156">
        <f>($D$3*EXP($E$3*Table2[[#This Row],[t]]))*COS(($F$3*Table2[[#This Row],[t]])-$L$3)</f>
        <v>-0.81469721277992235</v>
      </c>
      <c r="D156" t="e">
        <f>($F$4*EXP($D$4*Table2[[#This Row],[t]]))+($G$4*EXP($E$4*Table2[[#This Row],[t]]))</f>
        <v>#NUM!</v>
      </c>
      <c r="E156">
        <f>EXP($D$5*Table2[[#This Row],[t]])*($E$5+($F$5*Table2[[#This Row],[t]]))</f>
        <v>-0.91113559534727573</v>
      </c>
      <c r="G156" s="26">
        <f t="shared" si="5"/>
        <v>1.4500000000000011</v>
      </c>
      <c r="H156">
        <f ca="1">INDIRECT("Table2[@["&amp;Motion&amp;"]]")</f>
        <v>-0.81469721277992235</v>
      </c>
    </row>
    <row r="157" spans="1:8" x14ac:dyDescent="0.25">
      <c r="A157">
        <f t="shared" si="4"/>
        <v>1.4600000000000011</v>
      </c>
      <c r="B157">
        <f>$D$2*COS(($E$2*Table2[[#This Row],[t]])-$L$2)</f>
        <v>1.0896765347188591</v>
      </c>
      <c r="C157">
        <f>($D$3*EXP($E$3*Table2[[#This Row],[t]]))*COS(($F$3*Table2[[#This Row],[t]])-$L$3)</f>
        <v>-0.83960130378222841</v>
      </c>
      <c r="D157" t="e">
        <f>($F$4*EXP($D$4*Table2[[#This Row],[t]]))+($G$4*EXP($E$4*Table2[[#This Row],[t]]))</f>
        <v>#NUM!</v>
      </c>
      <c r="E157">
        <f>EXP($D$5*Table2[[#This Row],[t]])*($E$5+($F$5*Table2[[#This Row],[t]]))</f>
        <v>-0.91201276374570817</v>
      </c>
      <c r="G157" s="26">
        <f t="shared" si="5"/>
        <v>1.4600000000000011</v>
      </c>
      <c r="H157">
        <f ca="1">INDIRECT("Table2[@["&amp;Motion&amp;"]]")</f>
        <v>-0.83960130378222841</v>
      </c>
    </row>
    <row r="158" spans="1:8" x14ac:dyDescent="0.25">
      <c r="A158">
        <f t="shared" si="4"/>
        <v>1.4700000000000011</v>
      </c>
      <c r="B158">
        <f>$D$2*COS(($E$2*Table2[[#This Row],[t]])-$L$2)</f>
        <v>1.0382268583854783</v>
      </c>
      <c r="C158">
        <f>($D$3*EXP($E$3*Table2[[#This Row],[t]]))*COS(($F$3*Table2[[#This Row],[t]])-$L$3)</f>
        <v>-0.86361018837878989</v>
      </c>
      <c r="D158" t="e">
        <f>($F$4*EXP($D$4*Table2[[#This Row],[t]]))+($G$4*EXP($E$4*Table2[[#This Row],[t]]))</f>
        <v>#NUM!</v>
      </c>
      <c r="E158">
        <f>EXP($D$5*Table2[[#This Row],[t]])*($E$5+($F$5*Table2[[#This Row],[t]]))</f>
        <v>-0.9128585175234547</v>
      </c>
      <c r="G158" s="26">
        <f t="shared" si="5"/>
        <v>1.4700000000000011</v>
      </c>
      <c r="H158">
        <f ca="1">INDIRECT("Table2[@["&amp;Motion&amp;"]]")</f>
        <v>-0.86361018837878989</v>
      </c>
    </row>
    <row r="159" spans="1:8" x14ac:dyDescent="0.25">
      <c r="A159">
        <f t="shared" si="4"/>
        <v>1.4800000000000011</v>
      </c>
      <c r="B159">
        <f>$D$2*COS(($E$2*Table2[[#This Row],[t]])-$L$2)</f>
        <v>0.98636190515158395</v>
      </c>
      <c r="C159">
        <f>($D$3*EXP($E$3*Table2[[#This Row],[t]]))*COS(($F$3*Table2[[#This Row],[t]])-$L$3)</f>
        <v>-0.88671426105736884</v>
      </c>
      <c r="D159" t="e">
        <f>($F$4*EXP($D$4*Table2[[#This Row],[t]]))+($G$4*EXP($E$4*Table2[[#This Row],[t]]))</f>
        <v>#NUM!</v>
      </c>
      <c r="E159">
        <f>EXP($D$5*Table2[[#This Row],[t]])*($E$5+($F$5*Table2[[#This Row],[t]]))</f>
        <v>-0.9136731482227809</v>
      </c>
      <c r="G159" s="26">
        <f t="shared" si="5"/>
        <v>1.4800000000000011</v>
      </c>
      <c r="H159">
        <f ca="1">INDIRECT("Table2[@["&amp;Motion&amp;"]]")</f>
        <v>-0.88671426105736884</v>
      </c>
    </row>
    <row r="160" spans="1:8" x14ac:dyDescent="0.25">
      <c r="A160">
        <f t="shared" si="4"/>
        <v>1.4900000000000011</v>
      </c>
      <c r="B160">
        <f>$D$2*COS(($E$2*Table2[[#This Row],[t]])-$L$2)</f>
        <v>0.93410242030694557</v>
      </c>
      <c r="C160">
        <f>($D$3*EXP($E$3*Table2[[#This Row],[t]]))*COS(($F$3*Table2[[#This Row],[t]])-$L$3)</f>
        <v>-0.90890470957186009</v>
      </c>
      <c r="D160" t="e">
        <f>($F$4*EXP($D$4*Table2[[#This Row],[t]]))+($G$4*EXP($E$4*Table2[[#This Row],[t]]))</f>
        <v>#NUM!</v>
      </c>
      <c r="E160">
        <f>EXP($D$5*Table2[[#This Row],[t]])*($E$5+($F$5*Table2[[#This Row],[t]]))</f>
        <v>-0.91445694525925647</v>
      </c>
      <c r="G160" s="26">
        <f t="shared" si="5"/>
        <v>1.4900000000000011</v>
      </c>
      <c r="H160">
        <f ca="1">INDIRECT("Table2[@["&amp;Motion&amp;"]]")</f>
        <v>-0.90890470957186009</v>
      </c>
    </row>
    <row r="161" spans="1:8" x14ac:dyDescent="0.25">
      <c r="A161">
        <f t="shared" si="4"/>
        <v>1.5000000000000011</v>
      </c>
      <c r="B161">
        <f>$D$2*COS(($E$2*Table2[[#This Row],[t]])-$L$2)</f>
        <v>0.88146930694871706</v>
      </c>
      <c r="C161">
        <f>($D$3*EXP($E$3*Table2[[#This Row],[t]]))*COS(($F$3*Table2[[#This Row],[t]])-$L$3)</f>
        <v>-0.93017351384417901</v>
      </c>
      <c r="D161" t="e">
        <f>($F$4*EXP($D$4*Table2[[#This Row],[t]]))+($G$4*EXP($E$4*Table2[[#This Row],[t]]))</f>
        <v>#NUM!</v>
      </c>
      <c r="E161">
        <f>EXP($D$5*Table2[[#This Row],[t]])*($E$5+($F$5*Table2[[#This Row],[t]]))</f>
        <v>-0.91521019593571618</v>
      </c>
      <c r="G161" s="26">
        <f t="shared" si="5"/>
        <v>1.5000000000000011</v>
      </c>
      <c r="H161">
        <f ca="1">INDIRECT("Table2[@["&amp;Motion&amp;"]]")</f>
        <v>-0.93017351384417901</v>
      </c>
    </row>
    <row r="162" spans="1:8" x14ac:dyDescent="0.25">
      <c r="A162">
        <f t="shared" si="4"/>
        <v>1.5100000000000011</v>
      </c>
      <c r="B162">
        <f>$D$2*COS(($E$2*Table2[[#This Row],[t]])-$L$2)</f>
        <v>0.82848361762047673</v>
      </c>
      <c r="C162">
        <f>($D$3*EXP($E$3*Table2[[#This Row],[t]]))*COS(($F$3*Table2[[#This Row],[t]])-$L$3)</f>
        <v>-0.95051344426624018</v>
      </c>
      <c r="D162" t="e">
        <f>($F$4*EXP($D$4*Table2[[#This Row],[t]]))+($G$4*EXP($E$4*Table2[[#This Row],[t]]))</f>
        <v>#NUM!</v>
      </c>
      <c r="E162">
        <f>EXP($D$5*Table2[[#This Row],[t]])*($E$5+($F$5*Table2[[#This Row],[t]]))</f>
        <v>-0.91593318545613589</v>
      </c>
      <c r="G162" s="26">
        <f t="shared" si="5"/>
        <v>1.5100000000000011</v>
      </c>
      <c r="H162">
        <f ca="1">INDIRECT("Table2[@["&amp;Motion&amp;"]]")</f>
        <v>-0.95051344426624018</v>
      </c>
    </row>
    <row r="163" spans="1:8" x14ac:dyDescent="0.25">
      <c r="A163">
        <f t="shared" si="4"/>
        <v>1.5200000000000011</v>
      </c>
      <c r="B163">
        <f>$D$2*COS(($E$2*Table2[[#This Row],[t]])-$L$2)</f>
        <v>0.77516654589148903</v>
      </c>
      <c r="C163">
        <f>($D$3*EXP($E$3*Table2[[#This Row],[t]]))*COS(($F$3*Table2[[#This Row],[t]])-$L$3)</f>
        <v>-0.96991805940932097</v>
      </c>
      <c r="D163" t="e">
        <f>($F$4*EXP($D$4*Table2[[#This Row],[t]]))+($G$4*EXP($E$4*Table2[[#This Row],[t]]))</f>
        <v>#NUM!</v>
      </c>
      <c r="E163">
        <f>EXP($D$5*Table2[[#This Row],[t]])*($E$5+($F$5*Table2[[#This Row],[t]]))</f>
        <v>-0.91662619693942216</v>
      </c>
      <c r="G163" s="26">
        <f t="shared" si="5"/>
        <v>1.5200000000000011</v>
      </c>
      <c r="H163">
        <f ca="1">INDIRECT("Table2[@["&amp;Motion&amp;"]]")</f>
        <v>-0.96991805940932097</v>
      </c>
    </row>
    <row r="164" spans="1:8" x14ac:dyDescent="0.25">
      <c r="A164">
        <f t="shared" si="4"/>
        <v>1.5300000000000011</v>
      </c>
      <c r="B164">
        <f>$D$2*COS(($E$2*Table2[[#This Row],[t]])-$L$2)</f>
        <v>0.72153941787956077</v>
      </c>
      <c r="C164">
        <f>($D$3*EXP($E$3*Table2[[#This Row],[t]]))*COS(($F$3*Table2[[#This Row],[t]])-$L$3)</f>
        <v>-0.98838170314844775</v>
      </c>
      <c r="D164" t="e">
        <f>($F$4*EXP($D$4*Table2[[#This Row],[t]]))+($G$4*EXP($E$4*Table2[[#This Row],[t]]))</f>
        <v>#NUM!</v>
      </c>
      <c r="E164">
        <f>EXP($D$5*Table2[[#This Row],[t]])*($E$5+($F$5*Table2[[#This Row],[t]]))</f>
        <v>-0.91728951143311532</v>
      </c>
      <c r="G164" s="26">
        <f t="shared" si="5"/>
        <v>1.5300000000000011</v>
      </c>
      <c r="H164">
        <f ca="1">INDIRECT("Table2[@["&amp;Motion&amp;"]]")</f>
        <v>-0.98838170314844775</v>
      </c>
    </row>
    <row r="165" spans="1:8" x14ac:dyDescent="0.25">
      <c r="A165">
        <f t="shared" si="4"/>
        <v>1.5400000000000011</v>
      </c>
      <c r="B165">
        <f>$D$2*COS(($E$2*Table2[[#This Row],[t]])-$L$2)</f>
        <v>0.66762368372087821</v>
      </c>
      <c r="C165">
        <f>($D$3*EXP($E$3*Table2[[#This Row],[t]]))*COS(($F$3*Table2[[#This Row],[t]])-$L$3)</f>
        <v>-1.0058995012098695</v>
      </c>
      <c r="D165" t="e">
        <f>($F$4*EXP($D$4*Table2[[#This Row],[t]]))+($G$4*EXP($E$4*Table2[[#This Row],[t]]))</f>
        <v>#NUM!</v>
      </c>
      <c r="E165">
        <f>EXP($D$5*Table2[[#This Row],[t]])*($E$5+($F$5*Table2[[#This Row],[t]]))</f>
        <v>-0.91792340792700966</v>
      </c>
      <c r="G165" s="26">
        <f t="shared" si="5"/>
        <v>1.5400000000000011</v>
      </c>
      <c r="H165">
        <f ca="1">INDIRECT("Table2[@["&amp;Motion&amp;"]]")</f>
        <v>-1.0058995012098695</v>
      </c>
    </row>
    <row r="166" spans="1:8" x14ac:dyDescent="0.25">
      <c r="A166">
        <f t="shared" si="4"/>
        <v>1.5500000000000012</v>
      </c>
      <c r="B166">
        <f>$D$2*COS(($E$2*Table2[[#This Row],[t]])-$L$2)</f>
        <v>0.61344090899023762</v>
      </c>
      <c r="C166">
        <f>($D$3*EXP($E$3*Table2[[#This Row],[t]]))*COS(($F$3*Table2[[#This Row],[t]])-$L$3)</f>
        <v>-1.0224673571499974</v>
      </c>
      <c r="D166" t="e">
        <f>($F$4*EXP($D$4*Table2[[#This Row],[t]]))+($G$4*EXP($E$4*Table2[[#This Row],[t]]))</f>
        <v>#NUM!</v>
      </c>
      <c r="E166">
        <f>EXP($D$5*Table2[[#This Row],[t]])*($E$5+($F$5*Table2[[#This Row],[t]]))</f>
        <v>-0.91852816336668808</v>
      </c>
      <c r="G166" s="26">
        <f t="shared" si="5"/>
        <v>1.5500000000000012</v>
      </c>
      <c r="H166">
        <f ca="1">INDIRECT("Table2[@["&amp;Motion&amp;"]]")</f>
        <v>-1.0224673571499974</v>
      </c>
    </row>
    <row r="167" spans="1:8" x14ac:dyDescent="0.25">
      <c r="A167">
        <f t="shared" si="4"/>
        <v>1.5600000000000012</v>
      </c>
      <c r="B167">
        <f>$D$2*COS(($E$2*Table2[[#This Row],[t]])-$L$2)</f>
        <v>0.55901276607510397</v>
      </c>
      <c r="C167">
        <f>($D$3*EXP($E$3*Table2[[#This Row],[t]]))*COS(($F$3*Table2[[#This Row],[t]])-$L$3)</f>
        <v>-1.0380819477745897</v>
      </c>
      <c r="D167" t="e">
        <f>($F$4*EXP($D$4*Table2[[#This Row],[t]]))+($G$4*EXP($E$4*Table2[[#This Row],[t]]))</f>
        <v>#NUM!</v>
      </c>
      <c r="E167">
        <f>EXP($D$5*Table2[[#This Row],[t]])*($E$5+($F$5*Table2[[#This Row],[t]]))</f>
        <v>-0.91910405266697326</v>
      </c>
      <c r="G167" s="26">
        <f t="shared" si="5"/>
        <v>1.5600000000000012</v>
      </c>
      <c r="H167">
        <f ca="1">INDIRECT("Table2[@["&amp;Motion&amp;"]]")</f>
        <v>-1.0380819477745897</v>
      </c>
    </row>
    <row r="168" spans="1:8" x14ac:dyDescent="0.25">
      <c r="A168">
        <f t="shared" si="4"/>
        <v>1.5700000000000012</v>
      </c>
      <c r="B168">
        <f>$D$2*COS(($E$2*Table2[[#This Row],[t]])-$L$2)</f>
        <v>0.5043610255069445</v>
      </c>
      <c r="C168">
        <f>($D$3*EXP($E$3*Table2[[#This Row],[t]]))*COS(($F$3*Table2[[#This Row],[t]])-$L$3)</f>
        <v>-1.0527407180072617</v>
      </c>
      <c r="D168" t="e">
        <f>($F$4*EXP($D$4*Table2[[#This Row],[t]]))+($G$4*EXP($E$4*Table2[[#This Row],[t]]))</f>
        <v>#NUM!</v>
      </c>
      <c r="E168">
        <f>EXP($D$5*Table2[[#This Row],[t]])*($E$5+($F$5*Table2[[#This Row],[t]]))</f>
        <v>-0.91965134872529519</v>
      </c>
      <c r="G168" s="26">
        <f t="shared" si="5"/>
        <v>1.5700000000000012</v>
      </c>
      <c r="H168">
        <f ca="1">INDIRECT("Table2[@["&amp;Motion&amp;"]]")</f>
        <v>-1.0527407180072617</v>
      </c>
    </row>
    <row r="169" spans="1:8" x14ac:dyDescent="0.25">
      <c r="A169">
        <f t="shared" si="4"/>
        <v>1.5800000000000012</v>
      </c>
      <c r="B169">
        <f>$D$2*COS(($E$2*Table2[[#This Row],[t]])-$L$2)</f>
        <v>0.44950754725330622</v>
      </c>
      <c r="C169">
        <f>($D$3*EXP($E$3*Table2[[#This Row],[t]]))*COS(($F$3*Table2[[#This Row],[t]])-$L$3)</f>
        <v>-1.0664418752167799</v>
      </c>
      <c r="D169" t="e">
        <f>($F$4*EXP($D$4*Table2[[#This Row],[t]]))+($G$4*EXP($E$4*Table2[[#This Row],[t]]))</f>
        <v>#NUM!</v>
      </c>
      <c r="E169">
        <f>EXP($D$5*Table2[[#This Row],[t]])*($E$5+($F$5*Table2[[#This Row],[t]]))</f>
        <v>-0.92017032243497665</v>
      </c>
      <c r="G169" s="26">
        <f t="shared" si="5"/>
        <v>1.5800000000000012</v>
      </c>
      <c r="H169">
        <f ca="1">INDIRECT("Table2[@["&amp;Motion&amp;"]]")</f>
        <v>-1.0664418752167799</v>
      </c>
    </row>
    <row r="170" spans="1:8" x14ac:dyDescent="0.25">
      <c r="A170">
        <f t="shared" si="4"/>
        <v>1.5900000000000012</v>
      </c>
      <c r="B170">
        <f>$D$2*COS(($E$2*Table2[[#This Row],[t]])-$L$2)</f>
        <v>0.39447427197412066</v>
      </c>
      <c r="C170">
        <f>($D$3*EXP($E$3*Table2[[#This Row],[t]]))*COS(($F$3*Table2[[#This Row],[t]])-$L$3)</f>
        <v>-1.0791843830128784</v>
      </c>
      <c r="D170" t="e">
        <f>($F$4*EXP($D$4*Table2[[#This Row],[t]]))+($G$4*EXP($E$4*Table2[[#This Row],[t]]))</f>
        <v>#NUM!</v>
      </c>
      <c r="E170">
        <f>EXP($D$5*Table2[[#This Row],[t]])*($E$5+($F$5*Table2[[#This Row],[t]]))</f>
        <v>-0.92066124269843486</v>
      </c>
      <c r="G170" s="26">
        <f t="shared" si="5"/>
        <v>1.5900000000000012</v>
      </c>
      <c r="H170">
        <f ca="1">INDIRECT("Table2[@["&amp;Motion&amp;"]]")</f>
        <v>-1.0791843830128784</v>
      </c>
    </row>
    <row r="171" spans="1:8" x14ac:dyDescent="0.25">
      <c r="A171">
        <f t="shared" si="4"/>
        <v>1.6000000000000012</v>
      </c>
      <c r="B171">
        <f>$D$2*COS(($E$2*Table2[[#This Row],[t]])-$L$2)</f>
        <v>0.33928321224573232</v>
      </c>
      <c r="C171">
        <f>($D$3*EXP($E$3*Table2[[#This Row],[t]]))*COS(($F$3*Table2[[#This Row],[t]])-$L$3)</f>
        <v>-1.0909679545206858</v>
      </c>
      <c r="D171" t="e">
        <f>($F$4*EXP($D$4*Table2[[#This Row],[t]]))+($G$4*EXP($E$4*Table2[[#This Row],[t]]))</f>
        <v>#NUM!</v>
      </c>
      <c r="E171">
        <f>EXP($D$5*Table2[[#This Row],[t]])*($E$5+($F$5*Table2[[#This Row],[t]]))</f>
        <v>-0.92112437644030443</v>
      </c>
      <c r="G171" s="26">
        <f t="shared" si="5"/>
        <v>1.6000000000000012</v>
      </c>
      <c r="H171">
        <f ca="1">INDIRECT("Table2[@["&amp;Motion&amp;"]]")</f>
        <v>-1.0909679545206858</v>
      </c>
    </row>
    <row r="172" spans="1:8" x14ac:dyDescent="0.25">
      <c r="A172">
        <f t="shared" si="4"/>
        <v>1.6100000000000012</v>
      </c>
      <c r="B172">
        <f>$D$2*COS(($E$2*Table2[[#This Row],[t]])-$L$2)</f>
        <v>0.28395644375616153</v>
      </c>
      <c r="C172">
        <f>($D$3*EXP($E$3*Table2[[#This Row],[t]]))*COS(($F$3*Table2[[#This Row],[t]])-$L$3)</f>
        <v>-1.1017930451441289</v>
      </c>
      <c r="D172" t="e">
        <f>($F$4*EXP($D$4*Table2[[#This Row],[t]]))+($G$4*EXP($E$4*Table2[[#This Row],[t]]))</f>
        <v>#NUM!</v>
      </c>
      <c r="E172">
        <f>EXP($D$5*Table2[[#This Row],[t]])*($E$5+($F$5*Table2[[#This Row],[t]]))</f>
        <v>-0.9215599886204735</v>
      </c>
      <c r="G172" s="26">
        <f t="shared" si="5"/>
        <v>1.6100000000000012</v>
      </c>
      <c r="H172">
        <f ca="1">INDIRECT("Table2[@["&amp;Motion&amp;"]]")</f>
        <v>-1.1017930451441289</v>
      </c>
    </row>
    <row r="173" spans="1:8" x14ac:dyDescent="0.25">
      <c r="A173">
        <f t="shared" si="4"/>
        <v>1.6200000000000012</v>
      </c>
      <c r="B173">
        <f>$D$2*COS(($E$2*Table2[[#This Row],[t]])-$L$2)</f>
        <v>0.22851609647512366</v>
      </c>
      <c r="C173">
        <f>($D$3*EXP($E$3*Table2[[#This Row],[t]]))*COS(($F$3*Table2[[#This Row],[t]])-$L$3)</f>
        <v>-1.1116608448289749</v>
      </c>
      <c r="D173" t="e">
        <f>($F$4*EXP($D$4*Table2[[#This Row],[t]]))+($G$4*EXP($E$4*Table2[[#This Row],[t]]))</f>
        <v>#NUM!</v>
      </c>
      <c r="E173">
        <f>EXP($D$5*Table2[[#This Row],[t]])*($E$5+($F$5*Table2[[#This Row],[t]]))</f>
        <v>-0.92196834224704571</v>
      </c>
      <c r="G173" s="26">
        <f t="shared" si="5"/>
        <v>1.6200000000000012</v>
      </c>
      <c r="H173">
        <f ca="1">INDIRECT("Table2[@["&amp;Motion&amp;"]]")</f>
        <v>-1.1116608448289749</v>
      </c>
    </row>
    <row r="174" spans="1:8" x14ac:dyDescent="0.25">
      <c r="A174">
        <f t="shared" si="4"/>
        <v>1.6300000000000012</v>
      </c>
      <c r="B174">
        <f>$D$2*COS(($E$2*Table2[[#This Row],[t]])-$L$2)</f>
        <v>0.17298434580233649</v>
      </c>
      <c r="C174">
        <f>($D$3*EXP($E$3*Table2[[#This Row],[t]]))*COS(($F$3*Table2[[#This Row],[t]])-$L$3)</f>
        <v>-1.1205732698364708</v>
      </c>
      <c r="D174" t="e">
        <f>($F$4*EXP($D$4*Table2[[#This Row],[t]]))+($G$4*EXP($E$4*Table2[[#This Row],[t]]))</f>
        <v>#NUM!</v>
      </c>
      <c r="E174">
        <f>EXP($D$5*Table2[[#This Row],[t]])*($E$5+($F$5*Table2[[#This Row],[t]]))</f>
        <v>-0.92234969838921521</v>
      </c>
      <c r="G174" s="26">
        <f t="shared" si="5"/>
        <v>1.6300000000000012</v>
      </c>
      <c r="H174">
        <f ca="1">INDIRECT("Table2[@["&amp;Motion&amp;"]]")</f>
        <v>-1.1205732698364708</v>
      </c>
    </row>
    <row r="175" spans="1:8" x14ac:dyDescent="0.25">
      <c r="A175">
        <f t="shared" si="4"/>
        <v>1.6400000000000012</v>
      </c>
      <c r="B175">
        <f>$D$2*COS(($E$2*Table2[[#This Row],[t]])-$L$2)</f>
        <v>0.1173834036976555</v>
      </c>
      <c r="C175">
        <f>($D$3*EXP($E$3*Table2[[#This Row],[t]]))*COS(($F$3*Table2[[#This Row],[t]])-$L$3)</f>
        <v>-1.1285329540387721</v>
      </c>
      <c r="D175" t="e">
        <f>($F$4*EXP($D$4*Table2[[#This Row],[t]]))+($G$4*EXP($E$4*Table2[[#This Row],[t]]))</f>
        <v>#NUM!</v>
      </c>
      <c r="E175">
        <f>EXP($D$5*Table2[[#This Row],[t]])*($E$5+($F$5*Table2[[#This Row],[t]]))</f>
        <v>-0.92270431619006854</v>
      </c>
      <c r="G175" s="26">
        <f t="shared" si="5"/>
        <v>1.6400000000000012</v>
      </c>
      <c r="H175">
        <f ca="1">INDIRECT("Table2[@["&amp;Motion&amp;"]]")</f>
        <v>-1.1285329540387721</v>
      </c>
    </row>
    <row r="176" spans="1:8" x14ac:dyDescent="0.25">
      <c r="A176">
        <f t="shared" si="4"/>
        <v>1.6500000000000012</v>
      </c>
      <c r="B176">
        <f>$D$2*COS(($E$2*Table2[[#This Row],[t]])-$L$2)</f>
        <v>6.1735509796586666E-2</v>
      </c>
      <c r="C176">
        <f>($D$3*EXP($E$3*Table2[[#This Row],[t]]))*COS(($F$3*Table2[[#This Row],[t]])-$L$3)</f>
        <v>-1.1355432397476506</v>
      </c>
      <c r="D176" t="e">
        <f>($F$4*EXP($D$4*Table2[[#This Row],[t]]))+($G$4*EXP($E$4*Table2[[#This Row],[t]]))</f>
        <v>#NUM!</v>
      </c>
      <c r="E176">
        <f>EXP($D$5*Table2[[#This Row],[t]])*($E$5+($F$5*Table2[[#This Row],[t]]))</f>
        <v>-0.92303245287929936</v>
      </c>
      <c r="G176" s="26">
        <f t="shared" si="5"/>
        <v>1.6500000000000012</v>
      </c>
      <c r="H176">
        <f ca="1">INDIRECT("Table2[@["&amp;Motion&amp;"]]")</f>
        <v>-1.1355432397476506</v>
      </c>
    </row>
    <row r="177" spans="1:8" x14ac:dyDescent="0.25">
      <c r="A177">
        <f t="shared" si="4"/>
        <v>1.6600000000000013</v>
      </c>
      <c r="B177">
        <f>$D$2*COS(($E$2*Table2[[#This Row],[t]])-$L$2)</f>
        <v>6.0629225147283443E-3</v>
      </c>
      <c r="C177">
        <f>($D$3*EXP($E$3*Table2[[#This Row],[t]]))*COS(($F$3*Table2[[#This Row],[t]])-$L$3)</f>
        <v>-1.1416081680881842</v>
      </c>
      <c r="D177" t="e">
        <f>($F$4*EXP($D$4*Table2[[#This Row],[t]]))+($G$4*EXP($E$4*Table2[[#This Row],[t]]))</f>
        <v>#NUM!</v>
      </c>
      <c r="E177">
        <f>EXP($D$5*Table2[[#This Row],[t]])*($E$5+($F$5*Table2[[#This Row],[t]]))</f>
        <v>-0.92333436378585176</v>
      </c>
      <c r="G177" s="26">
        <f t="shared" si="5"/>
        <v>1.6600000000000013</v>
      </c>
      <c r="H177">
        <f ca="1">INDIRECT("Table2[@["&amp;Motion&amp;"]]")</f>
        <v>-1.1416081680881842</v>
      </c>
    </row>
    <row r="178" spans="1:8" x14ac:dyDescent="0.25">
      <c r="A178">
        <f t="shared" si="4"/>
        <v>1.6700000000000013</v>
      </c>
      <c r="B178">
        <f>$D$2*COS(($E$2*Table2[[#This Row],[t]])-$L$2)</f>
        <v>-4.9612089855297983E-2</v>
      </c>
      <c r="C178">
        <f>($D$3*EXP($E$3*Table2[[#This Row],[t]]))*COS(($F$3*Table2[[#This Row],[t]])-$L$3)</f>
        <v>-1.1467324689293865</v>
      </c>
      <c r="D178" t="e">
        <f>($F$4*EXP($D$4*Table2[[#This Row],[t]]))+($G$4*EXP($E$4*Table2[[#This Row],[t]]))</f>
        <v>#NUM!</v>
      </c>
      <c r="E178">
        <f>EXP($D$5*Table2[[#This Row],[t]])*($E$5+($F$5*Table2[[#This Row],[t]]))</f>
        <v>-0.92361030235047947</v>
      </c>
      <c r="G178" s="26">
        <f t="shared" si="5"/>
        <v>1.6700000000000013</v>
      </c>
      <c r="H178">
        <f ca="1">INDIRECT("Table2[@["&amp;Motion&amp;"]]")</f>
        <v>-1.1467324689293865</v>
      </c>
    </row>
    <row r="179" spans="1:8" x14ac:dyDescent="0.25">
      <c r="A179">
        <f t="shared" si="4"/>
        <v>1.6800000000000013</v>
      </c>
      <c r="B179">
        <f>$D$2*COS(($E$2*Table2[[#This Row],[t]])-$L$2)</f>
        <v>-0.10526725805086791</v>
      </c>
      <c r="C179">
        <f>($D$3*EXP($E$3*Table2[[#This Row],[t]]))*COS(($F$3*Table2[[#This Row],[t]])-$L$3)</f>
        <v>-1.1509215503839418</v>
      </c>
      <c r="D179" t="e">
        <f>($F$4*EXP($D$4*Table2[[#This Row],[t]]))+($G$4*EXP($E$4*Table2[[#This Row],[t]]))</f>
        <v>#NUM!</v>
      </c>
      <c r="E179">
        <f>EXP($D$5*Table2[[#This Row],[t]])*($E$5+($F$5*Table2[[#This Row],[t]]))</f>
        <v>-0.9238605201382305</v>
      </c>
      <c r="G179" s="26">
        <f t="shared" si="5"/>
        <v>1.6800000000000013</v>
      </c>
      <c r="H179">
        <f ca="1">INDIRECT("Table2[@["&amp;Motion&amp;"]]")</f>
        <v>-1.1509215503839418</v>
      </c>
    </row>
    <row r="180" spans="1:8" x14ac:dyDescent="0.25">
      <c r="A180">
        <f t="shared" si="4"/>
        <v>1.6900000000000013</v>
      </c>
      <c r="B180">
        <f>$D$2*COS(($E$2*Table2[[#This Row],[t]])-$L$2)</f>
        <v>-0.16088032074676217</v>
      </c>
      <c r="C180">
        <f>($D$3*EXP($E$3*Table2[[#This Row],[t]]))*COS(($F$3*Table2[[#This Row],[t]])-$L$3)</f>
        <v>-1.1541814878894403</v>
      </c>
      <c r="D180" t="e">
        <f>($F$4*EXP($D$4*Table2[[#This Row],[t]]))+($G$4*EXP($E$4*Table2[[#This Row],[t]]))</f>
        <v>#NUM!</v>
      </c>
      <c r="E180">
        <f>EXP($D$5*Table2[[#This Row],[t]])*($E$5+($F$5*Table2[[#This Row],[t]]))</f>
        <v>-0.92408526685085257</v>
      </c>
      <c r="G180" s="26">
        <f t="shared" si="5"/>
        <v>1.6900000000000013</v>
      </c>
      <c r="H180">
        <f ca="1">INDIRECT("Table2[@["&amp;Motion&amp;"]]")</f>
        <v>-1.1541814878894403</v>
      </c>
    </row>
    <row r="181" spans="1:8" x14ac:dyDescent="0.25">
      <c r="A181">
        <f t="shared" si="4"/>
        <v>1.7000000000000013</v>
      </c>
      <c r="B181">
        <f>$D$2*COS(($E$2*Table2[[#This Row],[t]])-$L$2)</f>
        <v>-0.21642903345940012</v>
      </c>
      <c r="C181">
        <f>($D$3*EXP($E$3*Table2[[#This Row],[t]]))*COS(($F$3*Table2[[#This Row],[t]])-$L$3)</f>
        <v>-1.1565190128836831</v>
      </c>
      <c r="D181" t="e">
        <f>($F$4*EXP($D$4*Table2[[#This Row],[t]]))+($G$4*EXP($E$4*Table2[[#This Row],[t]]))</f>
        <v>#NUM!</v>
      </c>
      <c r="E181">
        <f>EXP($D$5*Table2[[#This Row],[t]])*($E$5+($F$5*Table2[[#This Row],[t]]))</f>
        <v>-0.92428479033912136</v>
      </c>
      <c r="G181" s="26">
        <f t="shared" si="5"/>
        <v>1.7000000000000013</v>
      </c>
      <c r="H181">
        <f ca="1">INDIRECT("Table2[@["&amp;Motion&amp;"]]")</f>
        <v>-1.1565190128836831</v>
      </c>
    </row>
    <row r="182" spans="1:8" x14ac:dyDescent="0.25">
      <c r="A182">
        <f t="shared" si="4"/>
        <v>1.7100000000000013</v>
      </c>
      <c r="B182">
        <f>$D$2*COS(($E$2*Table2[[#This Row],[t]])-$L$2)</f>
        <v>-0.27189117744433627</v>
      </c>
      <c r="C182">
        <f>($D$3*EXP($E$3*Table2[[#This Row],[t]]))*COS(($F$3*Table2[[#This Row],[t]])-$L$3)</f>
        <v>-1.1579415010868421</v>
      </c>
      <c r="D182" t="e">
        <f>($F$4*EXP($D$4*Table2[[#This Row],[t]]))+($G$4*EXP($E$4*Table2[[#This Row],[t]]))</f>
        <v>#NUM!</v>
      </c>
      <c r="E182">
        <f>EXP($D$5*Table2[[#This Row],[t]])*($E$5+($F$5*Table2[[#This Row],[t]]))</f>
        <v>-0.92445933661509339</v>
      </c>
      <c r="G182" s="26">
        <f t="shared" si="5"/>
        <v>1.7100000000000013</v>
      </c>
      <c r="H182">
        <f ca="1">INDIRECT("Table2[@["&amp;Motion&amp;"]]")</f>
        <v>-1.1579415010868421</v>
      </c>
    </row>
    <row r="183" spans="1:8" x14ac:dyDescent="0.25">
      <c r="A183">
        <f t="shared" si="4"/>
        <v>1.7200000000000013</v>
      </c>
      <c r="B183">
        <f>$D$2*COS(($E$2*Table2[[#This Row],[t]])-$L$2)</f>
        <v>-0.32724456858346201</v>
      </c>
      <c r="C183">
        <f>($D$3*EXP($E$3*Table2[[#This Row],[t]]))*COS(($F$3*Table2[[#This Row],[t]])-$L$3)</f>
        <v>-1.1584569604034123</v>
      </c>
      <c r="D183" t="e">
        <f>($F$4*EXP($D$4*Table2[[#This Row],[t]]))+($G$4*EXP($E$4*Table2[[#This Row],[t]]))</f>
        <v>#NUM!</v>
      </c>
      <c r="E183">
        <f>EXP($D$5*Table2[[#This Row],[t]])*($E$5+($F$5*Table2[[#This Row],[t]]))</f>
        <v>-0.92460914986428111</v>
      </c>
      <c r="G183" s="26">
        <f t="shared" si="5"/>
        <v>1.7200000000000013</v>
      </c>
      <c r="H183">
        <f ca="1">INDIRECT("Table2[@["&amp;Motion&amp;"]]")</f>
        <v>-1.1584569604034123</v>
      </c>
    </row>
    <row r="184" spans="1:8" x14ac:dyDescent="0.25">
      <c r="A184">
        <f t="shared" si="4"/>
        <v>1.7300000000000013</v>
      </c>
      <c r="B184">
        <f>$D$2*COS(($E$2*Table2[[#This Row],[t]])-$L$2)</f>
        <v>-0.38246706625835719</v>
      </c>
      <c r="C184">
        <f>($D$3*EXP($E$3*Table2[[#This Row],[t]]))*COS(($F$3*Table2[[#This Row],[t]])-$L$3)</f>
        <v>-1.158074018457073</v>
      </c>
      <c r="D184" t="e">
        <f>($F$4*EXP($D$4*Table2[[#This Row],[t]]))+($G$4*EXP($E$4*Table2[[#This Row],[t]]))</f>
        <v>#NUM!</v>
      </c>
      <c r="E184">
        <f>EXP($D$5*Table2[[#This Row],[t]])*($E$5+($F$5*Table2[[#This Row],[t]]))</f>
        <v>-0.92473447245775409</v>
      </c>
      <c r="G184" s="26">
        <f t="shared" si="5"/>
        <v>1.7300000000000013</v>
      </c>
      <c r="H184">
        <f ca="1">INDIRECT("Table2[@["&amp;Motion&amp;"]]")</f>
        <v>-1.158074018457073</v>
      </c>
    </row>
    <row r="185" spans="1:8" x14ac:dyDescent="0.25">
      <c r="A185">
        <f t="shared" si="4"/>
        <v>1.7400000000000013</v>
      </c>
      <c r="B185">
        <f>$D$2*COS(($E$2*Table2[[#This Row],[t]])-$L$2)</f>
        <v>-0.43753658220624181</v>
      </c>
      <c r="C185">
        <f>($D$3*EXP($E$3*Table2[[#This Row],[t]]))*COS(($F$3*Table2[[#This Row],[t]])-$L$3)</f>
        <v>-1.1568019097717221</v>
      </c>
      <c r="D185" t="e">
        <f>($F$4*EXP($D$4*Table2[[#This Row],[t]]))+($G$4*EXP($E$4*Table2[[#This Row],[t]]))</f>
        <v>#NUM!</v>
      </c>
      <c r="E185">
        <f>EXP($D$5*Table2[[#This Row],[t]])*($E$5+($F$5*Table2[[#This Row],[t]]))</f>
        <v>-0.92483554496416309</v>
      </c>
      <c r="G185" s="26">
        <f t="shared" si="5"/>
        <v>1.7400000000000013</v>
      </c>
      <c r="H185">
        <f ca="1">INDIRECT("Table2[@["&amp;Motion&amp;"]]")</f>
        <v>-1.1568019097717221</v>
      </c>
    </row>
    <row r="186" spans="1:8" x14ac:dyDescent="0.25">
      <c r="A186">
        <f t="shared" si="4"/>
        <v>1.7500000000000013</v>
      </c>
      <c r="B186">
        <f>$D$2*COS(($E$2*Table2[[#This Row],[t]])-$L$2)</f>
        <v>-0.49243108935498736</v>
      </c>
      <c r="C186">
        <f>($D$3*EXP($E$3*Table2[[#This Row],[t]]))*COS(($F$3*Table2[[#This Row],[t]])-$L$3)</f>
        <v>-1.1546504626120844</v>
      </c>
      <c r="D186" t="e">
        <f>($F$4*EXP($D$4*Table2[[#This Row],[t]]))+($G$4*EXP($E$4*Table2[[#This Row],[t]]))</f>
        <v>#NUM!</v>
      </c>
      <c r="E186">
        <f>EXP($D$5*Table2[[#This Row],[t]])*($E$5+($F$5*Table2[[#This Row],[t]]))</f>
        <v>-0.92491260616169058</v>
      </c>
      <c r="G186" s="26">
        <f t="shared" si="5"/>
        <v>1.7500000000000013</v>
      </c>
      <c r="H186">
        <f ca="1">INDIRECT("Table2[@["&amp;Motion&amp;"]]")</f>
        <v>-1.1546504626120844</v>
      </c>
    </row>
    <row r="187" spans="1:8" x14ac:dyDescent="0.25">
      <c r="A187">
        <f t="shared" si="4"/>
        <v>1.7600000000000013</v>
      </c>
      <c r="B187">
        <f>$D$2*COS(($E$2*Table2[[#This Row],[t]])-$L$2)</f>
        <v>-0.54712863063365114</v>
      </c>
      <c r="C187">
        <f>($D$3*EXP($E$3*Table2[[#This Row],[t]]))*COS(($F$3*Table2[[#This Row],[t]])-$L$3)</f>
        <v>-1.1516300854974371</v>
      </c>
      <c r="D187" t="e">
        <f>($F$4*EXP($D$4*Table2[[#This Row],[t]]))+($G$4*EXP($E$4*Table2[[#This Row],[t]]))</f>
        <v>#NUM!</v>
      </c>
      <c r="E187">
        <f>EXP($D$5*Table2[[#This Row],[t]])*($E$5+($F$5*Table2[[#This Row],[t]]))</f>
        <v>-0.92496589304992638</v>
      </c>
      <c r="G187" s="26">
        <f t="shared" si="5"/>
        <v>1.7600000000000013</v>
      </c>
      <c r="H187">
        <f ca="1">INDIRECT("Table2[@["&amp;Motion&amp;"]]")</f>
        <v>-1.1516300854974371</v>
      </c>
    </row>
    <row r="188" spans="1:8" x14ac:dyDescent="0.25">
      <c r="A188">
        <f t="shared" si="4"/>
        <v>1.7700000000000014</v>
      </c>
      <c r="B188">
        <f>$D$2*COS(($E$2*Table2[[#This Row],[t]])-$L$2)</f>
        <v>-0.60160732775501269</v>
      </c>
      <c r="C188">
        <f>($D$3*EXP($E$3*Table2[[#This Row],[t]]))*COS(($F$3*Table2[[#This Row],[t]])-$L$3)</f>
        <v>-1.1477517534020913</v>
      </c>
      <c r="D188" t="e">
        <f>($F$4*EXP($D$4*Table2[[#This Row],[t]]))+($G$4*EXP($E$4*Table2[[#This Row],[t]]))</f>
        <v>#NUM!</v>
      </c>
      <c r="E188">
        <f>EXP($D$5*Table2[[#This Row],[t]])*($E$5+($F$5*Table2[[#This Row],[t]]))</f>
        <v>-0.92499564086167019</v>
      </c>
      <c r="G188" s="26">
        <f t="shared" si="5"/>
        <v>1.7700000000000014</v>
      </c>
      <c r="H188">
        <f ca="1">INDIRECT("Table2[@["&amp;Motion&amp;"]]")</f>
        <v>-1.1477517534020913</v>
      </c>
    </row>
    <row r="189" spans="1:8" x14ac:dyDescent="0.25">
      <c r="A189">
        <f t="shared" si="4"/>
        <v>1.7800000000000014</v>
      </c>
      <c r="B189">
        <f>$D$2*COS(($E$2*Table2[[#This Row],[t]])-$L$2)</f>
        <v>-0.65584538996659614</v>
      </c>
      <c r="C189">
        <f>($D$3*EXP($E$3*Table2[[#This Row],[t]]))*COS(($F$3*Table2[[#This Row],[t]])-$L$3)</f>
        <v>-1.1430269936564033</v>
      </c>
      <c r="D189" t="e">
        <f>($F$4*EXP($D$4*Table2[[#This Row],[t]]))+($G$4*EXP($E$4*Table2[[#This Row],[t]]))</f>
        <v>#NUM!</v>
      </c>
      <c r="E189">
        <f>EXP($D$5*Table2[[#This Row],[t]])*($E$5+($F$5*Table2[[#This Row],[t]]))</f>
        <v>-0.92500208307465837</v>
      </c>
      <c r="G189" s="26">
        <f t="shared" si="5"/>
        <v>1.7800000000000014</v>
      </c>
      <c r="H189">
        <f ca="1">INDIRECT("Table2[@["&amp;Motion&amp;"]]")</f>
        <v>-1.1430269936564033</v>
      </c>
    </row>
    <row r="190" spans="1:8" x14ac:dyDescent="0.25">
      <c r="A190">
        <f t="shared" si="4"/>
        <v>1.7900000000000014</v>
      </c>
      <c r="B190">
        <f>$D$2*COS(($E$2*Table2[[#This Row],[t]])-$L$2)</f>
        <v>-0.70982112276668174</v>
      </c>
      <c r="C190">
        <f>($D$3*EXP($E$3*Table2[[#This Row],[t]]))*COS(($F$3*Table2[[#This Row],[t]])-$L$3)</f>
        <v>-1.137467871562148</v>
      </c>
      <c r="D190" t="e">
        <f>($F$4*EXP($D$4*Table2[[#This Row],[t]]))+($G$4*EXP($E$4*Table2[[#This Row],[t]]))</f>
        <v>#NUM!</v>
      </c>
      <c r="E190">
        <f>EXP($D$5*Table2[[#This Row],[t]])*($E$5+($F$5*Table2[[#This Row],[t]]))</f>
        <v>-0.92498545142322075</v>
      </c>
      <c r="G190" s="26">
        <f t="shared" si="5"/>
        <v>1.7900000000000014</v>
      </c>
      <c r="H190">
        <f ca="1">INDIRECT("Table2[@["&amp;Motion&amp;"]]")</f>
        <v>-1.137467871562148</v>
      </c>
    </row>
    <row r="191" spans="1:8" x14ac:dyDescent="0.25">
      <c r="A191">
        <f t="shared" si="4"/>
        <v>1.8000000000000014</v>
      </c>
      <c r="B191">
        <f>$D$2*COS(($E$2*Table2[[#This Row],[t]])-$L$2)</f>
        <v>-0.76351293658181607</v>
      </c>
      <c r="C191">
        <f>($D$3*EXP($E$3*Table2[[#This Row],[t]]))*COS(($F$3*Table2[[#This Row],[t]])-$L$3)</f>
        <v>-1.1310869757362074</v>
      </c>
      <c r="D191" t="e">
        <f>($F$4*EXP($D$4*Table2[[#This Row],[t]]))+($G$4*EXP($E$4*Table2[[#This Row],[t]]))</f>
        <v>#NUM!</v>
      </c>
      <c r="E191">
        <f>EXP($D$5*Table2[[#This Row],[t]])*($E$5+($F$5*Table2[[#This Row],[t]]))</f>
        <v>-0.92494597590986305</v>
      </c>
      <c r="G191" s="26">
        <f t="shared" si="5"/>
        <v>1.8000000000000014</v>
      </c>
      <c r="H191">
        <f ca="1">INDIRECT("Table2[@["&amp;Motion&amp;"]]")</f>
        <v>-1.1310869757362074</v>
      </c>
    </row>
    <row r="192" spans="1:8" x14ac:dyDescent="0.25">
      <c r="A192">
        <f t="shared" si="4"/>
        <v>1.8100000000000014</v>
      </c>
      <c r="B192">
        <f>$D$2*COS(($E$2*Table2[[#This Row],[t]])-$L$2)</f>
        <v>-0.81689935540235437</v>
      </c>
      <c r="C192">
        <f>($D$3*EXP($E$3*Table2[[#This Row],[t]]))*COS(($F$3*Table2[[#This Row],[t]])-$L$3)</f>
        <v>-1.1238974031965629</v>
      </c>
      <c r="D192" t="e">
        <f>($F$4*EXP($D$4*Table2[[#This Row],[t]]))+($G$4*EXP($E$4*Table2[[#This Row],[t]]))</f>
        <v>#NUM!</v>
      </c>
      <c r="E192">
        <f>EXP($D$5*Table2[[#This Row],[t]])*($E$5+($F$5*Table2[[#This Row],[t]]))</f>
        <v>-0.92488388481677675</v>
      </c>
      <c r="G192" s="26">
        <f t="shared" si="5"/>
        <v>1.8100000000000014</v>
      </c>
      <c r="H192">
        <f ca="1">INDIRECT("Table2[@["&amp;Motion&amp;"]]")</f>
        <v>-1.1238974031965629</v>
      </c>
    </row>
    <row r="193" spans="1:8" x14ac:dyDescent="0.25">
      <c r="A193">
        <f t="shared" si="4"/>
        <v>1.8200000000000014</v>
      </c>
      <c r="B193">
        <f>$D$2*COS(($E$2*Table2[[#This Row],[t]])-$L$2)</f>
        <v>-0.86995902537257785</v>
      </c>
      <c r="C193">
        <f>($D$3*EXP($E$3*Table2[[#This Row],[t]]))*COS(($F$3*Table2[[#This Row],[t]])-$L$3)</f>
        <v>-1.1159127442046679</v>
      </c>
      <c r="D193" t="e">
        <f>($F$4*EXP($D$4*Table2[[#This Row],[t]]))+($G$4*EXP($E$4*Table2[[#This Row],[t]]))</f>
        <v>#NUM!</v>
      </c>
      <c r="E193">
        <f>EXP($D$5*Table2[[#This Row],[t]])*($E$5+($F$5*Table2[[#This Row],[t]]))</f>
        <v>-0.92479940471727862</v>
      </c>
      <c r="G193" s="26">
        <f t="shared" si="5"/>
        <v>1.8200000000000014</v>
      </c>
      <c r="H193">
        <f ca="1">INDIRECT("Table2[@["&amp;Motion&amp;"]]")</f>
        <v>-1.1159127442046679</v>
      </c>
    </row>
    <row r="194" spans="1:8" x14ac:dyDescent="0.25">
      <c r="A194">
        <f t="shared" si="4"/>
        <v>1.8300000000000014</v>
      </c>
      <c r="B194">
        <f>$D$2*COS(($E$2*Table2[[#This Row],[t]])-$L$2)</f>
        <v>-0.92267072333195144</v>
      </c>
      <c r="C194">
        <f>($D$3*EXP($E$3*Table2[[#This Row],[t]]))*COS(($F$3*Table2[[#This Row],[t]])-$L$3)</f>
        <v>-1.1071470668783026</v>
      </c>
      <c r="D194" t="e">
        <f>($F$4*EXP($D$4*Table2[[#This Row],[t]]))+($G$4*EXP($E$4*Table2[[#This Row],[t]]))</f>
        <v>#NUM!</v>
      </c>
      <c r="E194">
        <f>EXP($D$5*Table2[[#This Row],[t]])*($E$5+($F$5*Table2[[#This Row],[t]]))</f>
        <v>-0.92469276048717786</v>
      </c>
      <c r="G194" s="26">
        <f t="shared" si="5"/>
        <v>1.8300000000000014</v>
      </c>
      <c r="H194">
        <f ca="1">INDIRECT("Table2[@["&amp;Motion&amp;"]]")</f>
        <v>-1.1071470668783026</v>
      </c>
    </row>
    <row r="195" spans="1:8" x14ac:dyDescent="0.25">
      <c r="A195">
        <f t="shared" si="4"/>
        <v>1.8400000000000014</v>
      </c>
      <c r="B195">
        <f>$D$2*COS(($E$2*Table2[[#This Row],[t]])-$L$2)</f>
        <v>-0.97501336530410454</v>
      </c>
      <c r="C195">
        <f>($D$3*EXP($E$3*Table2[[#This Row],[t]]))*COS(($F$3*Table2[[#This Row],[t]])-$L$3)</f>
        <v>-1.097614901589067</v>
      </c>
      <c r="D195" t="e">
        <f>($F$4*EXP($D$4*Table2[[#This Row],[t]]))+($G$4*EXP($E$4*Table2[[#This Row],[t]]))</f>
        <v>#NUM!</v>
      </c>
      <c r="E195">
        <f>EXP($D$5*Table2[[#This Row],[t]])*($E$5+($F$5*Table2[[#This Row],[t]]))</f>
        <v>-0.92456417531607293</v>
      </c>
      <c r="G195" s="26">
        <f t="shared" si="5"/>
        <v>1.8400000000000014</v>
      </c>
      <c r="H195">
        <f ca="1">INDIRECT("Table2[@["&amp;Motion&amp;"]]")</f>
        <v>-1.097614901589067</v>
      </c>
    </row>
    <row r="196" spans="1:8" x14ac:dyDescent="0.25">
      <c r="A196">
        <f t="shared" si="4"/>
        <v>1.8500000000000014</v>
      </c>
      <c r="B196">
        <f>$D$2*COS(($E$2*Table2[[#This Row],[t]])-$L$2)</f>
        <v>-1.0269660149301409</v>
      </c>
      <c r="C196">
        <f>($D$3*EXP($E$3*Table2[[#This Row],[t]]))*COS(($F$3*Table2[[#This Row],[t]])-$L$3)</f>
        <v>-1.087331225158682</v>
      </c>
      <c r="D196" t="e">
        <f>($F$4*EXP($D$4*Table2[[#This Row],[t]]))+($G$4*EXP($E$4*Table2[[#This Row],[t]]))</f>
        <v>#NUM!</v>
      </c>
      <c r="E196">
        <f>EXP($D$5*Table2[[#This Row],[t]])*($E$5+($F$5*Table2[[#This Row],[t]]))</f>
        <v>-0.92441387071857706</v>
      </c>
      <c r="G196" s="26">
        <f t="shared" si="5"/>
        <v>1.8500000000000014</v>
      </c>
      <c r="H196">
        <f ca="1">INDIRECT("Table2[@["&amp;Motion&amp;"]]")</f>
        <v>-1.087331225158682</v>
      </c>
    </row>
    <row r="197" spans="1:8" x14ac:dyDescent="0.25">
      <c r="A197">
        <f t="shared" si="4"/>
        <v>1.8600000000000014</v>
      </c>
      <c r="B197">
        <f>$D$2*COS(($E$2*Table2[[#This Row],[t]])-$L$2)</f>
        <v>-1.0785078918429027</v>
      </c>
      <c r="C197">
        <f>($D$3*EXP($E$3*Table2[[#This Row],[t]]))*COS(($F$3*Table2[[#This Row],[t]])-$L$3)</f>
        <v>-1.0763114448682882</v>
      </c>
      <c r="D197" t="e">
        <f>($F$4*EXP($D$4*Table2[[#This Row],[t]]))+($G$4*EXP($E$4*Table2[[#This Row],[t]]))</f>
        <v>#NUM!</v>
      </c>
      <c r="E197">
        <f>EXP($D$5*Table2[[#This Row],[t]])*($E$5+($F$5*Table2[[#This Row],[t]]))</f>
        <v>-0.92424206654547569</v>
      </c>
      <c r="G197" s="26">
        <f t="shared" si="5"/>
        <v>1.8600000000000014</v>
      </c>
      <c r="H197">
        <f ca="1">INDIRECT("Table2[@["&amp;Motion&amp;"]]")</f>
        <v>-1.0763114448682882</v>
      </c>
    </row>
    <row r="198" spans="1:8" x14ac:dyDescent="0.25">
      <c r="A198">
        <f t="shared" si="4"/>
        <v>1.8700000000000014</v>
      </c>
      <c r="B198">
        <f>$D$2*COS(($E$2*Table2[[#This Row],[t]])-$L$2)</f>
        <v>-1.1296183799788408</v>
      </c>
      <c r="C198">
        <f>($D$3*EXP($E$3*Table2[[#This Row],[t]]))*COS(($F$3*Table2[[#This Row],[t]])-$L$3)</f>
        <v>-1.0645713822949312</v>
      </c>
      <c r="D198" t="e">
        <f>($F$4*EXP($D$4*Table2[[#This Row],[t]]))+($G$4*EXP($E$4*Table2[[#This Row],[t]]))</f>
        <v>#NUM!</v>
      </c>
      <c r="E198">
        <f>EXP($D$5*Table2[[#This Row],[t]])*($E$5+($F$5*Table2[[#This Row],[t]]))</f>
        <v>-0.92404898099481125</v>
      </c>
      <c r="G198" s="26">
        <f t="shared" si="5"/>
        <v>1.8700000000000014</v>
      </c>
      <c r="H198">
        <f ca="1">INDIRECT("Table2[@["&amp;Motion&amp;"]]")</f>
        <v>-1.0645713822949312</v>
      </c>
    </row>
    <row r="199" spans="1:8" x14ac:dyDescent="0.25">
      <c r="A199">
        <f t="shared" si="4"/>
        <v>1.8800000000000014</v>
      </c>
      <c r="B199">
        <f>$D$2*COS(($E$2*Table2[[#This Row],[t]])-$L$2)</f>
        <v>-1.1802770358241645</v>
      </c>
      <c r="C199">
        <f>($D$3*EXP($E$3*Table2[[#This Row],[t]]))*COS(($F$3*Table2[[#This Row],[t]])-$L$3)</f>
        <v>-1.05212725698942</v>
      </c>
      <c r="D199" t="e">
        <f>($F$4*EXP($D$4*Table2[[#This Row],[t]]))+($G$4*EXP($E$4*Table2[[#This Row],[t]]))</f>
        <v>#NUM!</v>
      </c>
      <c r="E199">
        <f>EXP($D$5*Table2[[#This Row],[t]])*($E$5+($F$5*Table2[[#This Row],[t]]))</f>
        <v>-0.92383483062290228</v>
      </c>
      <c r="G199" s="26">
        <f t="shared" si="5"/>
        <v>1.8800000000000014</v>
      </c>
      <c r="H199">
        <f ca="1">INDIRECT("Table2[@["&amp;Motion&amp;"]]")</f>
        <v>-1.05212725698942</v>
      </c>
    </row>
    <row r="200" spans="1:8" x14ac:dyDescent="0.25">
      <c r="A200">
        <f t="shared" si="4"/>
        <v>1.8900000000000015</v>
      </c>
      <c r="B200">
        <f>$D$2*COS(($E$2*Table2[[#This Row],[t]])-$L$2)</f>
        <v>-1.2304635965919775</v>
      </c>
      <c r="C200">
        <f>($D$3*EXP($E$3*Table2[[#This Row],[t]]))*COS(($F$3*Table2[[#This Row],[t]])-$L$3)</f>
        <v>-1.0389956700097185</v>
      </c>
      <c r="D200" t="e">
        <f>($F$4*EXP($D$4*Table2[[#This Row],[t]]))+($G$4*EXP($E$4*Table2[[#This Row],[t]]))</f>
        <v>#NUM!</v>
      </c>
      <c r="E200">
        <f>EXP($D$5*Table2[[#This Row],[t]])*($E$5+($F$5*Table2[[#This Row],[t]]))</f>
        <v>-0.92359983035529047</v>
      </c>
      <c r="G200" s="26">
        <f t="shared" si="5"/>
        <v>1.8900000000000015</v>
      </c>
      <c r="H200">
        <f ca="1">INDIRECT("Table2[@["&amp;Motion&amp;"]]")</f>
        <v>-1.0389956700097185</v>
      </c>
    </row>
    <row r="201" spans="1:8" x14ac:dyDescent="0.25">
      <c r="A201">
        <f t="shared" si="4"/>
        <v>1.9000000000000015</v>
      </c>
      <c r="B201">
        <f>$D$2*COS(($E$2*Table2[[#This Row],[t]])-$L$2)</f>
        <v>-1.2801579883271141</v>
      </c>
      <c r="C201">
        <f>($D$3*EXP($E$3*Table2[[#This Row],[t]]))*COS(($F$3*Table2[[#This Row],[t]])-$L$3)</f>
        <v>-1.0251935873240094</v>
      </c>
      <c r="D201" t="e">
        <f>($F$4*EXP($D$4*Table2[[#This Row],[t]]))+($G$4*EXP($E$4*Table2[[#This Row],[t]]))</f>
        <v>#NUM!</v>
      </c>
      <c r="E201">
        <f>EXP($D$5*Table2[[#This Row],[t]])*($E$5+($F$5*Table2[[#This Row],[t]]))</f>
        <v>-0.92334419349762142</v>
      </c>
      <c r="G201" s="26">
        <f t="shared" si="5"/>
        <v>1.9000000000000015</v>
      </c>
      <c r="H201">
        <f ca="1">INDIRECT("Table2[@["&amp;Motion&amp;"]]")</f>
        <v>-1.0251935873240094</v>
      </c>
    </row>
    <row r="202" spans="1:8" x14ac:dyDescent="0.25">
      <c r="A202">
        <f t="shared" si="4"/>
        <v>1.9100000000000015</v>
      </c>
      <c r="B202">
        <f>$D$2*COS(($E$2*Table2[[#This Row],[t]])-$L$2)</f>
        <v>-1.3293403339354675</v>
      </c>
      <c r="C202">
        <f>($D$3*EXP($E$3*Table2[[#This Row],[t]]))*COS(($F$3*Table2[[#This Row],[t]])-$L$3)</f>
        <v>-1.0107383230975193</v>
      </c>
      <c r="D202" t="e">
        <f>($F$4*EXP($D$4*Table2[[#This Row],[t]]))+($G$4*EXP($E$4*Table2[[#This Row],[t]]))</f>
        <v>#NUM!</v>
      </c>
      <c r="E202">
        <f>EXP($D$5*Table2[[#This Row],[t]])*($E$5+($F$5*Table2[[#This Row],[t]]))</f>
        <v>-0.92306813174645708</v>
      </c>
      <c r="G202" s="26">
        <f t="shared" si="5"/>
        <v>1.9100000000000015</v>
      </c>
      <c r="H202">
        <f ca="1">INDIRECT("Table2[@["&amp;Motion&amp;"]]")</f>
        <v>-1.0107383230975193</v>
      </c>
    </row>
    <row r="203" spans="1:8" x14ac:dyDescent="0.25">
      <c r="A203">
        <f t="shared" si="4"/>
        <v>1.9200000000000015</v>
      </c>
      <c r="B203">
        <f>$D$2*COS(($E$2*Table2[[#This Row],[t]])-$L$2)</f>
        <v>-1.3779909611345462</v>
      </c>
      <c r="C203">
        <f>($D$3*EXP($E$3*Table2[[#This Row],[t]]))*COS(($F$3*Table2[[#This Row],[t]])-$L$3)</f>
        <v>-0.99564752287715519</v>
      </c>
      <c r="D203" t="e">
        <f>($F$4*EXP($D$4*Table2[[#This Row],[t]]))+($G$4*EXP($E$4*Table2[[#This Row],[t]]))</f>
        <v>#NUM!</v>
      </c>
      <c r="E203">
        <f>EXP($D$5*Table2[[#This Row],[t]])*($E$5+($F$5*Table2[[#This Row],[t]]))</f>
        <v>-0.92277185520001981</v>
      </c>
      <c r="G203" s="26">
        <f t="shared" si="5"/>
        <v>1.9200000000000015</v>
      </c>
      <c r="H203">
        <f ca="1">INDIRECT("Table2[@["&amp;Motion&amp;"]]")</f>
        <v>-0.99564752287715519</v>
      </c>
    </row>
    <row r="204" spans="1:8" x14ac:dyDescent="0.25">
      <c r="A204">
        <f t="shared" si="4"/>
        <v>1.9300000000000015</v>
      </c>
      <c r="B204">
        <f>$D$2*COS(($E$2*Table2[[#This Row],[t]])-$L$2)</f>
        <v>-1.4260904103221408</v>
      </c>
      <c r="C204">
        <f>($D$3*EXP($E$3*Table2[[#This Row],[t]]))*COS(($F$3*Table2[[#This Row],[t]])-$L$3)</f>
        <v>-0.97993914668792914</v>
      </c>
      <c r="D204" t="e">
        <f>($F$4*EXP($D$4*Table2[[#This Row],[t]]))+($G$4*EXP($E$4*Table2[[#This Row],[t]]))</f>
        <v>#NUM!</v>
      </c>
      <c r="E204">
        <f>EXP($D$5*Table2[[#This Row],[t]])*($E$5+($F$5*Table2[[#This Row],[t]]))</f>
        <v>-0.92245557236887021</v>
      </c>
      <c r="G204" s="26">
        <f t="shared" si="5"/>
        <v>1.9300000000000015</v>
      </c>
      <c r="H204">
        <f ca="1">INDIRECT("Table2[@["&amp;Motion&amp;"]]")</f>
        <v>-0.97993914668792914</v>
      </c>
    </row>
    <row r="205" spans="1:8" x14ac:dyDescent="0.25">
      <c r="A205">
        <f t="shared" ref="A205:A268" si="6">A204+$B$9</f>
        <v>1.9400000000000015</v>
      </c>
      <c r="B205">
        <f>$D$2*COS(($E$2*Table2[[#This Row],[t]])-$L$2)</f>
        <v>-1.4736194423598901</v>
      </c>
      <c r="C205">
        <f>($D$3*EXP($E$3*Table2[[#This Row],[t]]))*COS(($F$3*Table2[[#This Row],[t]])-$L$3)</f>
        <v>-0.96363145205508927</v>
      </c>
      <c r="D205" t="e">
        <f>($F$4*EXP($D$4*Table2[[#This Row],[t]]))+($G$4*EXP($E$4*Table2[[#This Row],[t]]))</f>
        <v>#NUM!</v>
      </c>
      <c r="E205">
        <f>EXP($D$5*Table2[[#This Row],[t]])*($E$5+($F$5*Table2[[#This Row],[t]]))</f>
        <v>-0.92211949018651773</v>
      </c>
      <c r="G205" s="26">
        <f t="shared" ref="G205:G268" si="7">G204+$B$9</f>
        <v>1.9400000000000015</v>
      </c>
      <c r="H205">
        <f ca="1">INDIRECT("Table2[@["&amp;Motion&amp;"]]")</f>
        <v>-0.96363145205508927</v>
      </c>
    </row>
    <row r="206" spans="1:8" x14ac:dyDescent="0.25">
      <c r="A206">
        <f t="shared" si="6"/>
        <v>1.9500000000000015</v>
      </c>
      <c r="B206">
        <f>$D$2*COS(($E$2*Table2[[#This Row],[t]])-$L$2)</f>
        <v>-1.5205590462686944</v>
      </c>
      <c r="C206">
        <f>($D$3*EXP($E$3*Table2[[#This Row],[t]]))*COS(($F$3*Table2[[#This Row],[t]])-$L$3)</f>
        <v>-0.94674297696578213</v>
      </c>
      <c r="D206" t="e">
        <f>($F$4*EXP($D$4*Table2[[#This Row],[t]]))+($G$4*EXP($E$4*Table2[[#This Row],[t]]))</f>
        <v>#NUM!</v>
      </c>
      <c r="E206">
        <f>EXP($D$5*Table2[[#This Row],[t]])*($E$5+($F$5*Table2[[#This Row],[t]]))</f>
        <v>-0.92176381401996466</v>
      </c>
      <c r="G206" s="26">
        <f t="shared" si="7"/>
        <v>1.9500000000000015</v>
      </c>
      <c r="H206">
        <f ca="1">INDIRECT("Table2[@["&amp;Motion&amp;"]]")</f>
        <v>-0.94674297696578213</v>
      </c>
    </row>
    <row r="207" spans="1:8" x14ac:dyDescent="0.25">
      <c r="A207">
        <f t="shared" si="6"/>
        <v>1.9600000000000015</v>
      </c>
      <c r="B207">
        <f>$D$2*COS(($E$2*Table2[[#This Row],[t]])-$L$2)</f>
        <v>-1.5668904468328395</v>
      </c>
      <c r="C207">
        <f>($D$3*EXP($E$3*Table2[[#This Row],[t]]))*COS(($F$3*Table2[[#This Row],[t]])-$L$3)</f>
        <v>-0.92929252278398833</v>
      </c>
      <c r="D207" t="e">
        <f>($F$4*EXP($D$4*Table2[[#This Row],[t]]))+($G$4*EXP($E$4*Table2[[#This Row],[t]]))</f>
        <v>#NUM!</v>
      </c>
      <c r="E207">
        <f>EXP($D$5*Table2[[#This Row],[t]])*($E$5+($F$5*Table2[[#This Row],[t]]))</f>
        <v>-0.92138874768018586</v>
      </c>
      <c r="G207" s="26">
        <f t="shared" si="7"/>
        <v>1.9600000000000015</v>
      </c>
      <c r="H207">
        <f ca="1">INDIRECT("Table2[@["&amp;Motion&amp;"]]")</f>
        <v>-0.92929252278398833</v>
      </c>
    </row>
    <row r="208" spans="1:8" x14ac:dyDescent="0.25">
      <c r="A208">
        <f t="shared" si="6"/>
        <v>1.9700000000000015</v>
      </c>
      <c r="B208">
        <f>$D$2*COS(($E$2*Table2[[#This Row],[t]])-$L$2)</f>
        <v>-1.6125951121098479</v>
      </c>
      <c r="C208">
        <f>($D$3*EXP($E$3*Table2[[#This Row],[t]]))*COS(($F$3*Table2[[#This Row],[t]])-$L$3)</f>
        <v>-0.91129913713237343</v>
      </c>
      <c r="D208" t="e">
        <f>($F$4*EXP($D$4*Table2[[#This Row],[t]]))+($G$4*EXP($E$4*Table2[[#This Row],[t]]))</f>
        <v>#NUM!</v>
      </c>
      <c r="E208">
        <f>EXP($D$5*Table2[[#This Row],[t]])*($E$5+($F$5*Table2[[#This Row],[t]]))</f>
        <v>-0.92099449343254003</v>
      </c>
      <c r="G208" s="26">
        <f t="shared" si="7"/>
        <v>1.9700000000000015</v>
      </c>
      <c r="H208">
        <f ca="1">INDIRECT("Table2[@["&amp;Motion&amp;"]]")</f>
        <v>-0.91129913713237343</v>
      </c>
    </row>
    <row r="209" spans="1:8" x14ac:dyDescent="0.25">
      <c r="A209">
        <f t="shared" si="6"/>
        <v>1.9800000000000015</v>
      </c>
      <c r="B209">
        <f>$D$2*COS(($E$2*Table2[[#This Row],[t]])-$L$2)</f>
        <v>-1.6576547608429912</v>
      </c>
      <c r="C209">
        <f>($D$3*EXP($E$3*Table2[[#This Row],[t]]))*COS(($F$3*Table2[[#This Row],[t]])-$L$3)</f>
        <v>-0.89278209675457576</v>
      </c>
      <c r="D209" t="e">
        <f>($F$4*EXP($D$4*Table2[[#This Row],[t]]))+($G$4*EXP($E$4*Table2[[#This Row],[t]]))</f>
        <v>#NUM!</v>
      </c>
      <c r="E209">
        <f>EXP($D$5*Table2[[#This Row],[t]])*($E$5+($F$5*Table2[[#This Row],[t]]))</f>
        <v>-0.92058125200711816</v>
      </c>
      <c r="G209" s="26">
        <f t="shared" si="7"/>
        <v>1.9800000000000015</v>
      </c>
      <c r="H209">
        <f ca="1">INDIRECT("Table2[@["&amp;Motion&amp;"]]")</f>
        <v>-0.89278209675457576</v>
      </c>
    </row>
    <row r="210" spans="1:8" x14ac:dyDescent="0.25">
      <c r="A210">
        <f t="shared" si="6"/>
        <v>1.9900000000000015</v>
      </c>
      <c r="B210">
        <f>$D$2*COS(($E$2*Table2[[#This Row],[t]])-$L$2)</f>
        <v>-1.7020513697735686</v>
      </c>
      <c r="C210">
        <f>($D$3*EXP($E$3*Table2[[#This Row],[t]]))*COS(($F$3*Table2[[#This Row],[t]])-$L$3)</f>
        <v>-0.87376089037135041</v>
      </c>
      <c r="D210" t="e">
        <f>($F$4*EXP($D$4*Table2[[#This Row],[t]]))+($G$4*EXP($E$4*Table2[[#This Row],[t]]))</f>
        <v>#NUM!</v>
      </c>
      <c r="E210">
        <f>EXP($D$5*Table2[[#This Row],[t]])*($E$5+($F$5*Table2[[#This Row],[t]]))</f>
        <v>-0.92014922260902676</v>
      </c>
      <c r="G210" s="26">
        <f t="shared" si="7"/>
        <v>1.9900000000000015</v>
      </c>
      <c r="H210">
        <f ca="1">INDIRECT("Table2[@["&amp;Motion&amp;"]]")</f>
        <v>-0.87376089037135041</v>
      </c>
    </row>
    <row r="211" spans="1:8" x14ac:dyDescent="0.25">
      <c r="A211">
        <f t="shared" si="6"/>
        <v>2.0000000000000013</v>
      </c>
      <c r="B211">
        <f>$D$2*COS(($E$2*Table2[[#This Row],[t]])-$L$2)</f>
        <v>-1.74576718084995</v>
      </c>
      <c r="C211">
        <f>($D$3*EXP($E$3*Table2[[#This Row],[t]]))*COS(($F$3*Table2[[#This Row],[t]])-$L$3)</f>
        <v>-0.85425520154383816</v>
      </c>
      <c r="D211" t="e">
        <f>($F$4*EXP($D$4*Table2[[#This Row],[t]]))+($G$4*EXP($E$4*Table2[[#This Row],[t]]))</f>
        <v>#NUM!</v>
      </c>
      <c r="E211">
        <f>EXP($D$5*Table2[[#This Row],[t]])*($E$5+($F$5*Table2[[#This Row],[t]]))</f>
        <v>-0.91969860292860561</v>
      </c>
      <c r="G211" s="26">
        <f t="shared" si="7"/>
        <v>2.0000000000000013</v>
      </c>
      <c r="H211">
        <f ca="1">INDIRECT("Table2[@["&amp;Motion&amp;"]]")</f>
        <v>-0.85425520154383816</v>
      </c>
    </row>
    <row r="212" spans="1:8" x14ac:dyDescent="0.25">
      <c r="A212">
        <f t="shared" si="6"/>
        <v>2.0100000000000011</v>
      </c>
      <c r="B212">
        <f>$D$2*COS(($E$2*Table2[[#This Row],[t]])-$L$2)</f>
        <v>-1.788784708330577</v>
      </c>
      <c r="C212">
        <f>($D$3*EXP($E$3*Table2[[#This Row],[t]]))*COS(($F$3*Table2[[#This Row],[t]])-$L$3)</f>
        <v>-0.83428489155711405</v>
      </c>
      <c r="D212" t="e">
        <f>($F$4*EXP($D$4*Table2[[#This Row],[t]]))+($G$4*EXP($E$4*Table2[[#This Row],[t]]))</f>
        <v>#NUM!</v>
      </c>
      <c r="E212">
        <f>EXP($D$5*Table2[[#This Row],[t]])*($E$5+($F$5*Table2[[#This Row],[t]]))</f>
        <v>-0.91922958915158359</v>
      </c>
      <c r="G212" s="26">
        <f t="shared" si="7"/>
        <v>2.0100000000000011</v>
      </c>
      <c r="H212">
        <f ca="1">INDIRECT("Table2[@["&amp;Motion&amp;"]]")</f>
        <v>-0.83428489155711405</v>
      </c>
    </row>
    <row r="213" spans="1:8" x14ac:dyDescent="0.25">
      <c r="A213">
        <f t="shared" si="6"/>
        <v>2.0200000000000009</v>
      </c>
      <c r="B213">
        <f>$D$2*COS(($E$2*Table2[[#This Row],[t]])-$L$2)</f>
        <v>-1.8310867457780167</v>
      </c>
      <c r="C213">
        <f>($D$3*EXP($E$3*Table2[[#This Row],[t]]))*COS(($F$3*Table2[[#This Row],[t]])-$L$3)</f>
        <v>-0.81386998233700314</v>
      </c>
      <c r="D213" t="e">
        <f>($F$4*EXP($D$4*Table2[[#This Row],[t]]))+($G$4*EXP($E$4*Table2[[#This Row],[t]]))</f>
        <v>#NUM!</v>
      </c>
      <c r="E213">
        <f>EXP($D$5*Table2[[#This Row],[t]])*($E$5+($F$5*Table2[[#This Row],[t]]))</f>
        <v>-0.91874237596916752</v>
      </c>
      <c r="G213" s="26">
        <f t="shared" si="7"/>
        <v>2.0200000000000009</v>
      </c>
      <c r="H213">
        <f ca="1">INDIRECT("Table2[@["&amp;Motion&amp;"]]")</f>
        <v>-0.81386998233700314</v>
      </c>
    </row>
    <row r="214" spans="1:8" x14ac:dyDescent="0.25">
      <c r="A214">
        <f t="shared" si="6"/>
        <v>2.0300000000000007</v>
      </c>
      <c r="B214">
        <f>$D$2*COS(($E$2*Table2[[#This Row],[t]])-$L$2)</f>
        <v>-1.8726563729413095</v>
      </c>
      <c r="C214">
        <f>($D$3*EXP($E$3*Table2[[#This Row],[t]]))*COS(($F$3*Table2[[#This Row],[t]])-$L$3)</f>
        <v>-0.79303063941301133</v>
      </c>
      <c r="D214" t="e">
        <f>($F$4*EXP($D$4*Table2[[#This Row],[t]]))+($G$4*EXP($E$4*Table2[[#This Row],[t]]))</f>
        <v>#NUM!</v>
      </c>
      <c r="E214">
        <f>EXP($D$5*Table2[[#This Row],[t]])*($E$5+($F$5*Table2[[#This Row],[t]]))</f>
        <v>-0.91823715658807237</v>
      </c>
      <c r="G214" s="26">
        <f t="shared" si="7"/>
        <v>2.0300000000000007</v>
      </c>
      <c r="H214">
        <f ca="1">INDIRECT("Table2[@["&amp;Motion&amp;"]]")</f>
        <v>-0.79303063941301133</v>
      </c>
    </row>
    <row r="215" spans="1:8" x14ac:dyDescent="0.25">
      <c r="A215">
        <f t="shared" si="6"/>
        <v>2.0400000000000005</v>
      </c>
      <c r="B215">
        <f>$D$2*COS(($E$2*Table2[[#This Row],[t]])-$L$2)</f>
        <v>-1.9134769625238446</v>
      </c>
      <c r="C215">
        <f>($D$3*EXP($E$3*Table2[[#This Row],[t]]))*COS(($F$3*Table2[[#This Row],[t]])-$L$3)</f>
        <v>-0.77178715494004391</v>
      </c>
      <c r="D215" t="e">
        <f>($F$4*EXP($D$4*Table2[[#This Row],[t]]))+($G$4*EXP($E$4*Table2[[#This Row],[t]]))</f>
        <v>#NUM!</v>
      </c>
      <c r="E215">
        <f>EXP($D$5*Table2[[#This Row],[t]])*($E$5+($F$5*Table2[[#This Row],[t]]))</f>
        <v>-0.91771412274048414</v>
      </c>
      <c r="G215" s="26">
        <f t="shared" si="7"/>
        <v>2.0400000000000005</v>
      </c>
      <c r="H215">
        <f ca="1">INDIRECT("Table2[@["&amp;Motion&amp;"]]")</f>
        <v>-0.77178715494004391</v>
      </c>
    </row>
    <row r="216" spans="1:8" x14ac:dyDescent="0.25">
      <c r="A216">
        <f t="shared" si="6"/>
        <v>2.0500000000000003</v>
      </c>
      <c r="B216">
        <f>$D$2*COS(($E$2*Table2[[#This Row],[t]])-$L$2)</f>
        <v>-1.9535321868340561</v>
      </c>
      <c r="C216">
        <f>($D$3*EXP($E$3*Table2[[#This Row],[t]]))*COS(($F$3*Table2[[#This Row],[t]])-$L$3)</f>
        <v>-0.75015993079142462</v>
      </c>
      <c r="D216" t="e">
        <f>($F$4*EXP($D$4*Table2[[#This Row],[t]]))+($G$4*EXP($E$4*Table2[[#This Row],[t]]))</f>
        <v>#NUM!</v>
      </c>
      <c r="E216">
        <f>EXP($D$5*Table2[[#This Row],[t]])*($E$5+($F$5*Table2[[#This Row],[t]]))</f>
        <v>-0.91717346469396377</v>
      </c>
      <c r="G216" s="26">
        <f t="shared" si="7"/>
        <v>2.0500000000000003</v>
      </c>
      <c r="H216">
        <f ca="1">INDIRECT("Table2[@["&amp;Motion&amp;"]]")</f>
        <v>-0.75015993079142462</v>
      </c>
    </row>
    <row r="217" spans="1:8" x14ac:dyDescent="0.25">
      <c r="A217">
        <f t="shared" si="6"/>
        <v>2.06</v>
      </c>
      <c r="B217">
        <f>$D$2*COS(($E$2*Table2[[#This Row],[t]])-$L$2)</f>
        <v>-1.9928060243162824</v>
      </c>
      <c r="C217">
        <f>($D$3*EXP($E$3*Table2[[#This Row],[t]]))*COS(($F$3*Table2[[#This Row],[t]])-$L$3)</f>
        <v>-0.72816946173553465</v>
      </c>
      <c r="D217" t="e">
        <f>($F$4*EXP($D$4*Table2[[#This Row],[t]]))+($G$4*EXP($E$4*Table2[[#This Row],[t]]))</f>
        <v>#NUM!</v>
      </c>
      <c r="E217">
        <f>EXP($D$5*Table2[[#This Row],[t]])*($E$5+($F$5*Table2[[#This Row],[t]]))</f>
        <v>-0.91661537126128589</v>
      </c>
      <c r="G217" s="26">
        <f t="shared" si="7"/>
        <v>2.06</v>
      </c>
      <c r="H217">
        <f ca="1">INDIRECT("Table2[@["&amp;Motion&amp;"]]")</f>
        <v>-0.72816946173553465</v>
      </c>
    </row>
    <row r="218" spans="1:8" x14ac:dyDescent="0.25">
      <c r="A218">
        <f t="shared" si="6"/>
        <v>2.0699999999999998</v>
      </c>
      <c r="B218">
        <f>$D$2*COS(($E$2*Table2[[#This Row],[t]])-$L$2)</f>
        <v>-2.0312827659591752</v>
      </c>
      <c r="C218">
        <f>($D$3*EXP($E$3*Table2[[#This Row],[t]]))*COS(($F$3*Table2[[#This Row],[t]])-$L$3)</f>
        <v>-0.7058363187082235</v>
      </c>
      <c r="D218" t="e">
        <f>($F$4*EXP($D$4*Table2[[#This Row],[t]]))+($G$4*EXP($E$4*Table2[[#This Row],[t]]))</f>
        <v>#NUM!</v>
      </c>
      <c r="E218">
        <f>EXP($D$5*Table2[[#This Row],[t]])*($E$5+($F$5*Table2[[#This Row],[t]]))</f>
        <v>-0.9160400298102187</v>
      </c>
      <c r="G218" s="26">
        <f t="shared" si="7"/>
        <v>2.0699999999999998</v>
      </c>
      <c r="H218">
        <f ca="1">INDIRECT("Table2[@["&amp;Motion&amp;"]]")</f>
        <v>-0.7058363187082235</v>
      </c>
    </row>
    <row r="219" spans="1:8" x14ac:dyDescent="0.25">
      <c r="A219">
        <f t="shared" si="6"/>
        <v>2.0799999999999996</v>
      </c>
      <c r="B219">
        <f>$D$2*COS(($E$2*Table2[[#This Row],[t]])-$L$2)</f>
        <v>-2.0689470215790933</v>
      </c>
      <c r="C219">
        <f>($D$3*EXP($E$3*Table2[[#This Row],[t]]))*COS(($F$3*Table2[[#This Row],[t]])-$L$3)</f>
        <v>-0.68318113219292476</v>
      </c>
      <c r="D219" t="e">
        <f>($F$4*EXP($D$4*Table2[[#This Row],[t]]))+($G$4*EXP($E$4*Table2[[#This Row],[t]]))</f>
        <v>#NUM!</v>
      </c>
      <c r="E219">
        <f>EXP($D$5*Table2[[#This Row],[t]])*($E$5+($F$5*Table2[[#This Row],[t]]))</f>
        <v>-0.9154476262732405</v>
      </c>
      <c r="G219" s="26">
        <f t="shared" si="7"/>
        <v>2.0799999999999996</v>
      </c>
      <c r="H219">
        <f ca="1">INDIRECT("Table2[@["&amp;Motion&amp;"]]")</f>
        <v>-0.68318113219292476</v>
      </c>
    </row>
    <row r="220" spans="1:8" x14ac:dyDescent="0.25">
      <c r="A220">
        <f t="shared" si="6"/>
        <v>2.0899999999999994</v>
      </c>
      <c r="B220">
        <f>$D$2*COS(($E$2*Table2[[#This Row],[t]])-$L$2)</f>
        <v>-2.1057837259759724</v>
      </c>
      <c r="C220">
        <f>($D$3*EXP($E$3*Table2[[#This Row],[t]]))*COS(($F$3*Table2[[#This Row],[t]])-$L$3)</f>
        <v>-0.66022457572022697</v>
      </c>
      <c r="D220" t="e">
        <f>($F$4*EXP($D$4*Table2[[#This Row],[t]]))+($G$4*EXP($E$4*Table2[[#This Row],[t]]))</f>
        <v>#NUM!</v>
      </c>
      <c r="E220">
        <f>EXP($D$5*Table2[[#This Row],[t]])*($E$5+($F$5*Table2[[#This Row],[t]]))</f>
        <v>-0.91483834515719653</v>
      </c>
      <c r="G220" s="26">
        <f t="shared" si="7"/>
        <v>2.0899999999999994</v>
      </c>
      <c r="H220">
        <f ca="1">INDIRECT("Table2[@["&amp;Motion&amp;"]]")</f>
        <v>-0.66022457572022697</v>
      </c>
    </row>
    <row r="221" spans="1:8" x14ac:dyDescent="0.25">
      <c r="A221">
        <f t="shared" si="6"/>
        <v>2.0999999999999992</v>
      </c>
      <c r="B221">
        <f>$D$2*COS(($E$2*Table2[[#This Row],[t]])-$L$2)</f>
        <v>-2.1417781449592033</v>
      </c>
      <c r="C221">
        <f>($D$3*EXP($E$3*Table2[[#This Row],[t]]))*COS(($F$3*Table2[[#This Row],[t]])-$L$3)</f>
        <v>-0.63698734949843605</v>
      </c>
      <c r="D221" t="e">
        <f>($F$4*EXP($D$4*Table2[[#This Row],[t]]))+($G$4*EXP($E$4*Table2[[#This Row],[t]]))</f>
        <v>#NUM!</v>
      </c>
      <c r="E221">
        <f>EXP($D$5*Table2[[#This Row],[t]])*($E$5+($F$5*Table2[[#This Row],[t]]))</f>
        <v>-0.91421236955289331</v>
      </c>
      <c r="G221" s="26">
        <f t="shared" si="7"/>
        <v>2.0999999999999992</v>
      </c>
      <c r="H221">
        <f ca="1">INDIRECT("Table2[@["&amp;Motion&amp;"]]")</f>
        <v>-0.63698734949843605</v>
      </c>
    </row>
    <row r="222" spans="1:8" x14ac:dyDescent="0.25">
      <c r="A222">
        <f t="shared" si="6"/>
        <v>2.109999999999999</v>
      </c>
      <c r="B222">
        <f>$D$2*COS(($E$2*Table2[[#This Row],[t]])-$L$2)</f>
        <v>-2.1769158812411114</v>
      </c>
      <c r="C222">
        <f>($D$3*EXP($E$3*Table2[[#This Row],[t]]))*COS(($F$3*Table2[[#This Row],[t]])-$L$3)</f>
        <v>-0.61349016418644198</v>
      </c>
      <c r="D222" t="e">
        <f>($F$4*EXP($D$4*Table2[[#This Row],[t]]))+($G$4*EXP($E$4*Table2[[#This Row],[t]]))</f>
        <v>#NUM!</v>
      </c>
      <c r="E222">
        <f>EXP($D$5*Table2[[#This Row],[t]])*($E$5+($F$5*Table2[[#This Row],[t]]))</f>
        <v>-0.91356988114463589</v>
      </c>
      <c r="G222" s="26">
        <f t="shared" si="7"/>
        <v>2.109999999999999</v>
      </c>
      <c r="H222">
        <f ca="1">INDIRECT("Table2[@["&amp;Motion&amp;"]]")</f>
        <v>-0.61349016418644198</v>
      </c>
    </row>
    <row r="223" spans="1:8" x14ac:dyDescent="0.25">
      <c r="A223">
        <f t="shared" si="6"/>
        <v>2.1199999999999988</v>
      </c>
      <c r="B223">
        <f>$D$2*COS(($E$2*Table2[[#This Row],[t]])-$L$2)</f>
        <v>-2.2111828801956812</v>
      </c>
      <c r="C223">
        <f>($D$3*EXP($E$3*Table2[[#This Row],[t]]))*COS(($F$3*Table2[[#This Row],[t]])-$L$3)</f>
        <v>-0.58975372481999333</v>
      </c>
      <c r="D223" t="e">
        <f>($F$4*EXP($D$4*Table2[[#This Row],[t]]))+($G$4*EXP($E$4*Table2[[#This Row],[t]]))</f>
        <v>#NUM!</v>
      </c>
      <c r="E223">
        <f>EXP($D$5*Table2[[#This Row],[t]])*($E$5+($F$5*Table2[[#This Row],[t]]))</f>
        <v>-0.91291106021970148</v>
      </c>
      <c r="G223" s="26">
        <f t="shared" si="7"/>
        <v>2.1199999999999988</v>
      </c>
      <c r="H223">
        <f ca="1">INDIRECT("Table2[@["&amp;Motion&amp;"]]")</f>
        <v>-0.58975372481999333</v>
      </c>
    </row>
    <row r="224" spans="1:8" x14ac:dyDescent="0.25">
      <c r="A224">
        <f t="shared" si="6"/>
        <v>2.1299999999999986</v>
      </c>
      <c r="B224">
        <f>$D$2*COS(($E$2*Table2[[#This Row],[t]])-$L$2)</f>
        <v>-2.2445654354802183</v>
      </c>
      <c r="C224">
        <f>($D$3*EXP($E$3*Table2[[#This Row],[t]]))*COS(($F$3*Table2[[#This Row],[t]])-$L$3)</f>
        <v>-0.56579871490223854</v>
      </c>
      <c r="D224" t="e">
        <f>($F$4*EXP($D$4*Table2[[#This Row],[t]]))+($G$4*EXP($E$4*Table2[[#This Row],[t]]))</f>
        <v>#NUM!</v>
      </c>
      <c r="E224">
        <f>EXP($D$5*Table2[[#This Row],[t]])*($E$5+($F$5*Table2[[#This Row],[t]]))</f>
        <v>-0.91223608567775649</v>
      </c>
      <c r="G224" s="26">
        <f t="shared" si="7"/>
        <v>2.1299999999999986</v>
      </c>
      <c r="H224">
        <f ca="1">INDIRECT("Table2[@["&amp;Motion&amp;"]]")</f>
        <v>-0.56579871490223854</v>
      </c>
    </row>
    <row r="225" spans="1:8" x14ac:dyDescent="0.25">
      <c r="A225">
        <f t="shared" si="6"/>
        <v>2.1399999999999983</v>
      </c>
      <c r="B225">
        <f>$D$2*COS(($E$2*Table2[[#This Row],[t]])-$L$2)</f>
        <v>-2.2770501945177033</v>
      </c>
      <c r="C225">
        <f>($D$3*EXP($E$3*Table2[[#This Row],[t]]))*COS(($F$3*Table2[[#This Row],[t]])-$L$3)</f>
        <v>-0.54164578066918079</v>
      </c>
      <c r="D225" t="e">
        <f>($F$4*EXP($D$4*Table2[[#This Row],[t]]))+($G$4*EXP($E$4*Table2[[#This Row],[t]]))</f>
        <v>#NUM!</v>
      </c>
      <c r="E225">
        <f>EXP($D$5*Table2[[#This Row],[t]])*($E$5+($F$5*Table2[[#This Row],[t]]))</f>
        <v>-0.91154513504021306</v>
      </c>
      <c r="G225" s="26">
        <f t="shared" si="7"/>
        <v>2.1399999999999983</v>
      </c>
      <c r="H225">
        <f ca="1">INDIRECT("Table2[@["&amp;Motion&amp;"]]")</f>
        <v>-0.54164578066918079</v>
      </c>
    </row>
    <row r="226" spans="1:8" x14ac:dyDescent="0.25">
      <c r="A226">
        <f t="shared" si="6"/>
        <v>2.1499999999999981</v>
      </c>
      <c r="B226">
        <f>$D$2*COS(($E$2*Table2[[#This Row],[t]])-$L$2)</f>
        <v>-2.3086241638376457</v>
      </c>
      <c r="C226">
        <f>($D$3*EXP($E$3*Table2[[#This Row],[t]]))*COS(($F$3*Table2[[#This Row],[t]])-$L$3)</f>
        <v>-0.51731551554042265</v>
      </c>
      <c r="D226" t="e">
        <f>($F$4*EXP($D$4*Table2[[#This Row],[t]]))+($G$4*EXP($E$4*Table2[[#This Row],[t]]))</f>
        <v>#NUM!</v>
      </c>
      <c r="E226">
        <f>EXP($D$5*Table2[[#This Row],[t]])*($E$5+($F$5*Table2[[#This Row],[t]]))</f>
        <v>-0.91083838445952703</v>
      </c>
      <c r="G226" s="26">
        <f t="shared" si="7"/>
        <v>2.1499999999999981</v>
      </c>
      <c r="H226">
        <f ca="1">INDIRECT("Table2[@["&amp;Motion&amp;"]]")</f>
        <v>-0.51731551554042265</v>
      </c>
    </row>
    <row r="227" spans="1:8" x14ac:dyDescent="0.25">
      <c r="A227">
        <f t="shared" si="6"/>
        <v>2.1599999999999979</v>
      </c>
      <c r="B227">
        <f>$D$2*COS(($E$2*Table2[[#This Row],[t]])-$L$2)</f>
        <v>-2.3392747142732979</v>
      </c>
      <c r="C227">
        <f>($D$3*EXP($E$3*Table2[[#This Row],[t]]))*COS(($F$3*Table2[[#This Row],[t]])-$L$3)</f>
        <v>-0.49282844476535864</v>
      </c>
      <c r="D227" t="e">
        <f>($F$4*EXP($D$4*Table2[[#This Row],[t]]))+($G$4*EXP($E$4*Table2[[#This Row],[t]]))</f>
        <v>#NUM!</v>
      </c>
      <c r="E227">
        <f>EXP($D$5*Table2[[#This Row],[t]])*($E$5+($F$5*Table2[[#This Row],[t]]))</f>
        <v>-0.91011600872843701</v>
      </c>
      <c r="G227" s="26">
        <f t="shared" si="7"/>
        <v>2.1599999999999979</v>
      </c>
      <c r="H227">
        <f ca="1">INDIRECT("Table2[@["&amp;Motion&amp;"]]")</f>
        <v>-0.49282844476535864</v>
      </c>
    </row>
    <row r="228" spans="1:8" x14ac:dyDescent="0.25">
      <c r="A228">
        <f t="shared" si="6"/>
        <v>2.1699999999999977</v>
      </c>
      <c r="B228">
        <f>$D$2*COS(($E$2*Table2[[#This Row],[t]])-$L$2)</f>
        <v>-2.3689895860131549</v>
      </c>
      <c r="C228">
        <f>($D$3*EXP($E$3*Table2[[#This Row],[t]]))*COS(($F$3*Table2[[#This Row],[t]])-$L$3)</f>
        <v>-0.46820501027470462</v>
      </c>
      <c r="D228" t="e">
        <f>($F$4*EXP($D$4*Table2[[#This Row],[t]]))+($G$4*EXP($E$4*Table2[[#This Row],[t]]))</f>
        <v>#NUM!</v>
      </c>
      <c r="E228">
        <f>EXP($D$5*Table2[[#This Row],[t]])*($E$5+($F$5*Table2[[#This Row],[t]]))</f>
        <v>-0.9093781812891466</v>
      </c>
      <c r="G228" s="26">
        <f t="shared" si="7"/>
        <v>2.1699999999999977</v>
      </c>
      <c r="H228">
        <f ca="1">INDIRECT("Table2[@["&amp;Motion&amp;"]]")</f>
        <v>-0.46820501027470462</v>
      </c>
    </row>
    <row r="229" spans="1:8" x14ac:dyDescent="0.25">
      <c r="A229">
        <f t="shared" si="6"/>
        <v>2.1799999999999975</v>
      </c>
      <c r="B229">
        <f>$D$2*COS(($E$2*Table2[[#This Row],[t]])-$L$2)</f>
        <v>-2.3977568935047131</v>
      </c>
      <c r="C229">
        <f>($D$3*EXP($E$3*Table2[[#This Row],[t]]))*COS(($F$3*Table2[[#This Row],[t]])-$L$3)</f>
        <v>-0.44346555574700325</v>
      </c>
      <c r="D229" t="e">
        <f>($F$4*EXP($D$4*Table2[[#This Row],[t]]))+($G$4*EXP($E$4*Table2[[#This Row],[t]]))</f>
        <v>#NUM!</v>
      </c>
      <c r="E229">
        <f>EXP($D$5*Table2[[#This Row],[t]])*($E$5+($F$5*Table2[[#This Row],[t]]))</f>
        <v>-0.90862507424244709</v>
      </c>
      <c r="G229" s="26">
        <f t="shared" si="7"/>
        <v>2.1799999999999975</v>
      </c>
      <c r="H229">
        <f ca="1">INDIRECT("Table2[@["&amp;Motion&amp;"]]")</f>
        <v>-0.44346555574700325</v>
      </c>
    </row>
    <row r="230" spans="1:8" x14ac:dyDescent="0.25">
      <c r="A230">
        <f t="shared" si="6"/>
        <v>2.1899999999999973</v>
      </c>
      <c r="B230">
        <f>$D$2*COS(($E$2*Table2[[#This Row],[t]])-$L$2)</f>
        <v>-2.4255651302085353</v>
      </c>
      <c r="C230">
        <f>($D$3*EXP($E$3*Table2[[#This Row],[t]]))*COS(($F$3*Table2[[#This Row],[t]])-$L$3)</f>
        <v>-0.4186303118994823</v>
      </c>
      <c r="D230" t="e">
        <f>($F$4*EXP($D$4*Table2[[#This Row],[t]]))+($G$4*EXP($E$4*Table2[[#This Row],[t]]))</f>
        <v>#NUM!</v>
      </c>
      <c r="E230">
        <f>EXP($D$5*Table2[[#This Row],[t]])*($E$5+($F$5*Table2[[#This Row],[t]]))</f>
        <v>-0.9078568583567842</v>
      </c>
      <c r="G230" s="26">
        <f t="shared" si="7"/>
        <v>2.1899999999999973</v>
      </c>
      <c r="H230">
        <f ca="1">INDIRECT("Table2[@["&amp;Motion&amp;"]]")</f>
        <v>-0.4186303118994823</v>
      </c>
    </row>
    <row r="231" spans="1:8" x14ac:dyDescent="0.25">
      <c r="A231">
        <f t="shared" si="6"/>
        <v>2.1999999999999971</v>
      </c>
      <c r="B231">
        <f>$D$2*COS(($E$2*Table2[[#This Row],[t]])-$L$2)</f>
        <v>-2.4524031732007114</v>
      </c>
      <c r="C231">
        <f>($D$3*EXP($E$3*Table2[[#This Row],[t]]))*COS(($F$3*Table2[[#This Row],[t]])-$L$3)</f>
        <v>-0.39371938201237072</v>
      </c>
      <c r="D231" t="e">
        <f>($F$4*EXP($D$4*Table2[[#This Row],[t]]))+($G$4*EXP($E$4*Table2[[#This Row],[t]]))</f>
        <v>#NUM!</v>
      </c>
      <c r="E231">
        <f>EXP($D$5*Table2[[#This Row],[t]])*($E$5+($F$5*Table2[[#This Row],[t]]))</f>
        <v>-0.90707370307726698</v>
      </c>
      <c r="G231" s="26">
        <f t="shared" si="7"/>
        <v>2.1999999999999971</v>
      </c>
      <c r="H231">
        <f ca="1">INDIRECT("Table2[@["&amp;Motion&amp;"]]")</f>
        <v>-0.39371938201237072</v>
      </c>
    </row>
    <row r="232" spans="1:8" x14ac:dyDescent="0.25">
      <c r="A232">
        <f t="shared" si="6"/>
        <v>2.2099999999999969</v>
      </c>
      <c r="B232">
        <f>$D$2*COS(($E$2*Table2[[#This Row],[t]])-$L$2)</f>
        <v>-2.4782602876218802</v>
      </c>
      <c r="C232">
        <f>($D$3*EXP($E$3*Table2[[#This Row],[t]]))*COS(($F$3*Table2[[#This Row],[t]])-$L$3)</f>
        <v>-0.36875272769552225</v>
      </c>
      <c r="D232" t="e">
        <f>($F$4*EXP($D$4*Table2[[#This Row],[t]]))+($G$4*EXP($E$4*Table2[[#This Row],[t]]))</f>
        <v>#NUM!</v>
      </c>
      <c r="E232">
        <f>EXP($D$5*Table2[[#This Row],[t]])*($E$5+($F$5*Table2[[#This Row],[t]]))</f>
        <v>-0.90627577653462077</v>
      </c>
      <c r="G232" s="26">
        <f t="shared" si="7"/>
        <v>2.2099999999999969</v>
      </c>
      <c r="H232">
        <f ca="1">INDIRECT("Table2[@["&amp;Motion&amp;"]]")</f>
        <v>-0.36875272769552225</v>
      </c>
    </row>
    <row r="233" spans="1:8" x14ac:dyDescent="0.25">
      <c r="A233">
        <f t="shared" si="6"/>
        <v>2.2199999999999966</v>
      </c>
      <c r="B233">
        <f>$D$2*COS(($E$2*Table2[[#This Row],[t]])-$L$2)</f>
        <v>-2.50312613097103</v>
      </c>
      <c r="C233">
        <f>($D$3*EXP($E$3*Table2[[#This Row],[t]]))*COS(($F$3*Table2[[#This Row],[t]])-$L$3)</f>
        <v>-0.34375015490589683</v>
      </c>
      <c r="D233" t="e">
        <f>($F$4*EXP($D$4*Table2[[#This Row],[t]]))+($G$4*EXP($E$4*Table2[[#This Row],[t]]))</f>
        <v>#NUM!</v>
      </c>
      <c r="E233">
        <f>EXP($D$5*Table2[[#This Row],[t]])*($E$5+($F$5*Table2[[#This Row],[t]]))</f>
        <v>-0.9054632455540822</v>
      </c>
      <c r="G233" s="26">
        <f t="shared" si="7"/>
        <v>2.2199999999999966</v>
      </c>
      <c r="H233">
        <f ca="1">INDIRECT("Table2[@["&amp;Motion&amp;"]]")</f>
        <v>-0.34375015490589683</v>
      </c>
    </row>
    <row r="234" spans="1:8" x14ac:dyDescent="0.25">
      <c r="A234">
        <f t="shared" si="6"/>
        <v>2.2299999999999964</v>
      </c>
      <c r="B234">
        <f>$D$2*COS(($E$2*Table2[[#This Row],[t]])-$L$2)</f>
        <v>-2.5269907572423618</v>
      </c>
      <c r="C234">
        <f>($D$3*EXP($E$3*Table2[[#This Row],[t]]))*COS(($F$3*Table2[[#This Row],[t]])-$L$3)</f>
        <v>-0.3187313002241966</v>
      </c>
      <c r="D234" t="e">
        <f>($F$4*EXP($D$4*Table2[[#This Row],[t]]))+($G$4*EXP($E$4*Table2[[#This Row],[t]]))</f>
        <v>#NUM!</v>
      </c>
      <c r="E234">
        <f>EXP($D$5*Table2[[#This Row],[t]])*($E$5+($F$5*Table2[[#This Row],[t]]))</f>
        <v>-0.90463627566424032</v>
      </c>
      <c r="G234" s="26">
        <f t="shared" si="7"/>
        <v>2.2299999999999964</v>
      </c>
      <c r="H234">
        <f ca="1">INDIRECT("Table2[@["&amp;Motion&amp;"]]")</f>
        <v>-0.3187313002241966</v>
      </c>
    </row>
    <row r="235" spans="1:8" x14ac:dyDescent="0.25">
      <c r="A235">
        <f t="shared" si="6"/>
        <v>2.2399999999999962</v>
      </c>
      <c r="B235">
        <f>$D$2*COS(($E$2*Table2[[#This Row],[t]])-$L$2)</f>
        <v>-2.5498446209035572</v>
      </c>
      <c r="C235">
        <f>($D$3*EXP($E$3*Table2[[#This Row],[t]]))*COS(($F$3*Table2[[#This Row],[t]])-$L$3)</f>
        <v>-0.29371561739865354</v>
      </c>
      <c r="D235" t="e">
        <f>($F$4*EXP($D$4*Table2[[#This Row],[t]]))+($G$4*EXP($E$4*Table2[[#This Row],[t]]))</f>
        <v>#NUM!</v>
      </c>
      <c r="E235">
        <f>EXP($D$5*Table2[[#This Row],[t]])*($E$5+($F$5*Table2[[#This Row],[t]]))</f>
        <v>-0.9037950311058196</v>
      </c>
      <c r="G235" s="26">
        <f t="shared" si="7"/>
        <v>2.2399999999999962</v>
      </c>
      <c r="H235">
        <f ca="1">INDIRECT("Table2[@["&amp;Motion&amp;"]]")</f>
        <v>-0.29371561739865354</v>
      </c>
    </row>
    <row r="236" spans="1:8" x14ac:dyDescent="0.25">
      <c r="A236">
        <f t="shared" si="6"/>
        <v>2.249999999999996</v>
      </c>
      <c r="B236">
        <f>$D$2*COS(($E$2*Table2[[#This Row],[t]])-$L$2)</f>
        <v>-2.5716785807138662</v>
      </c>
      <c r="C236">
        <f>($D$3*EXP($E$3*Table2[[#This Row],[t]]))*COS(($F$3*Table2[[#This Row],[t]])-$L$3)</f>
        <v>-0.26872236416369039</v>
      </c>
      <c r="D236" t="e">
        <f>($F$4*EXP($D$4*Table2[[#This Row],[t]]))+($G$4*EXP($E$4*Table2[[#This Row],[t]]))</f>
        <v>#NUM!</v>
      </c>
      <c r="E236">
        <f>EXP($D$5*Table2[[#This Row],[t]])*($E$5+($F$5*Table2[[#This Row],[t]]))</f>
        <v>-0.9029396748404106</v>
      </c>
      <c r="G236" s="26">
        <f t="shared" si="7"/>
        <v>2.249999999999996</v>
      </c>
      <c r="H236">
        <f ca="1">INDIRECT("Table2[@["&amp;Motion&amp;"]]")</f>
        <v>-0.26872236416369039</v>
      </c>
    </row>
    <row r="237" spans="1:8" x14ac:dyDescent="0.25">
      <c r="A237">
        <f t="shared" si="6"/>
        <v>2.2599999999999958</v>
      </c>
      <c r="B237">
        <f>$D$2*COS(($E$2*Table2[[#This Row],[t]])-$L$2)</f>
        <v>-2.5924839033804807</v>
      </c>
      <c r="C237">
        <f>($D$3*EXP($E$3*Table2[[#This Row],[t]]))*COS(($F$3*Table2[[#This Row],[t]])-$L$3)</f>
        <v>-0.24377058934088147</v>
      </c>
      <c r="D237" t="e">
        <f>($F$4*EXP($D$4*Table2[[#This Row],[t]]))+($G$4*EXP($E$4*Table2[[#This Row],[t]]))</f>
        <v>#NUM!</v>
      </c>
      <c r="E237">
        <f>EXP($D$5*Table2[[#This Row],[t]])*($E$5+($F$5*Table2[[#This Row],[t]]))</f>
        <v>-0.90207036855914158</v>
      </c>
      <c r="G237" s="26">
        <f t="shared" si="7"/>
        <v>2.2599999999999958</v>
      </c>
      <c r="H237">
        <f ca="1">INDIRECT("Table2[@["&amp;Motion&amp;"]]")</f>
        <v>-0.24377058934088147</v>
      </c>
    </row>
    <row r="238" spans="1:8" x14ac:dyDescent="0.25">
      <c r="A238">
        <f t="shared" si="6"/>
        <v>2.2699999999999956</v>
      </c>
      <c r="B238">
        <f>$D$2*COS(($E$2*Table2[[#This Row],[t]])-$L$2)</f>
        <v>-2.6122522670517339</v>
      </c>
      <c r="C238">
        <f>($D$3*EXP($E$3*Table2[[#This Row],[t]]))*COS(($F$3*Table2[[#This Row],[t]])-$L$3)</f>
        <v>-0.21887912022934791</v>
      </c>
      <c r="D238" t="e">
        <f>($F$4*EXP($D$4*Table2[[#This Row],[t]]))+($G$4*EXP($E$4*Table2[[#This Row],[t]]))</f>
        <v>#NUM!</v>
      </c>
      <c r="E238">
        <f>EXP($D$5*Table2[[#This Row],[t]])*($E$5+($F$5*Table2[[#This Row],[t]]))</f>
        <v>-0.90118727269130017</v>
      </c>
      <c r="G238" s="26">
        <f t="shared" si="7"/>
        <v>2.2699999999999956</v>
      </c>
      <c r="H238">
        <f ca="1">INDIRECT("Table2[@["&amp;Motion&amp;"]]")</f>
        <v>-0.21887912022934791</v>
      </c>
    </row>
    <row r="239" spans="1:8" x14ac:dyDescent="0.25">
      <c r="A239">
        <f t="shared" si="6"/>
        <v>2.2799999999999954</v>
      </c>
      <c r="B239">
        <f>$D$2*COS(($E$2*Table2[[#This Row],[t]])-$L$2)</f>
        <v>-2.6309757646457324</v>
      </c>
      <c r="C239">
        <f>($D$3*EXP($E$3*Table2[[#This Row],[t]]))*COS(($F$3*Table2[[#This Row],[t]])-$L$3)</f>
        <v>-0.19406655029244144</v>
      </c>
      <c r="D239" t="e">
        <f>($F$4*EXP($D$4*Table2[[#This Row],[t]]))+($G$4*EXP($E$4*Table2[[#This Row],[t]]))</f>
        <v>#NUM!</v>
      </c>
      <c r="E239">
        <f>EXP($D$5*Table2[[#This Row],[t]])*($E$5+($F$5*Table2[[#This Row],[t]]))</f>
        <v>-0.90029054641289574</v>
      </c>
      <c r="G239" s="26">
        <f t="shared" si="7"/>
        <v>2.2799999999999954</v>
      </c>
      <c r="H239">
        <f ca="1">INDIRECT("Table2[@["&amp;Motion&amp;"]]")</f>
        <v>-0.19406655029244144</v>
      </c>
    </row>
    <row r="240" spans="1:8" x14ac:dyDescent="0.25">
      <c r="A240">
        <f t="shared" si="6"/>
        <v>2.2899999999999952</v>
      </c>
      <c r="B240">
        <f>$D$2*COS(($E$2*Table2[[#This Row],[t]])-$L$2)</f>
        <v>-2.6486469070130818</v>
      </c>
      <c r="C240">
        <f>($D$3*EXP($E$3*Table2[[#This Row],[t]]))*COS(($F$3*Table2[[#This Row],[t]])-$L$3)</f>
        <v>-0.16935122714724835</v>
      </c>
      <c r="D240" t="e">
        <f>($F$4*EXP($D$4*Table2[[#This Row],[t]]))+($G$4*EXP($E$4*Table2[[#This Row],[t]]))</f>
        <v>#NUM!</v>
      </c>
      <c r="E240">
        <f>EXP($D$5*Table2[[#This Row],[t]])*($E$5+($F$5*Table2[[#This Row],[t]]))</f>
        <v>-0.89938034765517239</v>
      </c>
      <c r="G240" s="26">
        <f t="shared" si="7"/>
        <v>2.2899999999999952</v>
      </c>
      <c r="H240">
        <f ca="1">INDIRECT("Table2[@["&amp;Motion&amp;"]]")</f>
        <v>-0.16935122714724835</v>
      </c>
    </row>
    <row r="241" spans="1:8" x14ac:dyDescent="0.25">
      <c r="A241">
        <f t="shared" si="6"/>
        <v>2.2999999999999949</v>
      </c>
      <c r="B241">
        <f>$D$2*COS(($E$2*Table2[[#This Row],[t]])-$L$2)</f>
        <v>-2.6652586259324469</v>
      </c>
      <c r="C241">
        <f>($D$3*EXP($E$3*Table2[[#This Row],[t]]))*COS(($F$3*Table2[[#This Row],[t]])-$L$3)</f>
        <v>-0.14475124086317212</v>
      </c>
      <c r="D241" t="e">
        <f>($F$4*EXP($D$4*Table2[[#This Row],[t]]))+($G$4*EXP($E$4*Table2[[#This Row],[t]]))</f>
        <v>#NUM!</v>
      </c>
      <c r="E241">
        <f>EXP($D$5*Table2[[#This Row],[t]])*($E$5+($F$5*Table2[[#This Row],[t]]))</f>
        <v>-0.8984568331130639</v>
      </c>
      <c r="G241" s="26">
        <f t="shared" si="7"/>
        <v>2.2999999999999949</v>
      </c>
      <c r="H241">
        <f ca="1">INDIRECT("Table2[@["&amp;Motion&amp;"]]")</f>
        <v>-0.14475124086317212</v>
      </c>
    </row>
    <row r="242" spans="1:8" x14ac:dyDescent="0.25">
      <c r="A242">
        <f t="shared" si="6"/>
        <v>2.3099999999999947</v>
      </c>
      <c r="B242">
        <f>$D$2*COS(($E$2*Table2[[#This Row],[t]])-$L$2)</f>
        <v>-2.6808042769377471</v>
      </c>
      <c r="C242">
        <f>($D$3*EXP($E$3*Table2[[#This Row],[t]]))*COS(($F$3*Table2[[#This Row],[t]])-$L$3)</f>
        <v>-0.12028441257553933</v>
      </c>
      <c r="D242" t="e">
        <f>($F$4*EXP($D$4*Table2[[#This Row],[t]]))+($G$4*EXP($E$4*Table2[[#This Row],[t]]))</f>
        <v>#NUM!</v>
      </c>
      <c r="E242">
        <f>EXP($D$5*Table2[[#This Row],[t]])*($E$5+($F$5*Table2[[#This Row],[t]]))</f>
        <v>-0.89752015825359921</v>
      </c>
      <c r="G242" s="26">
        <f t="shared" si="7"/>
        <v>2.3099999999999947</v>
      </c>
      <c r="H242">
        <f ca="1">INDIRECT("Table2[@["&amp;Motion&amp;"]]")</f>
        <v>-0.12028441257553933</v>
      </c>
    </row>
    <row r="243" spans="1:8" x14ac:dyDescent="0.25">
      <c r="A243">
        <f t="shared" si="6"/>
        <v>2.3199999999999945</v>
      </c>
      <c r="B243">
        <f>$D$2*COS(($E$2*Table2[[#This Row],[t]])-$L$2)</f>
        <v>-2.6952776419758528</v>
      </c>
      <c r="C243">
        <f>($D$3*EXP($E$3*Table2[[#This Row],[t]]))*COS(($F$3*Table2[[#This Row],[t]])-$L$3)</f>
        <v>-9.5968283419872874E-2</v>
      </c>
      <c r="D243" t="e">
        <f>($F$4*EXP($D$4*Table2[[#This Row],[t]]))+($G$4*EXP($E$4*Table2[[#This Row],[t]]))</f>
        <v>#NUM!</v>
      </c>
      <c r="E243">
        <f>EXP($D$5*Table2[[#This Row],[t]])*($E$5+($F$5*Table2[[#This Row],[t]]))</f>
        <v>-0.89657047732425166</v>
      </c>
      <c r="G243" s="26">
        <f t="shared" si="7"/>
        <v>2.3199999999999945</v>
      </c>
      <c r="H243">
        <f ca="1">INDIRECT("Table2[@["&amp;Motion&amp;"]]")</f>
        <v>-9.5968283419872874E-2</v>
      </c>
    </row>
    <row r="244" spans="1:8" x14ac:dyDescent="0.25">
      <c r="A244">
        <f t="shared" si="6"/>
        <v>2.3299999999999943</v>
      </c>
      <c r="B244">
        <f>$D$2*COS(($E$2*Table2[[#This Row],[t]])-$L$2)</f>
        <v>-2.7086729318937244</v>
      </c>
      <c r="C244">
        <f>($D$3*EXP($E$3*Table2[[#This Row],[t]]))*COS(($F$3*Table2[[#This Row],[t]])-$L$3)</f>
        <v>-7.1820103792176959E-2</v>
      </c>
      <c r="D244" t="e">
        <f>($F$4*EXP($D$4*Table2[[#This Row],[t]]))+($G$4*EXP($E$4*Table2[[#This Row],[t]]))</f>
        <v>#NUM!</v>
      </c>
      <c r="E244">
        <f>EXP($D$5*Table2[[#This Row],[t]])*($E$5+($F$5*Table2[[#This Row],[t]]))</f>
        <v>-0.8956079433612375</v>
      </c>
      <c r="G244" s="26">
        <f t="shared" si="7"/>
        <v>2.3299999999999943</v>
      </c>
      <c r="H244">
        <f ca="1">INDIRECT("Table2[@["&amp;Motion&amp;"]]")</f>
        <v>-7.1820103792176959E-2</v>
      </c>
    </row>
    <row r="245" spans="1:8" x14ac:dyDescent="0.25">
      <c r="A245">
        <f t="shared" si="6"/>
        <v>2.3399999999999941</v>
      </c>
      <c r="B245">
        <f>$D$2*COS(($E$2*Table2[[#This Row],[t]])-$L$2)</f>
        <v>-2.720984788753996</v>
      </c>
      <c r="C245">
        <f>($D$3*EXP($E$3*Table2[[#This Row],[t]]))*COS(($F$3*Table2[[#This Row],[t]])-$L$3)</f>
        <v>-4.7856822940265768E-2</v>
      </c>
      <c r="D245" t="e">
        <f>($F$4*EXP($D$4*Table2[[#This Row],[t]]))+($G$4*EXP($E$4*Table2[[#This Row],[t]]))</f>
        <v>#NUM!</v>
      </c>
      <c r="E245">
        <f>EXP($D$5*Table2[[#This Row],[t]])*($E$5+($F$5*Table2[[#This Row],[t]]))</f>
        <v>-0.89463270819776108</v>
      </c>
      <c r="G245" s="26">
        <f t="shared" si="7"/>
        <v>2.3399999999999941</v>
      </c>
      <c r="H245">
        <f ca="1">INDIRECT("Table2[@["&amp;Motion&amp;"]]")</f>
        <v>-4.7856822940265768E-2</v>
      </c>
    </row>
    <row r="246" spans="1:8" x14ac:dyDescent="0.25">
      <c r="A246">
        <f t="shared" si="6"/>
        <v>2.3499999999999939</v>
      </c>
      <c r="B246">
        <f>$D$2*COS(($E$2*Table2[[#This Row],[t]])-$L$2)</f>
        <v>-2.7322082879780796</v>
      </c>
      <c r="C246">
        <f>($D$3*EXP($E$3*Table2[[#This Row],[t]]))*COS(($F$3*Table2[[#This Row],[t]])-$L$3)</f>
        <v>-2.4095078890879622E-2</v>
      </c>
      <c r="D246" t="e">
        <f>($F$4*EXP($D$4*Table2[[#This Row],[t]]))+($G$4*EXP($E$4*Table2[[#This Row],[t]]))</f>
        <v>#NUM!</v>
      </c>
      <c r="E246">
        <f>EXP($D$5*Table2[[#This Row],[t]])*($E$5+($F$5*Table2[[#This Row],[t]]))</f>
        <v>-0.89364492247220806</v>
      </c>
      <c r="G246" s="26">
        <f t="shared" si="7"/>
        <v>2.3499999999999939</v>
      </c>
      <c r="H246">
        <f ca="1">INDIRECT("Table2[@["&amp;Motion&amp;"]]")</f>
        <v>-2.4095078890879622E-2</v>
      </c>
    </row>
    <row r="247" spans="1:8" x14ac:dyDescent="0.25">
      <c r="A247">
        <f t="shared" si="6"/>
        <v>2.3599999999999937</v>
      </c>
      <c r="B247">
        <f>$D$2*COS(($E$2*Table2[[#This Row],[t]])-$L$2)</f>
        <v>-2.7423389403159297</v>
      </c>
      <c r="C247">
        <f>($D$3*EXP($E$3*Table2[[#This Row],[t]]))*COS(($F$3*Table2[[#This Row],[t]])-$L$3)</f>
        <v>-5.5118871699916347E-4</v>
      </c>
      <c r="D247" t="e">
        <f>($F$4*EXP($D$4*Table2[[#This Row],[t]]))+($G$4*EXP($E$4*Table2[[#This Row],[t]]))</f>
        <v>#NUM!</v>
      </c>
      <c r="E247">
        <f>EXP($D$5*Table2[[#This Row],[t]])*($E$5+($F$5*Table2[[#This Row],[t]]))</f>
        <v>-0.89264473563628677</v>
      </c>
      <c r="G247" s="26">
        <f t="shared" si="7"/>
        <v>2.3599999999999937</v>
      </c>
      <c r="H247">
        <f ca="1">INDIRECT("Table2[@["&amp;Motion&amp;"]]")</f>
        <v>-5.5118871699916347E-4</v>
      </c>
    </row>
    <row r="248" spans="1:8" x14ac:dyDescent="0.25">
      <c r="A248">
        <f t="shared" si="6"/>
        <v>2.3699999999999934</v>
      </c>
      <c r="B248">
        <f>$D$2*COS(($E$2*Table2[[#This Row],[t]])-$L$2)</f>
        <v>-2.7513726936416858</v>
      </c>
      <c r="C248">
        <f>($D$3*EXP($E$3*Table2[[#This Row],[t]]))*COS(($F$3*Table2[[#This Row],[t]])-$L$3)</f>
        <v>2.2758860850511105E-2</v>
      </c>
      <c r="D248" t="e">
        <f>($F$4*EXP($D$4*Table2[[#This Row],[t]]))+($G$4*EXP($E$4*Table2[[#This Row],[t]]))</f>
        <v>#NUM!</v>
      </c>
      <c r="E248">
        <f>EXP($D$5*Table2[[#This Row],[t]])*($E$5+($F$5*Table2[[#This Row],[t]]))</f>
        <v>-0.89163229596311877</v>
      </c>
      <c r="G248" s="26">
        <f t="shared" si="7"/>
        <v>2.3699999999999934</v>
      </c>
      <c r="H248">
        <f ca="1">INDIRECT("Table2[@["&amp;Motion&amp;"]]")</f>
        <v>2.2758860850511105E-2</v>
      </c>
    </row>
    <row r="249" spans="1:8" x14ac:dyDescent="0.25">
      <c r="A249">
        <f t="shared" si="6"/>
        <v>2.3799999999999932</v>
      </c>
      <c r="B249">
        <f>$D$2*COS(($E$2*Table2[[#This Row],[t]])-$L$2)</f>
        <v>-2.7593059345744648</v>
      </c>
      <c r="C249">
        <f>($D$3*EXP($E$3*Table2[[#This Row],[t]]))*COS(($F$3*Table2[[#This Row],[t]])-$L$3)</f>
        <v>4.581942246312154E-2</v>
      </c>
      <c r="D249" t="e">
        <f>($F$4*EXP($D$4*Table2[[#This Row],[t]]))+($G$4*EXP($E$4*Table2[[#This Row],[t]]))</f>
        <v>#NUM!</v>
      </c>
      <c r="E249">
        <f>EXP($D$5*Table2[[#This Row],[t]])*($E$5+($F$5*Table2[[#This Row],[t]]))</f>
        <v>-0.89060775055527674</v>
      </c>
      <c r="G249" s="26">
        <f t="shared" si="7"/>
        <v>2.3799999999999932</v>
      </c>
      <c r="H249">
        <f ca="1">INDIRECT("Table2[@["&amp;Motion&amp;"]]")</f>
        <v>4.581942246312154E-2</v>
      </c>
    </row>
    <row r="250" spans="1:8" x14ac:dyDescent="0.25">
      <c r="A250">
        <f t="shared" si="6"/>
        <v>2.389999999999993</v>
      </c>
      <c r="B250">
        <f>$D$2*COS(($E$2*Table2[[#This Row],[t]])-$L$2)</f>
        <v>-2.7661354899236694</v>
      </c>
      <c r="C250">
        <f>($D$3*EXP($E$3*Table2[[#This Row],[t]]))*COS(($F$3*Table2[[#This Row],[t]])-$L$3)</f>
        <v>6.861519684321063E-2</v>
      </c>
      <c r="D250" t="e">
        <f>($F$4*EXP($D$4*Table2[[#This Row],[t]]))+($G$4*EXP($E$4*Table2[[#This Row],[t]]))</f>
        <v>#NUM!</v>
      </c>
      <c r="E250">
        <f>EXP($D$5*Table2[[#This Row],[t]])*($E$5+($F$5*Table2[[#This Row],[t]]))</f>
        <v>-0.8895712453527731</v>
      </c>
      <c r="G250" s="26">
        <f t="shared" si="7"/>
        <v>2.389999999999993</v>
      </c>
      <c r="H250">
        <f ca="1">INDIRECT("Table2[@["&amp;Motion&amp;"]]")</f>
        <v>6.861519684321063E-2</v>
      </c>
    </row>
    <row r="251" spans="1:8" x14ac:dyDescent="0.25">
      <c r="A251">
        <f t="shared" si="6"/>
        <v>2.3999999999999928</v>
      </c>
      <c r="B251">
        <f>$D$2*COS(($E$2*Table2[[#This Row],[t]])-$L$2)</f>
        <v>-2.7718586279582196</v>
      </c>
      <c r="C251">
        <f>($D$3*EXP($E$3*Table2[[#This Row],[t]]))*COS(($F$3*Table2[[#This Row],[t]])-$L$3)</f>
        <v>9.1131241117791584E-2</v>
      </c>
      <c r="D251" t="e">
        <f>($F$4*EXP($D$4*Table2[[#This Row],[t]]))+($G$4*EXP($E$4*Table2[[#This Row],[t]]))</f>
        <v>#NUM!</v>
      </c>
      <c r="E251">
        <f>EXP($D$5*Table2[[#This Row],[t]])*($E$5+($F$5*Table2[[#This Row],[t]]))</f>
        <v>-0.88852292514099696</v>
      </c>
      <c r="G251" s="26">
        <f t="shared" si="7"/>
        <v>2.3999999999999928</v>
      </c>
      <c r="H251">
        <f ca="1">INDIRECT("Table2[@["&amp;Motion&amp;"]]")</f>
        <v>9.1131241117791584E-2</v>
      </c>
    </row>
    <row r="252" spans="1:8" x14ac:dyDescent="0.25">
      <c r="A252">
        <f t="shared" si="6"/>
        <v>2.4099999999999926</v>
      </c>
      <c r="B252">
        <f>$D$2*COS(($E$2*Table2[[#This Row],[t]])-$L$2)</f>
        <v>-2.7764730594992089</v>
      </c>
      <c r="C252">
        <f>($D$3*EXP($E$3*Table2[[#This Row],[t]]))*COS(($F$3*Table2[[#This Row],[t]])-$L$3)</f>
        <v>0.11335297679450115</v>
      </c>
      <c r="D252" t="e">
        <f>($F$4*EXP($D$4*Table2[[#This Row],[t]]))+($G$4*EXP($E$4*Table2[[#This Row],[t]]))</f>
        <v>#NUM!</v>
      </c>
      <c r="E252">
        <f>EXP($D$5*Table2[[#This Row],[t]])*($E$5+($F$5*Table2[[#This Row],[t]]))</f>
        <v>-0.88746293355860151</v>
      </c>
      <c r="G252" s="26">
        <f t="shared" si="7"/>
        <v>2.4099999999999926</v>
      </c>
      <c r="H252">
        <f ca="1">INDIRECT("Table2[@["&amp;Motion&amp;"]]")</f>
        <v>0.11335297679450115</v>
      </c>
    </row>
    <row r="253" spans="1:8" x14ac:dyDescent="0.25">
      <c r="A253">
        <f t="shared" si="6"/>
        <v>2.4199999999999924</v>
      </c>
      <c r="B253">
        <f>$D$2*COS(($E$2*Table2[[#This Row],[t]])-$L$2)</f>
        <v>-2.7799769388355458</v>
      </c>
      <c r="C253">
        <f>($D$3*EXP($E$3*Table2[[#This Row],[t]]))*COS(($F$3*Table2[[#This Row],[t]])-$L$3)</f>
        <v>0.13526619737724913</v>
      </c>
      <c r="D253" t="e">
        <f>($F$4*EXP($D$4*Table2[[#This Row],[t]]))+($G$4*EXP($E$4*Table2[[#This Row],[t]]))</f>
        <v>#NUM!</v>
      </c>
      <c r="E253">
        <f>EXP($D$5*Table2[[#This Row],[t]])*($E$5+($F$5*Table2[[#This Row],[t]]))</f>
        <v>-0.88639141310534098</v>
      </c>
      <c r="G253" s="26">
        <f t="shared" si="7"/>
        <v>2.4199999999999924</v>
      </c>
      <c r="H253">
        <f ca="1">INDIRECT("Table2[@["&amp;Motion&amp;"]]")</f>
        <v>0.13526619737724913</v>
      </c>
    </row>
    <row r="254" spans="1:8" x14ac:dyDescent="0.25">
      <c r="A254">
        <f t="shared" si="6"/>
        <v>2.4299999999999922</v>
      </c>
      <c r="B254">
        <f>$D$2*COS(($E$2*Table2[[#This Row],[t]])-$L$2)</f>
        <v>-2.7823688644622129</v>
      </c>
      <c r="C254">
        <f>($D$3*EXP($E$3*Table2[[#This Row],[t]]))*COS(($F$3*Table2[[#This Row],[t]])-$L$3)</f>
        <v>0.15685707561925652</v>
      </c>
      <c r="D254" t="e">
        <f>($F$4*EXP($D$4*Table2[[#This Row],[t]]))+($G$4*EXP($E$4*Table2[[#This Row],[t]]))</f>
        <v>#NUM!</v>
      </c>
      <c r="E254">
        <f>EXP($D$5*Table2[[#This Row],[t]])*($E$5+($F$5*Table2[[#This Row],[t]]))</f>
        <v>-0.88530850514985859</v>
      </c>
      <c r="G254" s="26">
        <f t="shared" si="7"/>
        <v>2.4299999999999922</v>
      </c>
      <c r="H254">
        <f ca="1">INDIRECT("Table2[@["&amp;Motion&amp;"]]")</f>
        <v>0.15685707561925652</v>
      </c>
    </row>
    <row r="255" spans="1:8" x14ac:dyDescent="0.25">
      <c r="A255">
        <f t="shared" si="6"/>
        <v>2.439999999999992</v>
      </c>
      <c r="B255">
        <f>$D$2*COS(($E$2*Table2[[#This Row],[t]])-$L$2)</f>
        <v>-2.7836478796408524</v>
      </c>
      <c r="C255">
        <f>($D$3*EXP($E$3*Table2[[#This Row],[t]]))*COS(($F$3*Table2[[#This Row],[t]])-$L$3)</f>
        <v>0.17811217041148603</v>
      </c>
      <c r="D255" t="e">
        <f>($F$4*EXP($D$4*Table2[[#This Row],[t]]))+($G$4*EXP($E$4*Table2[[#This Row],[t]]))</f>
        <v>#NUM!</v>
      </c>
      <c r="E255">
        <f>EXP($D$5*Table2[[#This Row],[t]])*($E$5+($F$5*Table2[[#This Row],[t]]))</f>
        <v>-0.88421434993742332</v>
      </c>
      <c r="G255" s="26">
        <f t="shared" si="7"/>
        <v>2.439999999999992</v>
      </c>
      <c r="H255">
        <f ca="1">INDIRECT("Table2[@["&amp;Motion&amp;"]]")</f>
        <v>0.17811217041148603</v>
      </c>
    </row>
    <row r="256" spans="1:8" x14ac:dyDescent="0.25">
      <c r="A256">
        <f t="shared" si="6"/>
        <v>2.4499999999999917</v>
      </c>
      <c r="B256">
        <f>$D$2*COS(($E$2*Table2[[#This Row],[t]])-$L$2)</f>
        <v>-2.7838134727824464</v>
      </c>
      <c r="C256">
        <f>($D$3*EXP($E$3*Table2[[#This Row],[t]]))*COS(($F$3*Table2[[#This Row],[t]])-$L$3)</f>
        <v>0.19901843330478675</v>
      </c>
      <c r="D256" t="e">
        <f>($F$4*EXP($D$4*Table2[[#This Row],[t]]))+($G$4*EXP($E$4*Table2[[#This Row],[t]]))</f>
        <v>#NUM!</v>
      </c>
      <c r="E256">
        <f>EXP($D$5*Table2[[#This Row],[t]])*($E$5+($F$5*Table2[[#This Row],[t]]))</f>
        <v>-0.88310908659762155</v>
      </c>
      <c r="G256" s="26">
        <f t="shared" si="7"/>
        <v>2.4499999999999917</v>
      </c>
      <c r="H256">
        <f ca="1">INDIRECT("Table2[@["&amp;Motion&amp;"]]")</f>
        <v>0.19901843330478675</v>
      </c>
    </row>
    <row r="257" spans="1:8" x14ac:dyDescent="0.25">
      <c r="A257">
        <f t="shared" si="6"/>
        <v>2.4599999999999915</v>
      </c>
      <c r="B257">
        <f>$D$2*COS(($E$2*Table2[[#This Row],[t]])-$L$2)</f>
        <v>-2.7828655776519446</v>
      </c>
      <c r="C257">
        <f>($D$3*EXP($E$3*Table2[[#This Row],[t]]))*COS(($F$3*Table2[[#This Row],[t]])-$L$3)</f>
        <v>0.21956321466436612</v>
      </c>
      <c r="D257" t="e">
        <f>($F$4*EXP($D$4*Table2[[#This Row],[t]]))+($G$4*EXP($E$4*Table2[[#This Row],[t]]))</f>
        <v>#NUM!</v>
      </c>
      <c r="E257">
        <f>EXP($D$5*Table2[[#This Row],[t]])*($E$5+($F$5*Table2[[#This Row],[t]]))</f>
        <v>-0.88199285315199416</v>
      </c>
      <c r="G257" s="26">
        <f t="shared" si="7"/>
        <v>2.4599999999999915</v>
      </c>
      <c r="H257">
        <f ca="1">INDIRECT("Table2[@["&amp;Motion&amp;"]]")</f>
        <v>0.21956321466436612</v>
      </c>
    </row>
    <row r="258" spans="1:8" x14ac:dyDescent="0.25">
      <c r="A258">
        <f t="shared" si="6"/>
        <v>2.4699999999999913</v>
      </c>
      <c r="B258">
        <f>$D$2*COS(($E$2*Table2[[#This Row],[t]])-$L$2)</f>
        <v>-2.7808045733947622</v>
      </c>
      <c r="C258">
        <f>($D$3*EXP($E$3*Table2[[#This Row],[t]]))*COS(($F$3*Table2[[#This Row],[t]])-$L$3)</f>
        <v>0.23973426945550344</v>
      </c>
      <c r="D258" t="e">
        <f>($F$4*EXP($D$4*Table2[[#This Row],[t]]))+($G$4*EXP($E$4*Table2[[#This Row],[t]]))</f>
        <v>#NUM!</v>
      </c>
      <c r="E258">
        <f>EXP($D$5*Table2[[#This Row],[t]])*($E$5+($F$5*Table2[[#This Row],[t]]))</f>
        <v>-0.88086578652163161</v>
      </c>
      <c r="G258" s="26">
        <f t="shared" si="7"/>
        <v>2.4699999999999913</v>
      </c>
      <c r="H258">
        <f ca="1">INDIRECT("Table2[@["&amp;Motion&amp;"]]")</f>
        <v>0.23973426945550344</v>
      </c>
    </row>
    <row r="259" spans="1:8" x14ac:dyDescent="0.25">
      <c r="A259">
        <f t="shared" si="6"/>
        <v>2.4799999999999911</v>
      </c>
      <c r="B259">
        <f>$D$2*COS(($E$2*Table2[[#This Row],[t]])-$L$2)</f>
        <v>-2.7776312843851216</v>
      </c>
      <c r="C259">
        <f>($D$3*EXP($E$3*Table2[[#This Row],[t]]))*COS(($F$3*Table2[[#This Row],[t]])-$L$3)</f>
        <v>0.25951976265971421</v>
      </c>
      <c r="D259" t="e">
        <f>($F$4*EXP($D$4*Table2[[#This Row],[t]]))+($G$4*EXP($E$4*Table2[[#This Row],[t]]))</f>
        <v>#NUM!</v>
      </c>
      <c r="E259">
        <f>EXP($D$5*Table2[[#This Row],[t]])*($E$5+($F$5*Table2[[#This Row],[t]]))</f>
        <v>-0.87972802253471494</v>
      </c>
      <c r="G259" s="26">
        <f t="shared" si="7"/>
        <v>2.4799999999999911</v>
      </c>
      <c r="H259">
        <f ca="1">INDIRECT("Table2[@["&amp;Motion&amp;"]]")</f>
        <v>0.25951976265971421</v>
      </c>
    </row>
    <row r="260" spans="1:8" x14ac:dyDescent="0.25">
      <c r="A260">
        <f t="shared" si="6"/>
        <v>2.4899999999999909</v>
      </c>
      <c r="B260">
        <f>$D$2*COS(($E$2*Table2[[#This Row],[t]])-$L$2)</f>
        <v>-2.7733469798963175</v>
      </c>
      <c r="C260">
        <f>($D$3*EXP($E$3*Table2[[#This Row],[t]]))*COS(($F$3*Table2[[#This Row],[t]])-$L$3)</f>
        <v>0.27890827432085846</v>
      </c>
      <c r="D260" t="e">
        <f>($F$4*EXP($D$4*Table2[[#This Row],[t]]))+($G$4*EXP($E$4*Table2[[#This Row],[t]]))</f>
        <v>#NUM!</v>
      </c>
      <c r="E260">
        <f>EXP($D$5*Table2[[#This Row],[t]])*($E$5+($F$5*Table2[[#This Row],[t]]))</f>
        <v>-0.87857969593401375</v>
      </c>
      <c r="G260" s="26">
        <f t="shared" si="7"/>
        <v>2.4899999999999909</v>
      </c>
      <c r="H260">
        <f ca="1">INDIRECT("Table2[@["&amp;Motion&amp;"]]")</f>
        <v>0.27890827432085846</v>
      </c>
    </row>
    <row r="261" spans="1:8" x14ac:dyDescent="0.25">
      <c r="A261">
        <f t="shared" si="6"/>
        <v>2.4999999999999907</v>
      </c>
      <c r="B261">
        <f>$D$2*COS(($E$2*Table2[[#This Row],[t]])-$L$2)</f>
        <v>-2.7679533735930208</v>
      </c>
      <c r="C261">
        <f>($D$3*EXP($E$3*Table2[[#This Row],[t]]))*COS(($F$3*Table2[[#This Row],[t]])-$L$3)</f>
        <v>0.29788880422099634</v>
      </c>
      <c r="D261" t="e">
        <f>($F$4*EXP($D$4*Table2[[#This Row],[t]]))+($G$4*EXP($E$4*Table2[[#This Row],[t]]))</f>
        <v>#NUM!</v>
      </c>
      <c r="E261">
        <f>EXP($D$5*Table2[[#This Row],[t]])*($E$5+($F$5*Table2[[#This Row],[t]]))</f>
        <v>-0.87742094038433316</v>
      </c>
      <c r="G261" s="26">
        <f t="shared" si="7"/>
        <v>2.4999999999999907</v>
      </c>
      <c r="H261">
        <f ca="1">INDIRECT("Table2[@["&amp;Motion&amp;"]]")</f>
        <v>0.29788880422099634</v>
      </c>
    </row>
    <row r="262" spans="1:8" x14ac:dyDescent="0.25">
      <c r="A262">
        <f t="shared" si="6"/>
        <v>2.5099999999999905</v>
      </c>
      <c r="B262">
        <f>$D$2*COS(($E$2*Table2[[#This Row],[t]])-$L$2)</f>
        <v>-2.7614526228458409</v>
      </c>
      <c r="C262">
        <f>($D$3*EXP($E$3*Table2[[#This Row],[t]]))*COS(($F$3*Table2[[#This Row],[t]])-$L$3)</f>
        <v>0.31645077618605921</v>
      </c>
      <c r="D262" t="e">
        <f>($F$4*EXP($D$4*Table2[[#This Row],[t]]))+($G$4*EXP($E$4*Table2[[#This Row],[t]]))</f>
        <v>#NUM!</v>
      </c>
      <c r="E262">
        <f>EXP($D$5*Table2[[#This Row],[t]])*($E$5+($F$5*Table2[[#This Row],[t]]))</f>
        <v>-0.87625188847991531</v>
      </c>
      <c r="G262" s="26">
        <f t="shared" si="7"/>
        <v>2.5099999999999905</v>
      </c>
      <c r="H262">
        <f ca="1">INDIRECT("Table2[@["&amp;Motion&amp;"]]")</f>
        <v>0.31645077618605921</v>
      </c>
    </row>
    <row r="263" spans="1:8" x14ac:dyDescent="0.25">
      <c r="A263">
        <f t="shared" si="6"/>
        <v>2.5199999999999902</v>
      </c>
      <c r="B263">
        <f>$D$2*COS(($E$2*Table2[[#This Row],[t]])-$L$2)</f>
        <v>-2.7538473278683995</v>
      </c>
      <c r="C263">
        <f>($D$3*EXP($E$3*Table2[[#This Row],[t]]))*COS(($F$3*Table2[[#This Row],[t]])-$L$3)</f>
        <v>0.33458404202170455</v>
      </c>
      <c r="D263" t="e">
        <f>($F$4*EXP($D$4*Table2[[#This Row],[t]]))+($G$4*EXP($E$4*Table2[[#This Row],[t]]))</f>
        <v>#NUM!</v>
      </c>
      <c r="E263">
        <f>EXP($D$5*Table2[[#This Row],[t]])*($E$5+($F$5*Table2[[#This Row],[t]]))</f>
        <v>-0.87507267175179282</v>
      </c>
      <c r="G263" s="26">
        <f t="shared" si="7"/>
        <v>2.5199999999999902</v>
      </c>
      <c r="H263">
        <f ca="1">INDIRECT("Table2[@["&amp;Motion&amp;"]]")</f>
        <v>0.33458404202170455</v>
      </c>
    </row>
    <row r="264" spans="1:8" x14ac:dyDescent="0.25">
      <c r="A264">
        <f t="shared" si="6"/>
        <v>2.52999999999999</v>
      </c>
      <c r="B264">
        <f>$D$2*COS(($E$2*Table2[[#This Row],[t]])-$L$2)</f>
        <v>-2.7451405306772854</v>
      </c>
      <c r="C264">
        <f>($D$3*EXP($E$3*Table2[[#This Row],[t]]))*COS(($F$3*Table2[[#This Row],[t]])-$L$3)</f>
        <v>0.35227888507999816</v>
      </c>
      <c r="D264" t="e">
        <f>($F$4*EXP($D$4*Table2[[#This Row],[t]]))+($G$4*EXP($E$4*Table2[[#This Row],[t]]))</f>
        <v>#NUM!</v>
      </c>
      <c r="E264">
        <f>EXP($D$5*Table2[[#This Row],[t]])*($E$5+($F$5*Table2[[#This Row],[t]]))</f>
        <v>-0.8738834206750965</v>
      </c>
      <c r="G264" s="26">
        <f t="shared" si="7"/>
        <v>2.52999999999999</v>
      </c>
      <c r="H264">
        <f ca="1">INDIRECT("Table2[@["&amp;Motion&amp;"]]")</f>
        <v>0.35227888507999816</v>
      </c>
    </row>
    <row r="265" spans="1:8" x14ac:dyDescent="0.25">
      <c r="A265">
        <f t="shared" si="6"/>
        <v>2.5399999999999898</v>
      </c>
      <c r="B265">
        <f>$D$2*COS(($E$2*Table2[[#This Row],[t]])-$L$2)</f>
        <v>-2.7353357138752865</v>
      </c>
      <c r="C265">
        <f>($D$3*EXP($E$3*Table2[[#This Row],[t]]))*COS(($F$3*Table2[[#This Row],[t]])-$L$3)</f>
        <v>0.36952602345784691</v>
      </c>
      <c r="D265" t="e">
        <f>($F$4*EXP($D$4*Table2[[#This Row],[t]]))+($G$4*EXP($E$4*Table2[[#This Row],[t]]))</f>
        <v>#NUM!</v>
      </c>
      <c r="E265">
        <f>EXP($D$5*Table2[[#This Row],[t]])*($E$5+($F$5*Table2[[#This Row],[t]]))</f>
        <v>-0.87268426467631643</v>
      </c>
      <c r="G265" s="26">
        <f t="shared" si="7"/>
        <v>2.5399999999999898</v>
      </c>
      <c r="H265">
        <f ca="1">INDIRECT("Table2[@["&amp;Motion&amp;"]]")</f>
        <v>0.36952602345784691</v>
      </c>
    </row>
    <row r="266" spans="1:8" x14ac:dyDescent="0.25">
      <c r="A266">
        <f t="shared" si="6"/>
        <v>2.5499999999999896</v>
      </c>
      <c r="B266">
        <f>$D$2*COS(($E$2*Table2[[#This Row],[t]])-$L$2)</f>
        <v>-2.724436799258394</v>
      </c>
      <c r="C266">
        <f>($D$3*EXP($E$3*Table2[[#This Row],[t]]))*COS(($F$3*Table2[[#This Row],[t]])-$L$3)</f>
        <v>0.38631661282838192</v>
      </c>
      <c r="D266" t="e">
        <f>($F$4*EXP($D$4*Table2[[#This Row],[t]]))+($G$4*EXP($E$4*Table2[[#This Row],[t]]))</f>
        <v>#NUM!</v>
      </c>
      <c r="E266">
        <f>EXP($D$5*Table2[[#This Row],[t]])*($E$5+($F$5*Table2[[#This Row],[t]]))</f>
        <v>-0.87147533214051542</v>
      </c>
      <c r="G266" s="26">
        <f t="shared" si="7"/>
        <v>2.5499999999999896</v>
      </c>
      <c r="H266">
        <f ca="1">INDIRECT("Table2[@["&amp;Motion&amp;"]]")</f>
        <v>0.38631661282838192</v>
      </c>
    </row>
    <row r="267" spans="1:8" x14ac:dyDescent="0.25">
      <c r="A267">
        <f t="shared" si="6"/>
        <v>2.5599999999999894</v>
      </c>
      <c r="B267">
        <f>$D$2*COS(($E$2*Table2[[#This Row],[t]])-$L$2)</f>
        <v>-2.7124481462471381</v>
      </c>
      <c r="C267">
        <f>($D$3*EXP($E$3*Table2[[#This Row],[t]]))*COS(($F$3*Table2[[#This Row],[t]])-$L$3)</f>
        <v>0.40264224890675421</v>
      </c>
      <c r="D267" t="e">
        <f>($F$4*EXP($D$4*Table2[[#This Row],[t]]))+($G$4*EXP($E$4*Table2[[#This Row],[t]]))</f>
        <v>#NUM!</v>
      </c>
      <c r="E267">
        <f>EXP($D$5*Table2[[#This Row],[t]])*($E$5+($F$5*Table2[[#This Row],[t]]))</f>
        <v>-0.87025675041849881</v>
      </c>
      <c r="G267" s="26">
        <f t="shared" si="7"/>
        <v>2.5599999999999894</v>
      </c>
      <c r="H267">
        <f ca="1">INDIRECT("Table2[@["&amp;Motion&amp;"]]")</f>
        <v>0.40264224890675421</v>
      </c>
    </row>
    <row r="268" spans="1:8" x14ac:dyDescent="0.25">
      <c r="A268">
        <f t="shared" si="6"/>
        <v>2.5699999999999892</v>
      </c>
      <c r="B268">
        <f>$D$2*COS(($E$2*Table2[[#This Row],[t]])-$L$2)</f>
        <v>-2.6993745501428759</v>
      </c>
      <c r="C268">
        <f>($D$3*EXP($E$3*Table2[[#This Row],[t]]))*COS(($F$3*Table2[[#This Row],[t]])-$L$3)</f>
        <v>0.41849496955208998</v>
      </c>
      <c r="D268" t="e">
        <f>($F$4*EXP($D$4*Table2[[#This Row],[t]]))+($G$4*EXP($E$4*Table2[[#This Row],[t]]))</f>
        <v>#NUM!</v>
      </c>
      <c r="E268">
        <f>EXP($D$5*Table2[[#This Row],[t]])*($E$5+($F$5*Table2[[#This Row],[t]]))</f>
        <v>-0.86902864583393769</v>
      </c>
      <c r="G268" s="26">
        <f t="shared" si="7"/>
        <v>2.5699999999999892</v>
      </c>
      <c r="H268">
        <f ca="1">INDIRECT("Table2[@["&amp;Motion&amp;"]]")</f>
        <v>0.41849496955208998</v>
      </c>
    </row>
    <row r="269" spans="1:8" x14ac:dyDescent="0.25">
      <c r="A269">
        <f t="shared" ref="A269:A332" si="8">A268+$B$9</f>
        <v>2.579999999999989</v>
      </c>
      <c r="B269">
        <f>$D$2*COS(($E$2*Table2[[#This Row],[t]])-$L$2)</f>
        <v>-2.6852212402097377</v>
      </c>
      <c r="C269">
        <f>($D$3*EXP($E$3*Table2[[#This Row],[t]]))*COS(($F$3*Table2[[#This Row],[t]])-$L$3)</f>
        <v>0.43386725650759506</v>
      </c>
      <c r="D269" t="e">
        <f>($F$4*EXP($D$4*Table2[[#This Row],[t]]))+($G$4*EXP($E$4*Table2[[#This Row],[t]]))</f>
        <v>#NUM!</v>
      </c>
      <c r="E269">
        <f>EXP($D$5*Table2[[#This Row],[t]])*($E$5+($F$5*Table2[[#This Row],[t]]))</f>
        <v>-0.86779114369044552</v>
      </c>
      <c r="G269" s="26">
        <f t="shared" ref="G269:G332" si="9">G268+$B$9</f>
        <v>2.579999999999989</v>
      </c>
      <c r="H269">
        <f ca="1">INDIRECT("Table2[@["&amp;Motion&amp;"]]")</f>
        <v>0.43386725650759506</v>
      </c>
    </row>
    <row r="270" spans="1:8" x14ac:dyDescent="0.25">
      <c r="A270">
        <f t="shared" si="8"/>
        <v>2.5899999999999888</v>
      </c>
      <c r="B270">
        <f>$D$2*COS(($E$2*Table2[[#This Row],[t]])-$L$2)</f>
        <v>-2.6699938775829883</v>
      </c>
      <c r="C270">
        <f>($D$3*EXP($E$3*Table2[[#This Row],[t]]))*COS(($F$3*Table2[[#This Row],[t]])-$L$3)</f>
        <v>0.44875203678107362</v>
      </c>
      <c r="D270" t="e">
        <f>($F$4*EXP($D$4*Table2[[#This Row],[t]]))+($G$4*EXP($E$4*Table2[[#This Row],[t]]))</f>
        <v>#NUM!</v>
      </c>
      <c r="E270">
        <f>EXP($D$5*Table2[[#This Row],[t]])*($E$5+($F$5*Table2[[#This Row],[t]]))</f>
        <v>-0.86654436827861225</v>
      </c>
      <c r="G270" s="26">
        <f t="shared" si="9"/>
        <v>2.5899999999999888</v>
      </c>
      <c r="H270">
        <f ca="1">INDIRECT("Table2[@["&amp;Motion&amp;"]]")</f>
        <v>0.44875203678107362</v>
      </c>
    </row>
    <row r="271" spans="1:8" x14ac:dyDescent="0.25">
      <c r="A271">
        <f t="shared" si="8"/>
        <v>2.5999999999999885</v>
      </c>
      <c r="B271">
        <f>$D$2*COS(($E$2*Table2[[#This Row],[t]])-$L$2)</f>
        <v>-2.6536985530046495</v>
      </c>
      <c r="C271">
        <f>($D$3*EXP($E$3*Table2[[#This Row],[t]]))*COS(($F$3*Table2[[#This Row],[t]])-$L$3)</f>
        <v>0.46314268366837108</v>
      </c>
      <c r="D271" t="e">
        <f>($F$4*EXP($D$4*Table2[[#This Row],[t]]))+($G$4*EXP($E$4*Table2[[#This Row],[t]]))</f>
        <v>#NUM!</v>
      </c>
      <c r="E271">
        <f>EXP($D$5*Table2[[#This Row],[t]])*($E$5+($F$5*Table2[[#This Row],[t]]))</f>
        <v>-0.86528844288299134</v>
      </c>
      <c r="G271" s="26">
        <f t="shared" si="9"/>
        <v>2.5999999999999885</v>
      </c>
      <c r="H271">
        <f ca="1">INDIRECT("Table2[@["&amp;Motion&amp;"]]")</f>
        <v>0.46314268366837108</v>
      </c>
    </row>
    <row r="272" spans="1:8" x14ac:dyDescent="0.25">
      <c r="A272">
        <f t="shared" si="8"/>
        <v>2.6099999999999883</v>
      </c>
      <c r="B272">
        <f>$D$2*COS(($E$2*Table2[[#This Row],[t]])-$L$2)</f>
        <v>-2.6363417843872838</v>
      </c>
      <c r="C272">
        <f>($D$3*EXP($E$3*Table2[[#This Row],[t]]))*COS(($F$3*Table2[[#This Row],[t]])-$L$3)</f>
        <v>0.47703301742250581</v>
      </c>
      <c r="D272" t="e">
        <f>($F$4*EXP($D$4*Table2[[#This Row],[t]]))+($G$4*EXP($E$4*Table2[[#This Row],[t]]))</f>
        <v>#NUM!</v>
      </c>
      <c r="E272">
        <f>EXP($D$5*Table2[[#This Row],[t]])*($E$5+($F$5*Table2[[#This Row],[t]]))</f>
        <v>-0.86402348978904409</v>
      </c>
      <c r="G272" s="26">
        <f t="shared" si="9"/>
        <v>2.6099999999999883</v>
      </c>
      <c r="H272">
        <f ca="1">INDIRECT("Table2[@["&amp;Motion&amp;"]]")</f>
        <v>0.47703301742250581</v>
      </c>
    </row>
    <row r="273" spans="1:8" x14ac:dyDescent="0.25">
      <c r="A273">
        <f t="shared" si="8"/>
        <v>2.6199999999999881</v>
      </c>
      <c r="B273">
        <f>$D$2*COS(($E$2*Table2[[#This Row],[t]])-$L$2)</f>
        <v>-2.6179305142069191</v>
      </c>
      <c r="C273">
        <f>($D$3*EXP($E$3*Table2[[#This Row],[t]]))*COS(($F$3*Table2[[#This Row],[t]])-$L$3)</f>
        <v>0.49041730557150232</v>
      </c>
      <c r="D273" t="e">
        <f>($F$4*EXP($D$4*Table2[[#This Row],[t]]))+($G$4*EXP($E$4*Table2[[#This Row],[t]]))</f>
        <v>#NUM!</v>
      </c>
      <c r="E273">
        <f>EXP($D$5*Table2[[#This Row],[t]])*($E$5+($F$5*Table2[[#This Row],[t]]))</f>
        <v>-0.86274963029003771</v>
      </c>
      <c r="G273" s="26">
        <f t="shared" si="9"/>
        <v>2.6199999999999881</v>
      </c>
      <c r="H273">
        <f ca="1">INDIRECT("Table2[@["&amp;Motion&amp;"]]")</f>
        <v>0.49041730557150232</v>
      </c>
    </row>
    <row r="274" spans="1:8" x14ac:dyDescent="0.25">
      <c r="A274">
        <f t="shared" si="8"/>
        <v>2.6299999999999879</v>
      </c>
      <c r="B274">
        <f>$D$2*COS(($E$2*Table2[[#This Row],[t]])-$L$2)</f>
        <v>-2.5984721067261458</v>
      </c>
      <c r="C274">
        <f>($D$3*EXP($E$3*Table2[[#This Row],[t]]))*COS(($F$3*Table2[[#This Row],[t]])-$L$3)</f>
        <v>0.50329026288816858</v>
      </c>
      <c r="D274" t="e">
        <f>($F$4*EXP($D$4*Table2[[#This Row],[t]]))+($G$4*EXP($E$4*Table2[[#This Row],[t]]))</f>
        <v>#NUM!</v>
      </c>
      <c r="E274">
        <f>EXP($D$5*Table2[[#This Row],[t]])*($E$5+($F$5*Table2[[#This Row],[t]]))</f>
        <v>-0.86146698469390193</v>
      </c>
      <c r="G274" s="26">
        <f t="shared" si="9"/>
        <v>2.6299999999999879</v>
      </c>
      <c r="H274">
        <f ca="1">INDIRECT("Table2[@["&amp;Motion&amp;"]]")</f>
        <v>0.50329026288816858</v>
      </c>
    </row>
    <row r="275" spans="1:8" x14ac:dyDescent="0.25">
      <c r="A275">
        <f t="shared" si="8"/>
        <v>2.6399999999999877</v>
      </c>
      <c r="B275">
        <f>$D$2*COS(($E$2*Table2[[#This Row],[t]])-$L$2)</f>
        <v>-2.5779743450485153</v>
      </c>
      <c r="C275">
        <f>($D$3*EXP($E$3*Table2[[#This Row],[t]]))*COS(($F$3*Table2[[#This Row],[t]])-$L$3)</f>
        <v>0.51564705101531383</v>
      </c>
      <c r="D275" t="e">
        <f>($F$4*EXP($D$4*Table2[[#This Row],[t]]))+($G$4*EXP($E$4*Table2[[#This Row],[t]]))</f>
        <v>#NUM!</v>
      </c>
      <c r="E275">
        <f>EXP($D$5*Table2[[#This Row],[t]])*($E$5+($F$5*Table2[[#This Row],[t]]))</f>
        <v>-0.86017567233003966</v>
      </c>
      <c r="G275" s="26">
        <f t="shared" si="9"/>
        <v>2.6399999999999877</v>
      </c>
      <c r="H275">
        <f ca="1">INDIRECT("Table2[@["&amp;Motion&amp;"]]")</f>
        <v>0.51564705101531383</v>
      </c>
    </row>
    <row r="276" spans="1:8" x14ac:dyDescent="0.25">
      <c r="A276">
        <f t="shared" si="8"/>
        <v>2.6499999999999875</v>
      </c>
      <c r="B276">
        <f>$D$2*COS(($E$2*Table2[[#This Row],[t]])-$L$2)</f>
        <v>-2.5564454280053988</v>
      </c>
      <c r="C276">
        <f>($D$3*EXP($E$3*Table2[[#This Row],[t]]))*COS(($F$3*Table2[[#This Row],[t]])-$L$3)</f>
        <v>0.52748327775011616</v>
      </c>
      <c r="D276" t="e">
        <f>($F$4*EXP($D$4*Table2[[#This Row],[t]]))+($G$4*EXP($E$4*Table2[[#This Row],[t]]))</f>
        <v>#NUM!</v>
      </c>
      <c r="E276">
        <f>EXP($D$5*Table2[[#This Row],[t]])*($E$5+($F$5*Table2[[#This Row],[t]]))</f>
        <v>-0.85887581155609571</v>
      </c>
      <c r="G276" s="26">
        <f t="shared" si="9"/>
        <v>2.6499999999999875</v>
      </c>
      <c r="H276">
        <f ca="1">INDIRECT("Table2[@["&amp;Motion&amp;"]]")</f>
        <v>0.52748327775011616</v>
      </c>
    </row>
    <row r="277" spans="1:8" x14ac:dyDescent="0.25">
      <c r="A277">
        <f t="shared" si="8"/>
        <v>2.6599999999999873</v>
      </c>
      <c r="B277">
        <f>$D$2*COS(($E$2*Table2[[#This Row],[t]])-$L$2)</f>
        <v>-2.5338939668765641</v>
      </c>
      <c r="C277">
        <f>($D$3*EXP($E$3*Table2[[#This Row],[t]]))*COS(($F$3*Table2[[#This Row],[t]])-$L$3)</f>
        <v>0.53879499599158864</v>
      </c>
      <c r="D277" t="e">
        <f>($F$4*EXP($D$4*Table2[[#This Row],[t]]))+($G$4*EXP($E$4*Table2[[#This Row],[t]]))</f>
        <v>#NUM!</v>
      </c>
      <c r="E277">
        <f>EXP($D$5*Table2[[#This Row],[t]])*($E$5+($F$5*Table2[[#This Row],[t]]))</f>
        <v>-0.85756751976468082</v>
      </c>
      <c r="G277" s="26">
        <f t="shared" si="9"/>
        <v>2.6599999999999873</v>
      </c>
      <c r="H277">
        <f ca="1">INDIRECT("Table2[@["&amp;Motion&amp;"]]")</f>
        <v>0.53879499599158864</v>
      </c>
    </row>
    <row r="278" spans="1:8" x14ac:dyDescent="0.25">
      <c r="A278">
        <f t="shared" si="8"/>
        <v>2.6699999999999871</v>
      </c>
      <c r="B278">
        <f>$D$2*COS(($E$2*Table2[[#This Row],[t]])-$L$2)</f>
        <v>-2.5103289819457815</v>
      </c>
      <c r="C278">
        <f>($D$3*EXP($E$3*Table2[[#This Row],[t]]))*COS(($F$3*Table2[[#This Row],[t]])-$L$3)</f>
        <v>0.54957870235530382</v>
      </c>
      <c r="D278" t="e">
        <f>($F$4*EXP($D$4*Table2[[#This Row],[t]]))+($G$4*EXP($E$4*Table2[[#This Row],[t]]))</f>
        <v>#NUM!</v>
      </c>
      <c r="E278">
        <f>EXP($D$5*Table2[[#This Row],[t]])*($E$5+($F$5*Table2[[#This Row],[t]]))</f>
        <v>-0.85625091339005499</v>
      </c>
      <c r="G278" s="26">
        <f t="shared" si="9"/>
        <v>2.6699999999999871</v>
      </c>
      <c r="H278">
        <f ca="1">INDIRECT("Table2[@["&amp;Motion&amp;"]]")</f>
        <v>0.54957870235530382</v>
      </c>
    </row>
    <row r="279" spans="1:8" x14ac:dyDescent="0.25">
      <c r="A279">
        <f t="shared" si="8"/>
        <v>2.6799999999999868</v>
      </c>
      <c r="B279">
        <f>$D$2*COS(($E$2*Table2[[#This Row],[t]])-$L$2)</f>
        <v>-2.4857598988928276</v>
      </c>
      <c r="C279">
        <f>($D$3*EXP($E$3*Table2[[#This Row],[t]]))*COS(($F$3*Table2[[#This Row],[t]])-$L$3)</f>
        <v>0.55983133545975783</v>
      </c>
      <c r="D279" t="e">
        <f>($F$4*EXP($D$4*Table2[[#This Row],[t]]))+($G$4*EXP($E$4*Table2[[#This Row],[t]]))</f>
        <v>#NUM!</v>
      </c>
      <c r="E279">
        <f>EXP($D$5*Table2[[#This Row],[t]])*($E$5+($F$5*Table2[[#This Row],[t]]))</f>
        <v>-0.85492610791476609</v>
      </c>
      <c r="G279" s="26">
        <f t="shared" si="9"/>
        <v>2.6799999999999868</v>
      </c>
      <c r="H279">
        <f ca="1">INDIRECT("Table2[@["&amp;Motion&amp;"]]")</f>
        <v>0.55983133545975783</v>
      </c>
    </row>
    <row r="280" spans="1:8" x14ac:dyDescent="0.25">
      <c r="A280">
        <f t="shared" si="8"/>
        <v>2.6899999999999866</v>
      </c>
      <c r="B280">
        <f>$D$2*COS(($E$2*Table2[[#This Row],[t]])-$L$2)</f>
        <v>-2.4601965450233396</v>
      </c>
      <c r="C280">
        <f>($D$3*EXP($E$3*Table2[[#This Row],[t]]))*COS(($F$3*Table2[[#This Row],[t]])-$L$3)</f>
        <v>0.5695502738889654</v>
      </c>
      <c r="D280" t="e">
        <f>($F$4*EXP($D$4*Table2[[#This Row],[t]]))+($G$4*EXP($E$4*Table2[[#This Row],[t]]))</f>
        <v>#NUM!</v>
      </c>
      <c r="E280">
        <f>EXP($D$5*Table2[[#This Row],[t]])*($E$5+($F$5*Table2[[#This Row],[t]]))</f>
        <v>-0.85359321787624698</v>
      </c>
      <c r="G280" s="26">
        <f t="shared" si="9"/>
        <v>2.6899999999999866</v>
      </c>
      <c r="H280">
        <f ca="1">INDIRECT("Table2[@["&amp;Motion&amp;"]]")</f>
        <v>0.5695502738889654</v>
      </c>
    </row>
    <row r="281" spans="1:8" x14ac:dyDescent="0.25">
      <c r="A281">
        <f t="shared" si="8"/>
        <v>2.6999999999999864</v>
      </c>
      <c r="B281">
        <f>$D$2*COS(($E$2*Table2[[#This Row],[t]])-$L$2)</f>
        <v>-2.4336491453380256</v>
      </c>
      <c r="C281">
        <f>($D$3*EXP($E$3*Table2[[#This Row],[t]]))*COS(($F$3*Table2[[#This Row],[t]])-$L$3)</f>
        <v>0.57873333383606751</v>
      </c>
      <c r="D281" t="e">
        <f>($F$4*EXP($D$4*Table2[[#This Row],[t]]))+($G$4*EXP($E$4*Table2[[#This Row],[t]]))</f>
        <v>#NUM!</v>
      </c>
      <c r="E281">
        <f>EXP($D$5*Table2[[#This Row],[t]])*($E$5+($F$5*Table2[[#This Row],[t]]))</f>
        <v>-0.8522523568733702</v>
      </c>
      <c r="G281" s="26">
        <f t="shared" si="9"/>
        <v>2.6999999999999864</v>
      </c>
      <c r="H281">
        <f ca="1">INDIRECT("Table2[@["&amp;Motion&amp;"]]")</f>
        <v>0.57873333383606751</v>
      </c>
    </row>
    <row r="282" spans="1:8" x14ac:dyDescent="0.25">
      <c r="A282">
        <f t="shared" si="8"/>
        <v>2.7099999999999862</v>
      </c>
      <c r="B282">
        <f>$D$2*COS(($E$2*Table2[[#This Row],[t]])-$L$2)</f>
        <v>-2.4061283184427995</v>
      </c>
      <c r="C282">
        <f>($D$3*EXP($E$3*Table2[[#This Row],[t]]))*COS(($F$3*Table2[[#This Row],[t]])-$L$3)</f>
        <v>0.58737876643295994</v>
      </c>
      <c r="D282" t="e">
        <f>($F$4*EXP($D$4*Table2[[#This Row],[t]]))+($G$4*EXP($E$4*Table2[[#This Row],[t]]))</f>
        <v>#NUM!</v>
      </c>
      <c r="E282">
        <f>EXP($D$5*Table2[[#This Row],[t]])*($E$5+($F$5*Table2[[#This Row],[t]]))</f>
        <v>-0.85090363757296184</v>
      </c>
      <c r="G282" s="26">
        <f t="shared" si="9"/>
        <v>2.7099999999999862</v>
      </c>
      <c r="H282">
        <f ca="1">INDIRECT("Table2[@["&amp;Motion&amp;"]]")</f>
        <v>0.58737876643295994</v>
      </c>
    </row>
    <row r="283" spans="1:8" x14ac:dyDescent="0.25">
      <c r="A283">
        <f t="shared" si="8"/>
        <v>2.719999999999986</v>
      </c>
      <c r="B283">
        <f>$D$2*COS(($E$2*Table2[[#This Row],[t]])-$L$2)</f>
        <v>-2.3776450723014793</v>
      </c>
      <c r="C283">
        <f>($D$3*EXP($E$3*Table2[[#This Row],[t]]))*COS(($F$3*Table2[[#This Row],[t]])-$L$3)</f>
        <v>0.59548525477110847</v>
      </c>
      <c r="D283" t="e">
        <f>($F$4*EXP($D$4*Table2[[#This Row],[t]]))+($G$4*EXP($E$4*Table2[[#This Row],[t]]))</f>
        <v>#NUM!</v>
      </c>
      <c r="E283">
        <f>EXP($D$5*Table2[[#This Row],[t]])*($E$5+($F$5*Table2[[#This Row],[t]]))</f>
        <v>-0.8495471717162717</v>
      </c>
      <c r="G283" s="26">
        <f t="shared" si="9"/>
        <v>2.719999999999986</v>
      </c>
      <c r="H283">
        <f ca="1">INDIRECT("Table2[@["&amp;Motion&amp;"]]")</f>
        <v>0.59548525477110847</v>
      </c>
    </row>
    <row r="284" spans="1:8" x14ac:dyDescent="0.25">
      <c r="A284">
        <f t="shared" si="8"/>
        <v>2.7299999999999858</v>
      </c>
      <c r="B284">
        <f>$D$2*COS(($E$2*Table2[[#This Row],[t]])-$L$2)</f>
        <v>-2.3482107998327497</v>
      </c>
      <c r="C284">
        <f>($D$3*EXP($E$3*Table2[[#This Row],[t]]))*COS(($F$3*Table2[[#This Row],[t]])-$L$3)</f>
        <v>0.60305191061893426</v>
      </c>
      <c r="D284" t="e">
        <f>($F$4*EXP($D$4*Table2[[#This Row],[t]]))+($G$4*EXP($E$4*Table2[[#This Row],[t]]))</f>
        <v>#NUM!</v>
      </c>
      <c r="E284">
        <f>EXP($D$5*Table2[[#This Row],[t]])*($E$5+($F$5*Table2[[#This Row],[t]]))</f>
        <v>-0.84818307012540495</v>
      </c>
      <c r="G284" s="26">
        <f t="shared" si="9"/>
        <v>2.7299999999999858</v>
      </c>
      <c r="H284">
        <f ca="1">INDIRECT("Table2[@["&amp;Motion&amp;"]]")</f>
        <v>0.60305191061893426</v>
      </c>
    </row>
    <row r="285" spans="1:8" x14ac:dyDescent="0.25">
      <c r="A285">
        <f t="shared" si="8"/>
        <v>2.7399999999999856</v>
      </c>
      <c r="B285">
        <f>$D$2*COS(($E$2*Table2[[#This Row],[t]])-$L$2)</f>
        <v>-2.3178372743531477</v>
      </c>
      <c r="C285">
        <f>($D$3*EXP($E$3*Table2[[#This Row],[t]]))*COS(($F$3*Table2[[#This Row],[t]])-$L$3)</f>
        <v>0.61007827084130994</v>
      </c>
      <c r="D285" t="e">
        <f>($F$4*EXP($D$4*Table2[[#This Row],[t]]))+($G$4*EXP($E$4*Table2[[#This Row],[t]]))</f>
        <v>#NUM!</v>
      </c>
      <c r="E285">
        <f>EXP($D$5*Table2[[#This Row],[t]])*($E$5+($F$5*Table2[[#This Row],[t]]))</f>
        <v>-0.84681144270970898</v>
      </c>
      <c r="G285" s="26">
        <f t="shared" si="9"/>
        <v>2.7399999999999856</v>
      </c>
      <c r="H285">
        <f ca="1">INDIRECT("Table2[@["&amp;Motion&amp;"]]")</f>
        <v>0.61007827084130994</v>
      </c>
    </row>
    <row r="286" spans="1:8" x14ac:dyDescent="0.25">
      <c r="A286">
        <f t="shared" si="8"/>
        <v>2.7499999999999853</v>
      </c>
      <c r="B286">
        <f>$D$2*COS(($E$2*Table2[[#This Row],[t]])-$L$2)</f>
        <v>-2.2865366448678888</v>
      </c>
      <c r="C286">
        <f>($D$3*EXP($E$3*Table2[[#This Row],[t]]))*COS(($F$3*Table2[[#This Row],[t]])-$L$3)</f>
        <v>0.61656429352689746</v>
      </c>
      <c r="D286" t="e">
        <f>($F$4*EXP($D$4*Table2[[#This Row],[t]]))+($G$4*EXP($E$4*Table2[[#This Row],[t]]))</f>
        <v>#NUM!</v>
      </c>
      <c r="E286">
        <f>EXP($D$5*Table2[[#This Row],[t]])*($E$5+($F$5*Table2[[#This Row],[t]]))</f>
        <v>-0.84543239847212315</v>
      </c>
      <c r="G286" s="26">
        <f t="shared" si="9"/>
        <v>2.7499999999999853</v>
      </c>
      <c r="H286">
        <f ca="1">INDIRECT("Table2[@["&amp;Motion&amp;"]]")</f>
        <v>0.61656429352689746</v>
      </c>
    </row>
    <row r="287" spans="1:8" x14ac:dyDescent="0.25">
      <c r="A287">
        <f t="shared" si="8"/>
        <v>2.7599999999999851</v>
      </c>
      <c r="B287">
        <f>$D$2*COS(($E$2*Table2[[#This Row],[t]])-$L$2)</f>
        <v>-2.2543214312114319</v>
      </c>
      <c r="C287">
        <f>($D$3*EXP($E$3*Table2[[#This Row],[t]]))*COS(($F$3*Table2[[#This Row],[t]])-$L$3)</f>
        <v>0.62251035382922026</v>
      </c>
      <c r="D287" t="e">
        <f>($F$4*EXP($D$4*Table2[[#This Row],[t]]))+($G$4*EXP($E$4*Table2[[#This Row],[t]]))</f>
        <v>#NUM!</v>
      </c>
      <c r="E287">
        <f>EXP($D$5*Table2[[#This Row],[t]])*($E$5+($F$5*Table2[[#This Row],[t]]))</f>
        <v>-0.84404604551548523</v>
      </c>
      <c r="G287" s="26">
        <f t="shared" si="9"/>
        <v>2.7599999999999851</v>
      </c>
      <c r="H287">
        <f ca="1">INDIRECT("Table2[@["&amp;Motion&amp;"]]")</f>
        <v>0.62251035382922026</v>
      </c>
    </row>
    <row r="288" spans="1:8" x14ac:dyDescent="0.25">
      <c r="A288">
        <f t="shared" si="8"/>
        <v>2.7699999999999849</v>
      </c>
      <c r="B288">
        <f>$D$2*COS(($E$2*Table2[[#This Row],[t]])-$L$2)</f>
        <v>-2.2212045190397083</v>
      </c>
      <c r="C288">
        <f>($D$3*EXP($E$3*Table2[[#This Row],[t]]))*COS(($F$3*Table2[[#This Row],[t]])-$L$3)</f>
        <v>0.62791723952751977</v>
      </c>
      <c r="D288" t="e">
        <f>($F$4*EXP($D$4*Table2[[#This Row],[t]]))+($G$4*EXP($E$4*Table2[[#This Row],[t]]))</f>
        <v>#NUM!</v>
      </c>
      <c r="E288">
        <f>EXP($D$5*Table2[[#This Row],[t]])*($E$5+($F$5*Table2[[#This Row],[t]]))</f>
        <v>-0.84265249104879913</v>
      </c>
      <c r="G288" s="26">
        <f t="shared" si="9"/>
        <v>2.7699999999999849</v>
      </c>
      <c r="H288">
        <f ca="1">INDIRECT("Table2[@["&amp;Motion&amp;"]]")</f>
        <v>0.62791723952751977</v>
      </c>
    </row>
    <row r="289" spans="1:8" x14ac:dyDescent="0.25">
      <c r="A289">
        <f t="shared" si="8"/>
        <v>2.7799999999999847</v>
      </c>
      <c r="B289">
        <f>$D$2*COS(($E$2*Table2[[#This Row],[t]])-$L$2)</f>
        <v>-2.1871991546760348</v>
      </c>
      <c r="C289">
        <f>($D$3*EXP($E$3*Table2[[#This Row],[t]]))*COS(($F$3*Table2[[#This Row],[t]])-$L$3)</f>
        <v>0.63278614631361529</v>
      </c>
      <c r="D289" t="e">
        <f>($F$4*EXP($D$4*Table2[[#This Row],[t]]))+($G$4*EXP($E$4*Table2[[#This Row],[t]]))</f>
        <v>#NUM!</v>
      </c>
      <c r="E289">
        <f>EXP($D$5*Table2[[#This Row],[t]])*($E$5+($F$5*Table2[[#This Row],[t]]))</f>
        <v>-0.84125184139346143</v>
      </c>
      <c r="G289" s="26">
        <f t="shared" si="9"/>
        <v>2.7799999999999847</v>
      </c>
      <c r="H289">
        <f ca="1">INDIRECT("Table2[@["&amp;Motion&amp;"]]")</f>
        <v>0.63278614631361529</v>
      </c>
    </row>
    <row r="290" spans="1:8" x14ac:dyDescent="0.25">
      <c r="A290">
        <f t="shared" si="8"/>
        <v>2.7899999999999845</v>
      </c>
      <c r="B290">
        <f>$D$2*COS(($E$2*Table2[[#This Row],[t]])-$L$2)</f>
        <v>-2.1523189398127576</v>
      </c>
      <c r="C290">
        <f>($D$3*EXP($E$3*Table2[[#This Row],[t]]))*COS(($F$3*Table2[[#This Row],[t]])-$L$3)</f>
        <v>0.637118672811122</v>
      </c>
      <c r="D290" t="e">
        <f>($F$4*EXP($D$4*Table2[[#This Row],[t]]))+($G$4*EXP($E$4*Table2[[#This Row],[t]]))</f>
        <v>#NUM!</v>
      </c>
      <c r="E290">
        <f>EXP($D$5*Table2[[#This Row],[t]])*($E$5+($F$5*Table2[[#This Row],[t]]))</f>
        <v>-0.83984420198944865</v>
      </c>
      <c r="G290" s="26">
        <f t="shared" si="9"/>
        <v>2.7899999999999845</v>
      </c>
      <c r="H290">
        <f ca="1">INDIRECT("Table2[@["&amp;Motion&amp;"]]")</f>
        <v>0.637118672811122</v>
      </c>
    </row>
    <row r="291" spans="1:8" x14ac:dyDescent="0.25">
      <c r="A291">
        <f t="shared" si="8"/>
        <v>2.7999999999999843</v>
      </c>
      <c r="B291">
        <f>$D$2*COS(($E$2*Table2[[#This Row],[t]])-$L$2)</f>
        <v>-2.116577826070758</v>
      </c>
      <c r="C291">
        <f>($D$3*EXP($E$3*Table2[[#This Row],[t]]))*COS(($F$3*Table2[[#This Row],[t]])-$L$3)</f>
        <v>0.64091681533353295</v>
      </c>
      <c r="D291" t="e">
        <f>($F$4*EXP($D$4*Table2[[#This Row],[t]]))+($G$4*EXP($E$4*Table2[[#This Row],[t]]))</f>
        <v>#NUM!</v>
      </c>
      <c r="E291">
        <f>EXP($D$5*Table2[[#This Row],[t]])*($E$5+($F$5*Table2[[#This Row],[t]]))</f>
        <v>-0.83842967740146412</v>
      </c>
      <c r="G291" s="26">
        <f t="shared" si="9"/>
        <v>2.7999999999999843</v>
      </c>
      <c r="H291">
        <f ca="1">INDIRECT("Table2[@["&amp;Motion&amp;"]]")</f>
        <v>0.64091681533353295</v>
      </c>
    </row>
    <row r="292" spans="1:8" x14ac:dyDescent="0.25">
      <c r="A292">
        <f t="shared" si="8"/>
        <v>2.8099999999999841</v>
      </c>
      <c r="B292">
        <f>$D$2*COS(($E$2*Table2[[#This Row],[t]])-$L$2)</f>
        <v>-2.0799901094189917</v>
      </c>
      <c r="C292">
        <f>($D$3*EXP($E$3*Table2[[#This Row],[t]]))*COS(($F$3*Table2[[#This Row],[t]])-$L$3)</f>
        <v>0.64418296238780481</v>
      </c>
      <c r="D292" t="e">
        <f>($F$4*EXP($D$4*Table2[[#This Row],[t]]))+($G$4*EXP($E$4*Table2[[#This Row],[t]]))</f>
        <v>#NUM!</v>
      </c>
      <c r="E292">
        <f>EXP($D$5*Table2[[#This Row],[t]])*($E$5+($F$5*Table2[[#This Row],[t]]))</f>
        <v>-0.83700837132504735</v>
      </c>
      <c r="G292" s="26">
        <f t="shared" si="9"/>
        <v>2.8099999999999841</v>
      </c>
      <c r="H292">
        <f ca="1">INDIRECT("Table2[@["&amp;Motion&amp;"]]")</f>
        <v>0.64418296238780481</v>
      </c>
    </row>
    <row r="293" spans="1:8" x14ac:dyDescent="0.25">
      <c r="A293">
        <f t="shared" si="8"/>
        <v>2.8199999999999839</v>
      </c>
      <c r="B293">
        <f>$D$2*COS(($E$2*Table2[[#This Row],[t]])-$L$2)</f>
        <v>-2.0425704244562892</v>
      </c>
      <c r="C293">
        <f>($D$3*EXP($E$3*Table2[[#This Row],[t]]))*COS(($F$3*Table2[[#This Row],[t]])-$L$3)</f>
        <v>0.64691988893021879</v>
      </c>
      <c r="D293" t="e">
        <f>($F$4*EXP($D$4*Table2[[#This Row],[t]]))+($G$4*EXP($E$4*Table2[[#This Row],[t]]))</f>
        <v>#NUM!</v>
      </c>
      <c r="E293">
        <f>EXP($D$5*Table2[[#This Row],[t]])*($E$5+($F$5*Table2[[#This Row],[t]]))</f>
        <v>-0.83558038659264067</v>
      </c>
      <c r="G293" s="26">
        <f t="shared" si="9"/>
        <v>2.8199999999999839</v>
      </c>
      <c r="H293">
        <f ca="1">INDIRECT("Table2[@["&amp;Motion&amp;"]]")</f>
        <v>0.64691988893021879</v>
      </c>
    </row>
    <row r="294" spans="1:8" x14ac:dyDescent="0.25">
      <c r="A294">
        <f t="shared" si="8"/>
        <v>2.8299999999999836</v>
      </c>
      <c r="B294">
        <f>$D$2*COS(($E$2*Table2[[#This Row],[t]])-$L$2)</f>
        <v>-2.004333738557714</v>
      </c>
      <c r="C294">
        <f>($D$3*EXP($E$3*Table2[[#This Row],[t]]))*COS(($F$3*Table2[[#This Row],[t]])-$L$3)</f>
        <v>0.64913075038141022</v>
      </c>
      <c r="D294" t="e">
        <f>($F$4*EXP($D$4*Table2[[#This Row],[t]]))+($G$4*EXP($E$4*Table2[[#This Row],[t]]))</f>
        <v>#NUM!</v>
      </c>
      <c r="E294">
        <f>EXP($D$5*Table2[[#This Row],[t]])*($E$5+($F$5*Table2[[#This Row],[t]]))</f>
        <v>-0.83414582517962177</v>
      </c>
      <c r="G294" s="26">
        <f t="shared" si="9"/>
        <v>2.8299999999999836</v>
      </c>
      <c r="H294">
        <f ca="1">INDIRECT("Table2[@["&amp;Motion&amp;"]]")</f>
        <v>0.64913075038141022</v>
      </c>
    </row>
    <row r="295" spans="1:8" x14ac:dyDescent="0.25">
      <c r="A295">
        <f t="shared" si="8"/>
        <v>2.8399999999999834</v>
      </c>
      <c r="B295">
        <f>$D$2*COS(($E$2*Table2[[#This Row],[t]])-$L$2)</f>
        <v>-1.9652953458878091</v>
      </c>
      <c r="C295">
        <f>($D$3*EXP($E$3*Table2[[#This Row],[t]]))*COS(($F$3*Table2[[#This Row],[t]])-$L$3)</f>
        <v>0.65081907640757686</v>
      </c>
      <c r="D295" t="e">
        <f>($F$4*EXP($D$4*Table2[[#This Row],[t]]))+($G$4*EXP($E$4*Table2[[#This Row],[t]]))</f>
        <v>#NUM!</v>
      </c>
      <c r="E295">
        <f>EXP($D$5*Table2[[#This Row],[t]])*($E$5+($F$5*Table2[[#This Row],[t]]))</f>
        <v>-0.83270478821029292</v>
      </c>
      <c r="G295" s="26">
        <f t="shared" si="9"/>
        <v>2.8399999999999834</v>
      </c>
      <c r="H295">
        <f ca="1">INDIRECT("Table2[@["&amp;Motion&amp;"]]")</f>
        <v>0.65081907640757686</v>
      </c>
    </row>
    <row r="296" spans="1:8" x14ac:dyDescent="0.25">
      <c r="A296">
        <f t="shared" si="8"/>
        <v>2.8499999999999832</v>
      </c>
      <c r="B296">
        <f>$D$2*COS(($E$2*Table2[[#This Row],[t]])-$L$2)</f>
        <v>-1.9254708612831379</v>
      </c>
      <c r="C296">
        <f>($D$3*EXP($E$3*Table2[[#This Row],[t]]))*COS(($F$3*Table2[[#This Row],[t]])-$L$3)</f>
        <v>0.65198876447499055</v>
      </c>
      <c r="D296" t="e">
        <f>($F$4*EXP($D$4*Table2[[#This Row],[t]]))+($G$4*EXP($E$4*Table2[[#This Row],[t]]))</f>
        <v>#NUM!</v>
      </c>
      <c r="E296">
        <f>EXP($D$5*Table2[[#This Row],[t]])*($E$5+($F$5*Table2[[#This Row],[t]]))</f>
        <v>-0.83125737596383498</v>
      </c>
      <c r="G296" s="26">
        <f t="shared" si="9"/>
        <v>2.8499999999999832</v>
      </c>
      <c r="H296">
        <f ca="1">INDIRECT("Table2[@["&amp;Motion&amp;"]]")</f>
        <v>0.65198876447499055</v>
      </c>
    </row>
    <row r="297" spans="1:8" x14ac:dyDescent="0.25">
      <c r="A297">
        <f t="shared" si="8"/>
        <v>2.859999999999983</v>
      </c>
      <c r="B297">
        <f>$D$2*COS(($E$2*Table2[[#This Row],[t]])-$L$2)</f>
        <v>-1.8848762140065556</v>
      </c>
      <c r="C297">
        <f>($D$3*EXP($E$3*Table2[[#This Row],[t]]))*COS(($F$3*Table2[[#This Row],[t]])-$L$3)</f>
        <v>0.65264407318503459</v>
      </c>
      <c r="D297" t="e">
        <f>($F$4*EXP($D$4*Table2[[#This Row],[t]]))+($G$4*EXP($E$4*Table2[[#This Row],[t]]))</f>
        <v>#NUM!</v>
      </c>
      <c r="E297">
        <f>EXP($D$5*Table2[[#This Row],[t]])*($E$5+($F$5*Table2[[#This Row],[t]]))</f>
        <v>-0.82980368788022119</v>
      </c>
      <c r="G297" s="26">
        <f t="shared" si="9"/>
        <v>2.859999999999983</v>
      </c>
      <c r="H297">
        <f ca="1">INDIRECT("Table2[@["&amp;Motion&amp;"]]")</f>
        <v>0.65264407318503459</v>
      </c>
    </row>
    <row r="298" spans="1:8" x14ac:dyDescent="0.25">
      <c r="A298">
        <f t="shared" si="8"/>
        <v>2.8699999999999828</v>
      </c>
      <c r="B298">
        <f>$D$2*COS(($E$2*Table2[[#This Row],[t]])-$L$2)</f>
        <v>-1.8435276413757187</v>
      </c>
      <c r="C298">
        <f>($D$3*EXP($E$3*Table2[[#This Row],[t]]))*COS(($F$3*Table2[[#This Row],[t]])-$L$3)</f>
        <v>0.65278961539709435</v>
      </c>
      <c r="D298" t="e">
        <f>($F$4*EXP($D$4*Table2[[#This Row],[t]]))+($G$4*EXP($E$4*Table2[[#This Row],[t]]))</f>
        <v>#NUM!</v>
      </c>
      <c r="E298">
        <f>EXP($D$5*Table2[[#This Row],[t]])*($E$5+($F$5*Table2[[#This Row],[t]]))</f>
        <v>-0.82834382256609507</v>
      </c>
      <c r="G298" s="26">
        <f t="shared" si="9"/>
        <v>2.8699999999999828</v>
      </c>
      <c r="H298">
        <f ca="1">INDIRECT("Table2[@["&amp;Motion&amp;"]]")</f>
        <v>0.65278961539709435</v>
      </c>
    </row>
    <row r="299" spans="1:8" x14ac:dyDescent="0.25">
      <c r="A299">
        <f t="shared" si="8"/>
        <v>2.8799999999999826</v>
      </c>
      <c r="B299">
        <f>$D$2*COS(($E$2*Table2[[#This Row],[t]])-$L$2)</f>
        <v>-1.8014416822683721</v>
      </c>
      <c r="C299">
        <f>($D$3*EXP($E$3*Table2[[#This Row],[t]]))*COS(($F$3*Table2[[#This Row],[t]])-$L$3)</f>
        <v>0.652430351146708</v>
      </c>
      <c r="D299" t="e">
        <f>($F$4*EXP($D$4*Table2[[#This Row],[t]]))+($G$4*EXP($E$4*Table2[[#This Row],[t]]))</f>
        <v>#NUM!</v>
      </c>
      <c r="E299">
        <f>EXP($D$5*Table2[[#This Row],[t]])*($E$5+($F$5*Table2[[#This Row],[t]]))</f>
        <v>-0.8268778778006074</v>
      </c>
      <c r="G299" s="26">
        <f t="shared" si="9"/>
        <v>2.8799999999999826</v>
      </c>
      <c r="H299">
        <f ca="1">INDIRECT("Table2[@["&amp;Motion&amp;"]]")</f>
        <v>0.652430351146708</v>
      </c>
    </row>
    <row r="300" spans="1:8" x14ac:dyDescent="0.25">
      <c r="A300">
        <f t="shared" si="8"/>
        <v>2.8899999999999824</v>
      </c>
      <c r="B300">
        <f>$D$2*COS(($E$2*Table2[[#This Row],[t]])-$L$2)</f>
        <v>-1.7586351705070205</v>
      </c>
      <c r="C300">
        <f>($D$3*EXP($E$3*Table2[[#This Row],[t]]))*COS(($F$3*Table2[[#This Row],[t]])-$L$3)</f>
        <v>0.65157158036648377</v>
      </c>
      <c r="D300" t="e">
        <f>($F$4*EXP($D$4*Table2[[#This Row],[t]]))+($G$4*EXP($E$4*Table2[[#This Row],[t]]))</f>
        <v>#NUM!</v>
      </c>
      <c r="E300">
        <f>EXP($D$5*Table2[[#This Row],[t]])*($E$5+($F$5*Table2[[#This Row],[t]]))</f>
        <v>-0.82540595054121979</v>
      </c>
      <c r="G300" s="26">
        <f t="shared" si="9"/>
        <v>2.8899999999999824</v>
      </c>
      <c r="H300">
        <f ca="1">INDIRECT("Table2[@["&amp;Motion&amp;"]]")</f>
        <v>0.65157158036648377</v>
      </c>
    </row>
    <row r="301" spans="1:8" x14ac:dyDescent="0.25">
      <c r="A301">
        <f t="shared" si="8"/>
        <v>2.8999999999999821</v>
      </c>
      <c r="B301">
        <f>$D$2*COS(($E$2*Table2[[#This Row],[t]])-$L$2)</f>
        <v>-1.7151252281256224</v>
      </c>
      <c r="C301">
        <f>($D$3*EXP($E$3*Table2[[#This Row],[t]]))*COS(($F$3*Table2[[#This Row],[t]])-$L$3)</f>
        <v>0.65021893541735198</v>
      </c>
      <c r="D301" t="e">
        <f>($F$4*EXP($D$4*Table2[[#This Row],[t]]))+($G$4*EXP($E$4*Table2[[#This Row],[t]]))</f>
        <v>#NUM!</v>
      </c>
      <c r="E301">
        <f>EXP($D$5*Table2[[#This Row],[t]])*($E$5+($F$5*Table2[[#This Row],[t]]))</f>
        <v>-0.82392813692946676</v>
      </c>
      <c r="G301" s="26">
        <f t="shared" si="9"/>
        <v>2.8999999999999821</v>
      </c>
      <c r="H301">
        <f ca="1">INDIRECT("Table2[@["&amp;Motion&amp;"]]")</f>
        <v>0.65021893541735198</v>
      </c>
    </row>
    <row r="302" spans="1:8" x14ac:dyDescent="0.25">
      <c r="A302">
        <f t="shared" si="8"/>
        <v>2.9099999999999819</v>
      </c>
      <c r="B302">
        <f>$D$2*COS(($E$2*Table2[[#This Row],[t]])-$L$2)</f>
        <v>-1.6709292585210058</v>
      </c>
      <c r="C302">
        <f>($D$3*EXP($E$3*Table2[[#This Row],[t]]))*COS(($F$3*Table2[[#This Row],[t]])-$L$3)</f>
        <v>0.64837837343780091</v>
      </c>
      <c r="D302" t="e">
        <f>($F$4*EXP($D$4*Table2[[#This Row],[t]]))+($G$4*EXP($E$4*Table2[[#This Row],[t]]))</f>
        <v>#NUM!</v>
      </c>
      <c r="E302">
        <f>EXP($D$5*Table2[[#This Row],[t]])*($E$5+($F$5*Table2[[#This Row],[t]]))</f>
        <v>-0.82244453229668468</v>
      </c>
      <c r="G302" s="26">
        <f t="shared" si="9"/>
        <v>2.9099999999999819</v>
      </c>
      <c r="H302">
        <f ca="1">INDIRECT("Table2[@["&amp;Motion&amp;"]]")</f>
        <v>0.64837837343780091</v>
      </c>
    </row>
    <row r="303" spans="1:8" x14ac:dyDescent="0.25">
      <c r="A303">
        <f t="shared" si="8"/>
        <v>2.9199999999999817</v>
      </c>
      <c r="B303">
        <f>$D$2*COS(($E$2*Table2[[#This Row],[t]])-$L$2)</f>
        <v>-1.6260649394917406</v>
      </c>
      <c r="C303">
        <f>($D$3*EXP($E$3*Table2[[#This Row],[t]]))*COS(($F$3*Table2[[#This Row],[t]])-$L$3)</f>
        <v>0.64605616851880865</v>
      </c>
      <c r="D303" t="e">
        <f>($F$4*EXP($D$4*Table2[[#This Row],[t]]))+($G$4*EXP($E$4*Table2[[#This Row],[t]]))</f>
        <v>#NUM!</v>
      </c>
      <c r="E303">
        <f>EXP($D$5*Table2[[#This Row],[t]])*($E$5+($F$5*Table2[[#This Row],[t]]))</f>
        <v>-0.82095523116970015</v>
      </c>
      <c r="G303" s="26">
        <f t="shared" si="9"/>
        <v>2.9199999999999817</v>
      </c>
      <c r="H303">
        <f ca="1">INDIRECT("Table2[@["&amp;Motion&amp;"]]")</f>
        <v>0.64605616851880865</v>
      </c>
    </row>
    <row r="304" spans="1:8" x14ac:dyDescent="0.25">
      <c r="A304">
        <f t="shared" si="8"/>
        <v>2.9299999999999815</v>
      </c>
      <c r="B304">
        <f>$D$2*COS(($E$2*Table2[[#This Row],[t]])-$L$2)</f>
        <v>-1.5805502161672551</v>
      </c>
      <c r="C304">
        <f>($D$3*EXP($E$3*Table2[[#This Row],[t]]))*COS(($F$3*Table2[[#This Row],[t]])-$L$3)</f>
        <v>0.64325890371223604</v>
      </c>
      <c r="D304" t="e">
        <f>($F$4*EXP($D$4*Table2[[#This Row],[t]]))+($G$4*EXP($E$4*Table2[[#This Row],[t]]))</f>
        <v>#NUM!</v>
      </c>
      <c r="E304">
        <f>EXP($D$5*Table2[[#This Row],[t]])*($E$5+($F$5*Table2[[#This Row],[t]]))</f>
        <v>-0.8194603272764851</v>
      </c>
      <c r="G304" s="26">
        <f t="shared" si="9"/>
        <v>2.9299999999999815</v>
      </c>
      <c r="H304">
        <f ca="1">INDIRECT("Table2[@["&amp;Motion&amp;"]]")</f>
        <v>0.64325890371223604</v>
      </c>
    </row>
    <row r="305" spans="1:8" x14ac:dyDescent="0.25">
      <c r="A305">
        <f t="shared" si="8"/>
        <v>2.9399999999999813</v>
      </c>
      <c r="B305">
        <f>$D$2*COS(($E$2*Table2[[#This Row],[t]])-$L$2)</f>
        <v>-1.5344032938300249</v>
      </c>
      <c r="C305">
        <f>($D$3*EXP($E$3*Table2[[#This Row],[t]]))*COS(($F$3*Table2[[#This Row],[t]])-$L$3)</f>
        <v>0.63999346288050118</v>
      </c>
      <c r="D305" t="e">
        <f>($F$4*EXP($D$4*Table2[[#This Row],[t]]))+($G$4*EXP($E$4*Table2[[#This Row],[t]]))</f>
        <v>#NUM!</v>
      </c>
      <c r="E305">
        <f>EXP($D$5*Table2[[#This Row],[t]])*($E$5+($F$5*Table2[[#This Row],[t]]))</f>
        <v>-0.81795991355177278</v>
      </c>
      <c r="G305" s="26">
        <f t="shared" si="9"/>
        <v>2.9399999999999813</v>
      </c>
      <c r="H305">
        <f ca="1">INDIRECT("Table2[@["&amp;Motion&amp;"]]")</f>
        <v>0.63999346288050118</v>
      </c>
    </row>
    <row r="306" spans="1:8" x14ac:dyDescent="0.25">
      <c r="A306">
        <f t="shared" si="8"/>
        <v>2.9499999999999811</v>
      </c>
      <c r="B306">
        <f>$D$2*COS(($E$2*Table2[[#This Row],[t]])-$L$2)</f>
        <v>-1.4876426306337003</v>
      </c>
      <c r="C306">
        <f>($D$3*EXP($E$3*Table2[[#This Row],[t]]))*COS(($F$3*Table2[[#This Row],[t]])-$L$3)</f>
        <v>0.63626702239540078</v>
      </c>
      <c r="D306" t="e">
        <f>($F$4*EXP($D$4*Table2[[#This Row],[t]]))+($G$4*EXP($E$4*Table2[[#This Row],[t]]))</f>
        <v>#NUM!</v>
      </c>
      <c r="E306">
        <f>EXP($D$5*Table2[[#This Row],[t]])*($E$5+($F$5*Table2[[#This Row],[t]]))</f>
        <v>-0.81645408214264048</v>
      </c>
      <c r="G306" s="26">
        <f t="shared" si="9"/>
        <v>2.9499999999999811</v>
      </c>
      <c r="H306">
        <f ca="1">INDIRECT("Table2[@["&amp;Motion&amp;"]]")</f>
        <v>0.63626702239540078</v>
      </c>
    </row>
    <row r="307" spans="1:8" x14ac:dyDescent="0.25">
      <c r="A307">
        <f t="shared" si="8"/>
        <v>2.9599999999999809</v>
      </c>
      <c r="B307">
        <f>$D$2*COS(($E$2*Table2[[#This Row],[t]])-$L$2)</f>
        <v>-1.4402869302200927</v>
      </c>
      <c r="C307">
        <f>($D$3*EXP($E$3*Table2[[#This Row],[t]]))*COS(($F$3*Table2[[#This Row],[t]])-$L$3)</f>
        <v>0.63208704269397786</v>
      </c>
      <c r="D307" t="e">
        <f>($F$4*EXP($D$4*Table2[[#This Row],[t]]))+($G$4*EXP($E$4*Table2[[#This Row],[t]]))</f>
        <v>#NUM!</v>
      </c>
      <c r="E307">
        <f>EXP($D$5*Table2[[#This Row],[t]])*($E$5+($F$5*Table2[[#This Row],[t]]))</f>
        <v>-0.81494292441405247</v>
      </c>
      <c r="G307" s="26">
        <f t="shared" si="9"/>
        <v>2.9599999999999809</v>
      </c>
      <c r="H307">
        <f ca="1">INDIRECT("Table2[@["&amp;Motion&amp;"]]")</f>
        <v>0.63208704269397786</v>
      </c>
    </row>
    <row r="308" spans="1:8" x14ac:dyDescent="0.25">
      <c r="A308">
        <f t="shared" si="8"/>
        <v>2.9699999999999807</v>
      </c>
      <c r="B308">
        <f>$D$2*COS(($E$2*Table2[[#This Row],[t]])-$L$2)</f>
        <v>-1.3923551342379674</v>
      </c>
      <c r="C308">
        <f>($D$3*EXP($E$3*Table2[[#This Row],[t]]))*COS(($F$3*Table2[[#This Row],[t]])-$L$3)</f>
        <v>0.62746125969937194</v>
      </c>
      <c r="D308" t="e">
        <f>($F$4*EXP($D$4*Table2[[#This Row],[t]]))+($G$4*EXP($E$4*Table2[[#This Row],[t]]))</f>
        <v>#NUM!</v>
      </c>
      <c r="E308">
        <f>EXP($D$5*Table2[[#This Row],[t]])*($E$5+($F$5*Table2[[#This Row],[t]]))</f>
        <v>-0.81342653095437145</v>
      </c>
      <c r="G308" s="26">
        <f t="shared" si="9"/>
        <v>2.9699999999999807</v>
      </c>
      <c r="H308">
        <f ca="1">INDIRECT("Table2[@["&amp;Motion&amp;"]]")</f>
        <v>0.62746125969937194</v>
      </c>
    </row>
    <row r="309" spans="1:8" x14ac:dyDescent="0.25">
      <c r="A309">
        <f t="shared" si="8"/>
        <v>2.9799999999999804</v>
      </c>
      <c r="B309">
        <f>$D$2*COS(($E$2*Table2[[#This Row],[t]])-$L$2)</f>
        <v>-1.3438664147666339</v>
      </c>
      <c r="C309">
        <f>($D$3*EXP($E$3*Table2[[#This Row],[t]]))*COS(($F$3*Table2[[#This Row],[t]])-$L$3)</f>
        <v>0.62239767611460761</v>
      </c>
      <c r="D309" t="e">
        <f>($F$4*EXP($D$4*Table2[[#This Row],[t]]))+($G$4*EXP($E$4*Table2[[#This Row],[t]]))</f>
        <v>#NUM!</v>
      </c>
      <c r="E309">
        <f>EXP($D$5*Table2[[#This Row],[t]])*($E$5+($F$5*Table2[[#This Row],[t]]))</f>
        <v>-0.81190499158083096</v>
      </c>
      <c r="G309" s="26">
        <f t="shared" si="9"/>
        <v>2.9799999999999804</v>
      </c>
      <c r="H309">
        <f ca="1">INDIRECT("Table2[@["&amp;Motion&amp;"]]")</f>
        <v>0.62239767611460761</v>
      </c>
    </row>
    <row r="310" spans="1:8" x14ac:dyDescent="0.25">
      <c r="A310">
        <f t="shared" si="8"/>
        <v>2.9899999999999802</v>
      </c>
      <c r="B310">
        <f>$D$2*COS(($E$2*Table2[[#This Row],[t]])-$L$2)</f>
        <v>-1.2948401666473741</v>
      </c>
      <c r="C310">
        <f>($D$3*EXP($E$3*Table2[[#This Row],[t]]))*COS(($F$3*Table2[[#This Row],[t]])-$L$3)</f>
        <v>0.61690455259730204</v>
      </c>
      <c r="D310" t="e">
        <f>($F$4*EXP($D$4*Table2[[#This Row],[t]]))+($G$4*EXP($E$4*Table2[[#This Row],[t]]))</f>
        <v>#NUM!</v>
      </c>
      <c r="E310">
        <f>EXP($D$5*Table2[[#This Row],[t]])*($E$5+($F$5*Table2[[#This Row],[t]]))</f>
        <v>-0.81037839534497502</v>
      </c>
      <c r="G310" s="26">
        <f t="shared" si="9"/>
        <v>2.9899999999999802</v>
      </c>
      <c r="H310">
        <f ca="1">INDIRECT("Table2[@["&amp;Motion&amp;"]]")</f>
        <v>0.61690455259730204</v>
      </c>
    </row>
    <row r="311" spans="1:8" x14ac:dyDescent="0.25">
      <c r="A311">
        <f t="shared" si="8"/>
        <v>2.99999999999998</v>
      </c>
      <c r="B311">
        <f>$D$2*COS(($E$2*Table2[[#This Row],[t]])-$L$2)</f>
        <v>-1.2452959997257607</v>
      </c>
      <c r="C311">
        <f>($D$3*EXP($E$3*Table2[[#This Row],[t]]))*COS(($F$3*Table2[[#This Row],[t]])-$L$3)</f>
        <v>0.61099039882327888</v>
      </c>
      <c r="D311" t="e">
        <f>($F$4*EXP($D$4*Table2[[#This Row],[t]]))+($G$4*EXP($E$4*Table2[[#This Row],[t]]))</f>
        <v>#NUM!</v>
      </c>
      <c r="E311">
        <f>EXP($D$5*Table2[[#This Row],[t]])*($E$5+($F$5*Table2[[#This Row],[t]]))</f>
        <v>-0.80884683053806117</v>
      </c>
      <c r="G311" s="26">
        <f t="shared" si="9"/>
        <v>2.99999999999998</v>
      </c>
      <c r="H311">
        <f ca="1">INDIRECT("Table2[@["&amp;Motion&amp;"]]")</f>
        <v>0.61099039882327888</v>
      </c>
    </row>
    <row r="312" spans="1:8" x14ac:dyDescent="0.25">
      <c r="A312">
        <f t="shared" si="8"/>
        <v>3.0099999999999798</v>
      </c>
      <c r="B312">
        <f>$D$2*COS(($E$2*Table2[[#This Row],[t]])-$L$2)</f>
        <v>-1.1952537310079823</v>
      </c>
      <c r="C312">
        <f>($D$3*EXP($E$3*Table2[[#This Row],[t]]))*COS(($F$3*Table2[[#This Row],[t]])-$L$3)</f>
        <v>0.60466396444708603</v>
      </c>
      <c r="D312" t="e">
        <f>($F$4*EXP($D$4*Table2[[#This Row],[t]]))+($G$4*EXP($E$4*Table2[[#This Row],[t]]))</f>
        <v>#NUM!</v>
      </c>
      <c r="E312">
        <f>EXP($D$5*Table2[[#This Row],[t]])*($E$5+($F$5*Table2[[#This Row],[t]]))</f>
        <v>-0.80731038469642913</v>
      </c>
      <c r="G312" s="26">
        <f t="shared" si="9"/>
        <v>3.0099999999999798</v>
      </c>
      <c r="H312">
        <f ca="1">INDIRECT("Table2[@["&amp;Motion&amp;"]]")</f>
        <v>0.60466396444708603</v>
      </c>
    </row>
    <row r="313" spans="1:8" x14ac:dyDescent="0.25">
      <c r="A313">
        <f t="shared" si="8"/>
        <v>3.0199999999999796</v>
      </c>
      <c r="B313">
        <f>$D$2*COS(($E$2*Table2[[#This Row],[t]])-$L$2)</f>
        <v>-1.1447333767343044</v>
      </c>
      <c r="C313">
        <f>($D$3*EXP($E$3*Table2[[#This Row],[t]]))*COS(($F$3*Table2[[#This Row],[t]])-$L$3)</f>
        <v>0.59793422996741352</v>
      </c>
      <c r="D313" t="e">
        <f>($F$4*EXP($D$4*Table2[[#This Row],[t]]))+($G$4*EXP($E$4*Table2[[#This Row],[t]]))</f>
        <v>#NUM!</v>
      </c>
      <c r="E313">
        <f>EXP($D$5*Table2[[#This Row],[t]])*($E$5+($F$5*Table2[[#This Row],[t]]))</f>
        <v>-0.80576914460683502</v>
      </c>
      <c r="G313" s="26">
        <f t="shared" si="9"/>
        <v>3.0199999999999796</v>
      </c>
      <c r="H313">
        <f ca="1">INDIRECT("Table2[@["&amp;Motion&amp;"]]")</f>
        <v>0.59793422996741352</v>
      </c>
    </row>
    <row r="314" spans="1:8" x14ac:dyDescent="0.25">
      <c r="A314">
        <f t="shared" si="8"/>
        <v>3.0299999999999794</v>
      </c>
      <c r="B314">
        <f>$D$2*COS(($E$2*Table2[[#This Row],[t]])-$L$2)</f>
        <v>-1.0937551443728413</v>
      </c>
      <c r="C314">
        <f>($D$3*EXP($E$3*Table2[[#This Row],[t]]))*COS(($F$3*Table2[[#This Row],[t]])-$L$3)</f>
        <v>0.59081039750539976</v>
      </c>
      <c r="D314" t="e">
        <f>($F$4*EXP($D$4*Table2[[#This Row],[t]]))+($G$4*EXP($E$4*Table2[[#This Row],[t]]))</f>
        <v>#NUM!</v>
      </c>
      <c r="E314">
        <f>EXP($D$5*Table2[[#This Row],[t]])*($E$5+($F$5*Table2[[#This Row],[t]]))</f>
        <v>-0.80422319631175132</v>
      </c>
      <c r="G314" s="26">
        <f t="shared" si="9"/>
        <v>3.0299999999999794</v>
      </c>
      <c r="H314">
        <f ca="1">INDIRECT("Table2[@["&amp;Motion&amp;"]]")</f>
        <v>0.59081039750539976</v>
      </c>
    </row>
    <row r="315" spans="1:8" x14ac:dyDescent="0.25">
      <c r="A315">
        <f t="shared" si="8"/>
        <v>3.0399999999999792</v>
      </c>
      <c r="B315">
        <f>$D$2*COS(($E$2*Table2[[#This Row],[t]])-$L$2)</f>
        <v>-1.0423394245368365</v>
      </c>
      <c r="C315">
        <f>($D$3*EXP($E$3*Table2[[#This Row],[t]]))*COS(($F$3*Table2[[#This Row],[t]])-$L$3)</f>
        <v>0.58330188150380669</v>
      </c>
      <c r="D315" t="e">
        <f>($F$4*EXP($D$4*Table2[[#This Row],[t]]))+($G$4*EXP($E$4*Table2[[#This Row],[t]]))</f>
        <v>#NUM!</v>
      </c>
      <c r="E315">
        <f>EXP($D$5*Table2[[#This Row],[t]])*($E$5+($F$5*Table2[[#This Row],[t]]))</f>
        <v>-0.80267262511463144</v>
      </c>
      <c r="G315" s="26">
        <f t="shared" si="9"/>
        <v>3.0399999999999792</v>
      </c>
      <c r="H315">
        <f ca="1">INDIRECT("Table2[@["&amp;Motion&amp;"]]")</f>
        <v>0.58330188150380669</v>
      </c>
    </row>
    <row r="316" spans="1:8" x14ac:dyDescent="0.25">
      <c r="A316">
        <f t="shared" si="8"/>
        <v>3.049999999999979</v>
      </c>
      <c r="B316">
        <f>$D$2*COS(($E$2*Table2[[#This Row],[t]])-$L$2)</f>
        <v>-0.99050678282869042</v>
      </c>
      <c r="C316">
        <f>($D$3*EXP($E$3*Table2[[#This Row],[t]]))*COS(($F$3*Table2[[#This Row],[t]])-$L$3)</f>
        <v>0.5754182993550172</v>
      </c>
      <c r="D316" t="e">
        <f>($F$4*EXP($D$4*Table2[[#This Row],[t]]))+($G$4*EXP($E$4*Table2[[#This Row],[t]]))</f>
        <v>#NUM!</v>
      </c>
      <c r="E316">
        <f>EXP($D$5*Table2[[#This Row],[t]])*($E$5+($F$5*Table2[[#This Row],[t]]))</f>
        <v>-0.80111751558514177</v>
      </c>
      <c r="G316" s="26">
        <f t="shared" si="9"/>
        <v>3.049999999999979</v>
      </c>
      <c r="H316">
        <f ca="1">INDIRECT("Table2[@["&amp;Motion&amp;"]]")</f>
        <v>0.5754182993550172</v>
      </c>
    </row>
    <row r="317" spans="1:8" x14ac:dyDescent="0.25">
      <c r="A317">
        <f t="shared" si="8"/>
        <v>3.0599999999999787</v>
      </c>
      <c r="B317">
        <f>$D$2*COS(($E$2*Table2[[#This Row],[t]])-$L$2)</f>
        <v>-0.93827795161399419</v>
      </c>
      <c r="C317">
        <f>($D$3*EXP($E$3*Table2[[#This Row],[t]]))*COS(($F$3*Table2[[#This Row],[t]])-$L$3)</f>
        <v>0.5671694619657992</v>
      </c>
      <c r="D317" t="e">
        <f>($F$4*EXP($D$4*Table2[[#This Row],[t]]))+($G$4*EXP($E$4*Table2[[#This Row],[t]]))</f>
        <v>#NUM!</v>
      </c>
      <c r="E317">
        <f>EXP($D$5*Table2[[#This Row],[t]])*($E$5+($F$5*Table2[[#This Row],[t]]))</f>
        <v>-0.79955795156435938</v>
      </c>
      <c r="G317" s="26">
        <f t="shared" si="9"/>
        <v>3.0599999999999787</v>
      </c>
      <c r="H317">
        <f ca="1">INDIRECT("Table2[@["&amp;Motion&amp;"]]")</f>
        <v>0.5671694619657992</v>
      </c>
    </row>
    <row r="318" spans="1:8" x14ac:dyDescent="0.25">
      <c r="A318">
        <f t="shared" si="8"/>
        <v>3.0699999999999785</v>
      </c>
      <c r="B318">
        <f>$D$2*COS(($E$2*Table2[[#This Row],[t]])-$L$2)</f>
        <v>-0.885673821728858</v>
      </c>
      <c r="C318">
        <f>($D$3*EXP($E$3*Table2[[#This Row],[t]]))*COS(($F$3*Table2[[#This Row],[t]])-$L$3)</f>
        <v>0.55856536426672942</v>
      </c>
      <c r="D318" t="e">
        <f>($F$4*EXP($D$4*Table2[[#This Row],[t]]))+($G$4*EXP($E$4*Table2[[#This Row],[t]]))</f>
        <v>#NUM!</v>
      </c>
      <c r="E318">
        <f>EXP($D$5*Table2[[#This Row],[t]])*($E$5+($F$5*Table2[[#This Row],[t]]))</f>
        <v>-0.79799401616993548</v>
      </c>
      <c r="G318" s="26">
        <f t="shared" si="9"/>
        <v>3.0699999999999785</v>
      </c>
      <c r="H318">
        <f ca="1">INDIRECT("Table2[@["&amp;Motion&amp;"]]")</f>
        <v>0.55856536426672942</v>
      </c>
    </row>
    <row r="319" spans="1:8" x14ac:dyDescent="0.25">
      <c r="A319">
        <f t="shared" si="8"/>
        <v>3.0799999999999783</v>
      </c>
      <c r="B319">
        <f>$D$2*COS(($E$2*Table2[[#This Row],[t]])-$L$2)</f>
        <v>-0.83271543412385729</v>
      </c>
      <c r="C319">
        <f>($D$3*EXP($E$3*Table2[[#This Row],[t]]))*COS(($F$3*Table2[[#This Row],[t]])-$L$3)</f>
        <v>0.54961617567415466</v>
      </c>
      <c r="D319" t="e">
        <f>($F$4*EXP($D$4*Table2[[#This Row],[t]]))+($G$4*EXP($E$4*Table2[[#This Row],[t]]))</f>
        <v>#NUM!</v>
      </c>
      <c r="E319">
        <f>EXP($D$5*Table2[[#This Row],[t]])*($E$5+($F$5*Table2[[#This Row],[t]]))</f>
        <v>-0.79642579180122641</v>
      </c>
      <c r="G319" s="26">
        <f t="shared" si="9"/>
        <v>3.0799999999999783</v>
      </c>
      <c r="H319">
        <f ca="1">INDIRECT("Table2[@["&amp;Motion&amp;"]]")</f>
        <v>0.54961617567415466</v>
      </c>
    </row>
    <row r="320" spans="1:8" x14ac:dyDescent="0.25">
      <c r="A320">
        <f t="shared" si="8"/>
        <v>3.0899999999999781</v>
      </c>
      <c r="B320">
        <f>$D$2*COS(($E$2*Table2[[#This Row],[t]])-$L$2)</f>
        <v>-0.77942397144793152</v>
      </c>
      <c r="C320">
        <f>($D$3*EXP($E$3*Table2[[#This Row],[t]]))*COS(($F$3*Table2[[#This Row],[t]])-$L$3)</f>
        <v>0.54033223051251567</v>
      </c>
      <c r="D320" t="e">
        <f>($F$4*EXP($D$4*Table2[[#This Row],[t]]))+($G$4*EXP($E$4*Table2[[#This Row],[t]]))</f>
        <v>#NUM!</v>
      </c>
      <c r="E320">
        <f>EXP($D$5*Table2[[#This Row],[t]])*($E$5+($F$5*Table2[[#This Row],[t]]))</f>
        <v>-0.79485336014439134</v>
      </c>
      <c r="G320" s="26">
        <f t="shared" si="9"/>
        <v>3.0899999999999781</v>
      </c>
      <c r="H320">
        <f ca="1">INDIRECT("Table2[@["&amp;Motion&amp;"]]")</f>
        <v>0.54033223051251567</v>
      </c>
    </row>
    <row r="321" spans="1:8" x14ac:dyDescent="0.25">
      <c r="A321">
        <f t="shared" si="8"/>
        <v>3.0999999999999779</v>
      </c>
      <c r="B321">
        <f>$D$2*COS(($E$2*Table2[[#This Row],[t]])-$L$2)</f>
        <v>-0.72582074957560749</v>
      </c>
      <c r="C321">
        <f>($D$3*EXP($E$3*Table2[[#This Row],[t]]))*COS(($F$3*Table2[[#This Row],[t]])-$L$3)</f>
        <v>0.53072401840480576</v>
      </c>
      <c r="D321" t="e">
        <f>($F$4*EXP($D$4*Table2[[#This Row],[t]]))+($G$4*EXP($E$4*Table2[[#This Row],[t]]))</f>
        <v>#NUM!</v>
      </c>
      <c r="E321">
        <f>EXP($D$5*Table2[[#This Row],[t]])*($E$5+($F$5*Table2[[#This Row],[t]]))</f>
        <v>-0.79327680217745566</v>
      </c>
      <c r="G321" s="26">
        <f t="shared" si="9"/>
        <v>3.0999999999999779</v>
      </c>
      <c r="H321">
        <f ca="1">INDIRECT("Table2[@["&amp;Motion&amp;"]]")</f>
        <v>0.53072401840480576</v>
      </c>
    </row>
    <row r="322" spans="1:8" x14ac:dyDescent="0.25">
      <c r="A322">
        <f t="shared" si="8"/>
        <v>3.1099999999999777</v>
      </c>
      <c r="B322">
        <f>$D$2*COS(($E$2*Table2[[#This Row],[t]])-$L$2)</f>
        <v>-0.6719272090809344</v>
      </c>
      <c r="C322">
        <f>($D$3*EXP($E$3*Table2[[#This Row],[t]]))*COS(($F$3*Table2[[#This Row],[t]])-$L$3)</f>
        <v>0.52080217463890588</v>
      </c>
      <c r="D322" t="e">
        <f>($F$4*EXP($D$4*Table2[[#This Row],[t]]))+($G$4*EXP($E$4*Table2[[#This Row],[t]]))</f>
        <v>#NUM!</v>
      </c>
      <c r="E322">
        <f>EXP($D$5*Table2[[#This Row],[t]])*($E$5+($F$5*Table2[[#This Row],[t]]))</f>
        <v>-0.79169619817534409</v>
      </c>
      <c r="G322" s="26">
        <f t="shared" si="9"/>
        <v>3.1099999999999777</v>
      </c>
      <c r="H322">
        <f ca="1">INDIRECT("Table2[@["&amp;Motion&amp;"]]")</f>
        <v>0.52080217463890588</v>
      </c>
    </row>
    <row r="323" spans="1:8" x14ac:dyDescent="0.25">
      <c r="A323">
        <f t="shared" si="8"/>
        <v>3.1199999999999775</v>
      </c>
      <c r="B323">
        <f>$D$2*COS(($E$2*Table2[[#This Row],[t]])-$L$2)</f>
        <v>-0.61776490666153872</v>
      </c>
      <c r="C323">
        <f>($D$3*EXP($E$3*Table2[[#This Row],[t]]))*COS(($F$3*Table2[[#This Row],[t]])-$L$3)</f>
        <v>0.51057747051744617</v>
      </c>
      <c r="D323" t="e">
        <f>($F$4*EXP($D$4*Table2[[#This Row],[t]]))+($G$4*EXP($E$4*Table2[[#This Row],[t]]))</f>
        <v>#NUM!</v>
      </c>
      <c r="E323">
        <f>EXP($D$5*Table2[[#This Row],[t]])*($E$5+($F$5*Table2[[#This Row],[t]]))</f>
        <v>-0.79011162771487897</v>
      </c>
      <c r="G323" s="26">
        <f t="shared" si="9"/>
        <v>3.1199999999999775</v>
      </c>
      <c r="H323">
        <f ca="1">INDIRECT("Table2[@["&amp;Motion&amp;"]]")</f>
        <v>0.51057747051744617</v>
      </c>
    </row>
    <row r="324" spans="1:8" x14ac:dyDescent="0.25">
      <c r="A324">
        <f t="shared" si="8"/>
        <v>3.1299999999999772</v>
      </c>
      <c r="B324">
        <f>$D$2*COS(($E$2*Table2[[#This Row],[t]])-$L$2)</f>
        <v>-0.56335550651623423</v>
      </c>
      <c r="C324">
        <f>($D$3*EXP($E$3*Table2[[#This Row],[t]]))*COS(($F$3*Table2[[#This Row],[t]])-$L$3)</f>
        <v>0.50006080369881822</v>
      </c>
      <c r="D324" t="e">
        <f>($F$4*EXP($D$4*Table2[[#This Row],[t]]))+($G$4*EXP($E$4*Table2[[#This Row],[t]]))</f>
        <v>#NUM!</v>
      </c>
      <c r="E324">
        <f>EXP($D$5*Table2[[#This Row],[t]])*($E$5+($F$5*Table2[[#This Row],[t]]))</f>
        <v>-0.78852316967974689</v>
      </c>
      <c r="G324" s="26">
        <f t="shared" si="9"/>
        <v>3.1299999999999772</v>
      </c>
      <c r="H324">
        <f ca="1">INDIRECT("Table2[@["&amp;Motion&amp;"]]")</f>
        <v>0.50006080369881822</v>
      </c>
    </row>
    <row r="325" spans="1:8" x14ac:dyDescent="0.25">
      <c r="A325">
        <f t="shared" si="8"/>
        <v>3.139999999999977</v>
      </c>
      <c r="B325">
        <f>$D$2*COS(($E$2*Table2[[#This Row],[t]])-$L$2)</f>
        <v>-0.5087207716796297</v>
      </c>
      <c r="C325">
        <f>($D$3*EXP($E$3*Table2[[#This Row],[t]]))*COS(($F$3*Table2[[#This Row],[t]])-$L$3)</f>
        <v>0.48926318853685558</v>
      </c>
      <c r="D325" t="e">
        <f>($F$4*EXP($D$4*Table2[[#This Row],[t]]))+($G$4*EXP($E$4*Table2[[#This Row],[t]]))</f>
        <v>#NUM!</v>
      </c>
      <c r="E325">
        <f>EXP($D$5*Table2[[#This Row],[t]])*($E$5+($F$5*Table2[[#This Row],[t]]))</f>
        <v>-0.7869309022654335</v>
      </c>
      <c r="G325" s="26">
        <f t="shared" si="9"/>
        <v>3.139999999999977</v>
      </c>
      <c r="H325">
        <f ca="1">INDIRECT("Table2[@["&amp;Motion&amp;"]]")</f>
        <v>0.48926318853685558</v>
      </c>
    </row>
    <row r="326" spans="1:8" x14ac:dyDescent="0.25">
      <c r="A326">
        <f t="shared" si="8"/>
        <v>3.1499999999999768</v>
      </c>
      <c r="B326">
        <f>$D$2*COS(($E$2*Table2[[#This Row],[t]])-$L$2)</f>
        <v>-0.45388255531720662</v>
      </c>
      <c r="C326">
        <f>($D$3*EXP($E$3*Table2[[#This Row],[t]]))*COS(($F$3*Table2[[#This Row],[t]])-$L$3)</f>
        <v>0.47819574642665996</v>
      </c>
      <c r="D326" t="e">
        <f>($F$4*EXP($D$4*Table2[[#This Row],[t]]))+($G$4*EXP($E$4*Table2[[#This Row],[t]]))</f>
        <v>#NUM!</v>
      </c>
      <c r="E326">
        <f>EXP($D$5*Table2[[#This Row],[t]])*($E$5+($F$5*Table2[[#This Row],[t]]))</f>
        <v>-0.78533490298412656</v>
      </c>
      <c r="G326" s="26">
        <f t="shared" si="9"/>
        <v>3.1499999999999768</v>
      </c>
      <c r="H326">
        <f ca="1">INDIRECT("Table2[@["&amp;Motion&amp;"]]")</f>
        <v>0.47819574642665996</v>
      </c>
    </row>
    <row r="327" spans="1:8" x14ac:dyDescent="0.25">
      <c r="A327">
        <f t="shared" si="8"/>
        <v>3.1599999999999766</v>
      </c>
      <c r="B327">
        <f>$D$2*COS(($E$2*Table2[[#This Row],[t]])-$L$2)</f>
        <v>-0.39886279198434332</v>
      </c>
      <c r="C327">
        <f>($D$3*EXP($E$3*Table2[[#This Row],[t]]))*COS(($F$3*Table2[[#This Row],[t]])-$L$3)</f>
        <v>0.46686969616394819</v>
      </c>
      <c r="D327" t="e">
        <f>($F$4*EXP($D$4*Table2[[#This Row],[t]]))+($G$4*EXP($E$4*Table2[[#This Row],[t]]))</f>
        <v>#NUM!</v>
      </c>
      <c r="E327">
        <f>EXP($D$5*Table2[[#This Row],[t]])*($E$5+($F$5*Table2[[#This Row],[t]]))</f>
        <v>-0.78373524866958533</v>
      </c>
      <c r="G327" s="26">
        <f t="shared" si="9"/>
        <v>3.1599999999999766</v>
      </c>
      <c r="H327">
        <f ca="1">INDIRECT("Table2[@["&amp;Motion&amp;"]]")</f>
        <v>0.46686969616394819</v>
      </c>
    </row>
    <row r="328" spans="1:8" x14ac:dyDescent="0.25">
      <c r="A328">
        <f t="shared" si="8"/>
        <v>3.1699999999999764</v>
      </c>
      <c r="B328">
        <f>$D$2*COS(($E$2*Table2[[#This Row],[t]])-$L$2)</f>
        <v>-0.34368348885278593</v>
      </c>
      <c r="C328">
        <f>($D$3*EXP($E$3*Table2[[#This Row],[t]]))*COS(($F$3*Table2[[#This Row],[t]])-$L$3)</f>
        <v>0.45529634432521726</v>
      </c>
      <c r="D328" t="e">
        <f>($F$4*EXP($D$4*Table2[[#This Row],[t]]))+($G$4*EXP($E$4*Table2[[#This Row],[t]]))</f>
        <v>#NUM!</v>
      </c>
      <c r="E328">
        <f>EXP($D$5*Table2[[#This Row],[t]])*($E$5+($F$5*Table2[[#This Row],[t]]))</f>
        <v>-0.78213201548198152</v>
      </c>
      <c r="G328" s="26">
        <f t="shared" si="9"/>
        <v>3.1699999999999764</v>
      </c>
      <c r="H328">
        <f ca="1">INDIRECT("Table2[@["&amp;Motion&amp;"]]")</f>
        <v>0.45529634432521726</v>
      </c>
    </row>
    <row r="329" spans="1:8" x14ac:dyDescent="0.25">
      <c r="A329">
        <f t="shared" si="8"/>
        <v>3.1799999999999762</v>
      </c>
      <c r="B329">
        <f>$D$2*COS(($E$2*Table2[[#This Row],[t]])-$L$2)</f>
        <v>-0.28836671690807286</v>
      </c>
      <c r="C329">
        <f>($D$3*EXP($E$3*Table2[[#This Row],[t]]))*COS(($F$3*Table2[[#This Row],[t]])-$L$3)</f>
        <v>0.44348707567594897</v>
      </c>
      <c r="D329" t="e">
        <f>($F$4*EXP($D$4*Table2[[#This Row],[t]]))+($G$4*EXP($E$4*Table2[[#This Row],[t]]))</f>
        <v>#NUM!</v>
      </c>
      <c r="E329">
        <f>EXP($D$5*Table2[[#This Row],[t]])*($E$5+($F$5*Table2[[#This Row],[t]]))</f>
        <v>-0.78052527891270573</v>
      </c>
      <c r="G329" s="26">
        <f t="shared" si="9"/>
        <v>3.1799999999999762</v>
      </c>
      <c r="H329">
        <f ca="1">INDIRECT("Table2[@["&amp;Motion&amp;"]]")</f>
        <v>0.44348707567594897</v>
      </c>
    </row>
    <row r="330" spans="1:8" x14ac:dyDescent="0.25">
      <c r="A330">
        <f t="shared" si="8"/>
        <v>3.189999999999976</v>
      </c>
      <c r="B330">
        <f>$D$2*COS(($E$2*Table2[[#This Row],[t]])-$L$2)</f>
        <v>-0.23293460212143488</v>
      </c>
      <c r="C330">
        <f>($D$3*EXP($E$3*Table2[[#This Row],[t]]))*COS(($F$3*Table2[[#This Row],[t]])-$L$3)</f>
        <v>0.4314533436139546</v>
      </c>
      <c r="D330" t="e">
        <f>($F$4*EXP($D$4*Table2[[#This Row],[t]]))+($G$4*EXP($E$4*Table2[[#This Row],[t]]))</f>
        <v>#NUM!</v>
      </c>
      <c r="E330">
        <f>EXP($D$5*Table2[[#This Row],[t]])*($E$5+($F$5*Table2[[#This Row],[t]]))</f>
        <v>-0.77891511378914491</v>
      </c>
      <c r="G330" s="26">
        <f t="shared" si="9"/>
        <v>3.189999999999976</v>
      </c>
      <c r="H330">
        <f ca="1">INDIRECT("Table2[@["&amp;Motion&amp;"]]")</f>
        <v>0.4314533436139546</v>
      </c>
    </row>
    <row r="331" spans="1:8" x14ac:dyDescent="0.25">
      <c r="A331">
        <f t="shared" si="8"/>
        <v>3.1999999999999758</v>
      </c>
      <c r="B331">
        <f>$D$2*COS(($E$2*Table2[[#This Row],[t]])-$L$2)</f>
        <v>-0.17740931659970166</v>
      </c>
      <c r="C331">
        <f>($D$3*EXP($E$3*Table2[[#This Row],[t]]))*COS(($F$3*Table2[[#This Row],[t]])-$L$3)</f>
        <v>0.41920666065489798</v>
      </c>
      <c r="D331" t="e">
        <f>($F$4*EXP($D$4*Table2[[#This Row],[t]]))+($G$4*EXP($E$4*Table2[[#This Row],[t]]))</f>
        <v>#NUM!</v>
      </c>
      <c r="E331">
        <f>EXP($D$5*Table2[[#This Row],[t]])*($E$5+($F$5*Table2[[#This Row],[t]]))</f>
        <v>-0.77730159427942724</v>
      </c>
      <c r="G331" s="26">
        <f t="shared" si="9"/>
        <v>3.1999999999999758</v>
      </c>
      <c r="H331">
        <f ca="1">INDIRECT("Table2[@["&amp;Motion&amp;"]]")</f>
        <v>0.41920666065489798</v>
      </c>
    </row>
    <row r="332" spans="1:8" x14ac:dyDescent="0.25">
      <c r="A332">
        <f t="shared" si="8"/>
        <v>3.2099999999999755</v>
      </c>
      <c r="B332">
        <f>$D$2*COS(($E$2*Table2[[#This Row],[t]])-$L$2)</f>
        <v>-0.12181306971675451</v>
      </c>
      <c r="C332">
        <f>($D$3*EXP($E$3*Table2[[#This Row],[t]]))*COS(($F$3*Table2[[#This Row],[t]])-$L$3)</f>
        <v>0.40675858896689537</v>
      </c>
      <c r="D332" t="e">
        <f>($F$4*EXP($D$4*Table2[[#This Row],[t]]))+($G$4*EXP($E$4*Table2[[#This Row],[t]]))</f>
        <v>#NUM!</v>
      </c>
      <c r="E332">
        <f>EXP($D$5*Table2[[#This Row],[t]])*($E$5+($F$5*Table2[[#This Row],[t]]))</f>
        <v>-0.77568479389713751</v>
      </c>
      <c r="G332" s="26">
        <f t="shared" si="9"/>
        <v>3.2099999999999755</v>
      </c>
      <c r="H332">
        <f ca="1">INDIRECT("Table2[@["&amp;Motion&amp;"]]")</f>
        <v>0.40675858896689537</v>
      </c>
    </row>
    <row r="333" spans="1:8" x14ac:dyDescent="0.25">
      <c r="A333">
        <f t="shared" ref="A333:A396" si="10">A332+$B$9</f>
        <v>3.2199999999999753</v>
      </c>
      <c r="B333">
        <f>$D$2*COS(($E$2*Table2[[#This Row],[t]])-$L$2)</f>
        <v>-6.6168099230073274E-2</v>
      </c>
      <c r="C333">
        <f>($D$3*EXP($E$3*Table2[[#This Row],[t]]))*COS(($F$3*Table2[[#This Row],[t]])-$L$3)</f>
        <v>0.39412073096101718</v>
      </c>
      <c r="D333" t="e">
        <f>($F$4*EXP($D$4*Table2[[#This Row],[t]]))+($G$4*EXP($E$4*Table2[[#This Row],[t]]))</f>
        <v>#NUM!</v>
      </c>
      <c r="E333">
        <f>EXP($D$5*Table2[[#This Row],[t]])*($E$5+($F$5*Table2[[#This Row],[t]]))</f>
        <v>-0.774064785506001</v>
      </c>
      <c r="G333" s="26">
        <f t="shared" ref="G333:G396" si="11">G332+$B$9</f>
        <v>3.2199999999999753</v>
      </c>
      <c r="H333">
        <f ca="1">INDIRECT("Table2[@["&amp;Motion&amp;"]]")</f>
        <v>0.39412073096101718</v>
      </c>
    </row>
    <row r="334" spans="1:8" x14ac:dyDescent="0.25">
      <c r="A334">
        <f t="shared" si="10"/>
        <v>3.2299999999999751</v>
      </c>
      <c r="B334">
        <f>$D$2*COS(($E$2*Table2[[#This Row],[t]])-$L$2)</f>
        <v>-1.0496662385929587E-2</v>
      </c>
      <c r="C334">
        <f>($D$3*EXP($E$3*Table2[[#This Row],[t]]))*COS(($F$3*Table2[[#This Row],[t]])-$L$3)</f>
        <v>0.38130471994438458</v>
      </c>
      <c r="D334" t="e">
        <f>($F$4*EXP($D$4*Table2[[#This Row],[t]]))+($G$4*EXP($E$4*Table2[[#This Row],[t]]))</f>
        <v>#NUM!</v>
      </c>
      <c r="E334">
        <f>EXP($D$5*Table2[[#This Row],[t]])*($E$5+($F$5*Table2[[#This Row],[t]]))</f>
        <v>-0.7724416413245373</v>
      </c>
      <c r="G334" s="26">
        <f t="shared" si="11"/>
        <v>3.2299999999999751</v>
      </c>
      <c r="H334">
        <f ca="1">INDIRECT("Table2[@["&amp;Motion&amp;"]]")</f>
        <v>0.38130471994438458</v>
      </c>
    </row>
    <row r="335" spans="1:8" x14ac:dyDescent="0.25">
      <c r="A335">
        <f t="shared" si="10"/>
        <v>3.2399999999999749</v>
      </c>
      <c r="B335">
        <f>$D$2*COS(($E$2*Table2[[#This Row],[t]])-$L$2)</f>
        <v>4.5178972983214841E-2</v>
      </c>
      <c r="C335">
        <f>($D$3*EXP($E$3*Table2[[#This Row],[t]]))*COS(($F$3*Table2[[#This Row],[t]])-$L$3)</f>
        <v>0.36832221084243982</v>
      </c>
      <c r="D335" t="e">
        <f>($F$4*EXP($D$4*Table2[[#This Row],[t]]))+($G$4*EXP($E$4*Table2[[#This Row],[t]]))</f>
        <v>#NUM!</v>
      </c>
      <c r="E335">
        <f>EXP($D$5*Table2[[#This Row],[t]])*($E$5+($F$5*Table2[[#This Row],[t]]))</f>
        <v>-0.77081543293068322</v>
      </c>
      <c r="G335" s="26">
        <f t="shared" si="11"/>
        <v>3.2399999999999749</v>
      </c>
      <c r="H335">
        <f ca="1">INDIRECT("Table2[@["&amp;Motion&amp;"]]")</f>
        <v>0.36832221084243982</v>
      </c>
    </row>
    <row r="336" spans="1:8" x14ac:dyDescent="0.25">
      <c r="A336">
        <f t="shared" si="10"/>
        <v>3.2499999999999747</v>
      </c>
      <c r="B336">
        <f>$D$2*COS(($E$2*Table2[[#This Row],[t]])-$L$2)</f>
        <v>0.10083653736554427</v>
      </c>
      <c r="C336">
        <f>($D$3*EXP($E$3*Table2[[#This Row],[t]]))*COS(($F$3*Table2[[#This Row],[t]])-$L$3)</f>
        <v>0.35518487099687146</v>
      </c>
      <c r="D336" t="e">
        <f>($F$4*EXP($D$4*Table2[[#This Row],[t]]))+($G$4*EXP($E$4*Table2[[#This Row],[t]]))</f>
        <v>#NUM!</v>
      </c>
      <c r="E336">
        <f>EXP($D$5*Table2[[#This Row],[t]])*($E$5+($F$5*Table2[[#This Row],[t]]))</f>
        <v>-0.76918623126638708</v>
      </c>
      <c r="G336" s="26">
        <f t="shared" si="11"/>
        <v>3.2499999999999747</v>
      </c>
      <c r="H336">
        <f ca="1">INDIRECT("Table2[@["&amp;Motion&amp;"]]")</f>
        <v>0.35518487099687146</v>
      </c>
    </row>
    <row r="337" spans="1:8" x14ac:dyDescent="0.25">
      <c r="A337">
        <f t="shared" si="10"/>
        <v>3.2599999999999745</v>
      </c>
      <c r="B337">
        <f>$D$2*COS(($E$2*Table2[[#This Row],[t]])-$L$2)</f>
        <v>0.15645376847739673</v>
      </c>
      <c r="C337">
        <f>($D$3*EXP($E$3*Table2[[#This Row],[t]]))*COS(($F$3*Table2[[#This Row],[t]])-$L$3)</f>
        <v>0.34190437104551719</v>
      </c>
      <c r="D337" t="e">
        <f>($F$4*EXP($D$4*Table2[[#This Row],[t]]))+($G$4*EXP($E$4*Table2[[#This Row],[t]]))</f>
        <v>#NUM!</v>
      </c>
      <c r="E337">
        <f>EXP($D$5*Table2[[#This Row],[t]])*($E$5+($F$5*Table2[[#This Row],[t]]))</f>
        <v>-0.7675541066421715</v>
      </c>
      <c r="G337" s="26">
        <f t="shared" si="11"/>
        <v>3.2599999999999745</v>
      </c>
      <c r="H337">
        <f ca="1">INDIRECT("Table2[@["&amp;Motion&amp;"]]")</f>
        <v>0.34190437104551719</v>
      </c>
    </row>
    <row r="338" spans="1:8" x14ac:dyDescent="0.25">
      <c r="A338">
        <f t="shared" si="10"/>
        <v>3.2699999999999743</v>
      </c>
      <c r="B338">
        <f>$D$2*COS(($E$2*Table2[[#This Row],[t]])-$L$2)</f>
        <v>0.21200842016788063</v>
      </c>
      <c r="C338">
        <f>($D$3*EXP($E$3*Table2[[#This Row],[t]]))*COS(($F$3*Table2[[#This Row],[t]])-$L$3)</f>
        <v>0.32849237589048247</v>
      </c>
      <c r="D338" t="e">
        <f>($F$4*EXP($D$4*Table2[[#This Row],[t]]))+($G$4*EXP($E$4*Table2[[#This Row],[t]]))</f>
        <v>#NUM!</v>
      </c>
      <c r="E338">
        <f>EXP($D$5*Table2[[#This Row],[t]])*($E$5+($F$5*Table2[[#This Row],[t]]))</f>
        <v>-0.76591912874166745</v>
      </c>
      <c r="G338" s="26">
        <f t="shared" si="11"/>
        <v>3.2699999999999743</v>
      </c>
      <c r="H338">
        <f ca="1">INDIRECT("Table2[@["&amp;Motion&amp;"]]")</f>
        <v>0.32849237589048247</v>
      </c>
    </row>
    <row r="339" spans="1:8" x14ac:dyDescent="0.25">
      <c r="A339">
        <f t="shared" si="10"/>
        <v>3.279999999999974</v>
      </c>
      <c r="B339">
        <f>$D$2*COS(($E$2*Table2[[#This Row],[t]])-$L$2)</f>
        <v>0.26747827131703861</v>
      </c>
      <c r="C339">
        <f>($D$3*EXP($E$3*Table2[[#This Row],[t]]))*COS(($F$3*Table2[[#This Row],[t]])-$L$3)</f>
        <v>0.31496053576053956</v>
      </c>
      <c r="D339" t="e">
        <f>($F$4*EXP($D$4*Table2[[#This Row],[t]]))+($G$4*EXP($E$4*Table2[[#This Row],[t]]))</f>
        <v>#NUM!</v>
      </c>
      <c r="E339">
        <f>EXP($D$5*Table2[[#This Row],[t]])*($E$5+($F$5*Table2[[#This Row],[t]]))</f>
        <v>-0.76428136662611823</v>
      </c>
      <c r="G339" s="26">
        <f t="shared" si="11"/>
        <v>3.279999999999974</v>
      </c>
      <c r="H339">
        <f ca="1">INDIRECT("Table2[@["&amp;Motion&amp;"]]")</f>
        <v>0.31496053576053956</v>
      </c>
    </row>
    <row r="340" spans="1:8" x14ac:dyDescent="0.25">
      <c r="A340">
        <f t="shared" si="10"/>
        <v>3.2899999999999738</v>
      </c>
      <c r="B340">
        <f>$D$2*COS(($E$2*Table2[[#This Row],[t]])-$L$2)</f>
        <v>0.32284113472399922</v>
      </c>
      <c r="C340">
        <f>($D$3*EXP($E$3*Table2[[#This Row],[t]]))*COS(($F$3*Table2[[#This Row],[t]])-$L$3)</f>
        <v>0.3013204773737797</v>
      </c>
      <c r="D340" t="e">
        <f>($F$4*EXP($D$4*Table2[[#This Row],[t]]))+($G$4*EXP($E$4*Table2[[#This Row],[t]]))</f>
        <v>#NUM!</v>
      </c>
      <c r="E340">
        <f>EXP($D$5*Table2[[#This Row],[t]])*($E$5+($F$5*Table2[[#This Row],[t]]))</f>
        <v>-0.76264088873885527</v>
      </c>
      <c r="G340" s="26">
        <f t="shared" si="11"/>
        <v>3.2899999999999738</v>
      </c>
      <c r="H340">
        <f ca="1">INDIRECT("Table2[@["&amp;Motion&amp;"]]")</f>
        <v>0.3013204773737797</v>
      </c>
    </row>
    <row r="341" spans="1:8" x14ac:dyDescent="0.25">
      <c r="A341">
        <f t="shared" si="10"/>
        <v>3.2999999999999736</v>
      </c>
      <c r="B341">
        <f>$D$2*COS(($E$2*Table2[[#This Row],[t]])-$L$2)</f>
        <v>0.37807486598156137</v>
      </c>
      <c r="C341">
        <f>($D$3*EXP($E$3*Table2[[#This Row],[t]]))*COS(($F$3*Table2[[#This Row],[t]])-$L$3)</f>
        <v>0.28758379520632682</v>
      </c>
      <c r="D341" t="e">
        <f>($F$4*EXP($D$4*Table2[[#This Row],[t]]))+($G$4*EXP($E$4*Table2[[#This Row],[t]]))</f>
        <v>#NUM!</v>
      </c>
      <c r="E341">
        <f>EXP($D$5*Table2[[#This Row],[t]])*($E$5+($F$5*Table2[[#This Row],[t]]))</f>
        <v>-0.76099776290974253</v>
      </c>
      <c r="G341" s="26">
        <f t="shared" si="11"/>
        <v>3.2999999999999736</v>
      </c>
      <c r="H341">
        <f ca="1">INDIRECT("Table2[@["&amp;Motion&amp;"]]")</f>
        <v>0.28758379520632682</v>
      </c>
    </row>
    <row r="342" spans="1:8" x14ac:dyDescent="0.25">
      <c r="A342">
        <f t="shared" si="10"/>
        <v>3.3099999999999734</v>
      </c>
      <c r="B342">
        <f>$D$2*COS(($E$2*Table2[[#This Row],[t]])-$L$2)</f>
        <v>0.43315737233366181</v>
      </c>
      <c r="C342">
        <f>($D$3*EXP($E$3*Table2[[#This Row],[t]]))*COS(($F$3*Table2[[#This Row],[t]])-$L$3)</f>
        <v>0.27376204287278227</v>
      </c>
      <c r="D342" t="e">
        <f>($F$4*EXP($D$4*Table2[[#This Row],[t]]))+($G$4*EXP($E$4*Table2[[#This Row],[t]]))</f>
        <v>#NUM!</v>
      </c>
      <c r="E342">
        <f>EXP($D$5*Table2[[#This Row],[t]])*($E$5+($F$5*Table2[[#This Row],[t]]))</f>
        <v>-0.75935205635959457</v>
      </c>
      <c r="G342" s="26">
        <f t="shared" si="11"/>
        <v>3.3099999999999734</v>
      </c>
      <c r="H342">
        <f ca="1">INDIRECT("Table2[@["&amp;Motion&amp;"]]")</f>
        <v>0.27376204287278227</v>
      </c>
    </row>
    <row r="343" spans="1:8" x14ac:dyDescent="0.25">
      <c r="A343">
        <f t="shared" si="10"/>
        <v>3.3199999999999732</v>
      </c>
      <c r="B343">
        <f>$D$2*COS(($E$2*Table2[[#This Row],[t]])-$L$2)</f>
        <v>0.48806662151218344</v>
      </c>
      <c r="C343">
        <f>($D$3*EXP($E$3*Table2[[#This Row],[t]]))*COS(($F$3*Table2[[#This Row],[t]])-$L$3)</f>
        <v>0.2598667246239561</v>
      </c>
      <c r="D343" t="e">
        <f>($F$4*EXP($D$4*Table2[[#This Row],[t]]))+($G$4*EXP($E$4*Table2[[#This Row],[t]]))</f>
        <v>#NUM!</v>
      </c>
      <c r="E343">
        <f>EXP($D$5*Table2[[#This Row],[t]])*($E$5+($F$5*Table2[[#This Row],[t]]))</f>
        <v>-0.75770383570456368</v>
      </c>
      <c r="G343" s="26">
        <f t="shared" si="11"/>
        <v>3.3199999999999732</v>
      </c>
      <c r="H343">
        <f ca="1">INDIRECT("Table2[@["&amp;Motion&amp;"]]")</f>
        <v>0.2598667246239561</v>
      </c>
    </row>
    <row r="344" spans="1:8" x14ac:dyDescent="0.25">
      <c r="A344">
        <f t="shared" si="10"/>
        <v>3.329999999999973</v>
      </c>
      <c r="B344">
        <f>$D$2*COS(($E$2*Table2[[#This Row],[t]])-$L$2)</f>
        <v>0.54278065054956837</v>
      </c>
      <c r="C344">
        <f>($D$3*EXP($E$3*Table2[[#This Row],[t]]))*COS(($F$3*Table2[[#This Row],[t]])-$L$3)</f>
        <v>0.24590928696724734</v>
      </c>
      <c r="D344" t="e">
        <f>($F$4*EXP($D$4*Table2[[#This Row],[t]]))+($G$4*EXP($E$4*Table2[[#This Row],[t]]))</f>
        <v>#NUM!</v>
      </c>
      <c r="E344">
        <f>EXP($D$5*Table2[[#This Row],[t]])*($E$5+($F$5*Table2[[#This Row],[t]]))</f>
        <v>-0.75605316696050018</v>
      </c>
      <c r="G344" s="26">
        <f t="shared" si="11"/>
        <v>3.329999999999973</v>
      </c>
      <c r="H344">
        <f ca="1">INDIRECT("Table2[@["&amp;Motion&amp;"]]")</f>
        <v>0.24590928696724734</v>
      </c>
    </row>
    <row r="345" spans="1:8" x14ac:dyDescent="0.25">
      <c r="A345">
        <f t="shared" si="10"/>
        <v>3.3399999999999728</v>
      </c>
      <c r="B345">
        <f>$D$2*COS(($E$2*Table2[[#This Row],[t]])-$L$2)</f>
        <v>0.59727757456371233</v>
      </c>
      <c r="C345">
        <f>($D$3*EXP($E$3*Table2[[#This Row],[t]]))*COS(($F$3*Table2[[#This Row],[t]])-$L$3)</f>
        <v>0.23190111041494194</v>
      </c>
      <c r="D345" t="e">
        <f>($F$4*EXP($D$4*Table2[[#This Row],[t]]))+($G$4*EXP($E$4*Table2[[#This Row],[t]]))</f>
        <v>#NUM!</v>
      </c>
      <c r="E345">
        <f>EXP($D$5*Table2[[#This Row],[t]])*($E$5+($F$5*Table2[[#This Row],[t]]))</f>
        <v>-0.75440011554728215</v>
      </c>
      <c r="G345" s="26">
        <f t="shared" si="11"/>
        <v>3.3399999999999728</v>
      </c>
      <c r="H345">
        <f ca="1">INDIRECT("Table2[@["&amp;Motion&amp;"]]")</f>
        <v>0.23190111041494194</v>
      </c>
    </row>
    <row r="346" spans="1:8" x14ac:dyDescent="0.25">
      <c r="A346">
        <f t="shared" si="10"/>
        <v>3.3499999999999726</v>
      </c>
      <c r="B346">
        <f>$D$2*COS(($E$2*Table2[[#This Row],[t]])-$L$2)</f>
        <v>0.65153559551162576</v>
      </c>
      <c r="C346">
        <f>($D$3*EXP($E$3*Table2[[#This Row],[t]]))*COS(($F$3*Table2[[#This Row],[t]])-$L$3)</f>
        <v>0.21785350136549186</v>
      </c>
      <c r="D346" t="e">
        <f>($F$4*EXP($D$4*Table2[[#This Row],[t]]))+($G$4*EXP($E$4*Table2[[#This Row],[t]]))</f>
        <v>#NUM!</v>
      </c>
      <c r="E346">
        <f>EXP($D$5*Table2[[#This Row],[t]])*($E$5+($F$5*Table2[[#This Row],[t]]))</f>
        <v>-0.75274474629311927</v>
      </c>
      <c r="G346" s="26">
        <f t="shared" si="11"/>
        <v>3.3499999999999726</v>
      </c>
      <c r="H346">
        <f ca="1">INDIRECT("Table2[@["&amp;Motion&amp;"]]")</f>
        <v>0.21785350136549186</v>
      </c>
    </row>
    <row r="347" spans="1:8" x14ac:dyDescent="0.25">
      <c r="A347">
        <f t="shared" si="10"/>
        <v>3.3599999999999723</v>
      </c>
      <c r="B347">
        <f>$D$2*COS(($E$2*Table2[[#This Row],[t]])-$L$2)</f>
        <v>0.70553301090835985</v>
      </c>
      <c r="C347">
        <f>($D$3*EXP($E$3*Table2[[#This Row],[t]]))*COS(($F$3*Table2[[#This Row],[t]])-$L$3)</f>
        <v>0.20377768412273334</v>
      </c>
      <c r="D347" t="e">
        <f>($F$4*EXP($D$4*Table2[[#This Row],[t]]))+($G$4*EXP($E$4*Table2[[#This Row],[t]]))</f>
        <v>#NUM!</v>
      </c>
      <c r="E347">
        <f>EXP($D$5*Table2[[#This Row],[t]])*($E$5+($F$5*Table2[[#This Row],[t]]))</f>
        <v>-0.75108712343882689</v>
      </c>
      <c r="G347" s="26">
        <f t="shared" si="11"/>
        <v>3.3599999999999723</v>
      </c>
      <c r="H347">
        <f ca="1">INDIRECT("Table2[@["&amp;Motion&amp;"]]")</f>
        <v>0.20377768412273334</v>
      </c>
    </row>
    <row r="348" spans="1:8" x14ac:dyDescent="0.25">
      <c r="A348">
        <f t="shared" si="10"/>
        <v>3.3699999999999721</v>
      </c>
      <c r="B348">
        <f>$D$2*COS(($E$2*Table2[[#This Row],[t]])-$L$2)</f>
        <v>0.75924822250771196</v>
      </c>
      <c r="C348">
        <f>($D$3*EXP($E$3*Table2[[#This Row],[t]]))*COS(($F$3*Table2[[#This Row],[t]])-$L$3)</f>
        <v>0.18968479305781769</v>
      </c>
      <c r="D348" t="e">
        <f>($F$4*EXP($D$4*Table2[[#This Row],[t]]))+($G$4*EXP($E$4*Table2[[#This Row],[t]]))</f>
        <v>#NUM!</v>
      </c>
      <c r="E348">
        <f>EXP($D$5*Table2[[#This Row],[t]])*($E$5+($F$5*Table2[[#This Row],[t]]))</f>
        <v>-0.74942731064207191</v>
      </c>
      <c r="G348" s="26">
        <f t="shared" si="11"/>
        <v>3.3699999999999721</v>
      </c>
      <c r="H348">
        <f ca="1">INDIRECT("Table2[@["&amp;Motion&amp;"]]")</f>
        <v>0.18968479305781769</v>
      </c>
    </row>
    <row r="349" spans="1:8" x14ac:dyDescent="0.25">
      <c r="A349">
        <f t="shared" si="10"/>
        <v>3.3799999999999719</v>
      </c>
      <c r="B349">
        <f>$D$2*COS(($E$2*Table2[[#This Row],[t]])-$L$2)</f>
        <v>0.81265974494123583</v>
      </c>
      <c r="C349">
        <f>($D$3*EXP($E$3*Table2[[#This Row],[t]]))*COS(($F$3*Table2[[#This Row],[t]])-$L$3)</f>
        <v>0.17558586491846959</v>
      </c>
      <c r="D349" t="e">
        <f>($F$4*EXP($D$4*Table2[[#This Row],[t]]))+($G$4*EXP($E$4*Table2[[#This Row],[t]]))</f>
        <v>#NUM!</v>
      </c>
      <c r="E349">
        <f>EXP($D$5*Table2[[#This Row],[t]])*($E$5+($F$5*Table2[[#This Row],[t]]))</f>
        <v>-0.74776537098159357</v>
      </c>
      <c r="G349" s="26">
        <f t="shared" si="11"/>
        <v>3.3799999999999719</v>
      </c>
      <c r="H349">
        <f ca="1">INDIRECT("Table2[@["&amp;Motion&amp;"]]")</f>
        <v>0.17558586491846959</v>
      </c>
    </row>
    <row r="350" spans="1:8" x14ac:dyDescent="0.25">
      <c r="A350">
        <f t="shared" si="10"/>
        <v>3.3899999999999717</v>
      </c>
      <c r="B350">
        <f>$D$2*COS(($E$2*Table2[[#This Row],[t]])-$L$2)</f>
        <v>0.86574621431210186</v>
      </c>
      <c r="C350">
        <f>($D$3*EXP($E$3*Table2[[#This Row],[t]]))*COS(($F$3*Table2[[#This Row],[t]])-$L$3)</f>
        <v>0.16149183129005842</v>
      </c>
      <c r="D350" t="e">
        <f>($F$4*EXP($D$4*Table2[[#This Row],[t]]))+($G$4*EXP($E$4*Table2[[#This Row],[t]]))</f>
        <v>#NUM!</v>
      </c>
      <c r="E350">
        <f>EXP($D$5*Table2[[#This Row],[t]])*($E$5+($F$5*Table2[[#This Row],[t]]))</f>
        <v>-0.74610136696139329</v>
      </c>
      <c r="G350" s="26">
        <f t="shared" si="11"/>
        <v>3.3899999999999717</v>
      </c>
      <c r="H350">
        <f ca="1">INDIRECT("Table2[@["&amp;Motion&amp;"]]")</f>
        <v>0.16149183129005842</v>
      </c>
    </row>
    <row r="351" spans="1:8" x14ac:dyDescent="0.25">
      <c r="A351">
        <f t="shared" si="10"/>
        <v>3.3999999999999715</v>
      </c>
      <c r="B351">
        <f>$D$2*COS(($E$2*Table2[[#This Row],[t]])-$L$2)</f>
        <v>0.91848639674037202</v>
      </c>
      <c r="C351">
        <f>($D$3*EXP($E$3*Table2[[#This Row],[t]]))*COS(($F$3*Table2[[#This Row],[t]])-$L$3)</f>
        <v>0.14741351121275947</v>
      </c>
      <c r="D351" t="e">
        <f>($F$4*EXP($D$4*Table2[[#This Row],[t]]))+($G$4*EXP($E$4*Table2[[#This Row],[t]]))</f>
        <v>#NUM!</v>
      </c>
      <c r="E351">
        <f>EXP($D$5*Table2[[#This Row],[t]])*($E$5+($F$5*Table2[[#This Row],[t]]))</f>
        <v>-0.74443536051489834</v>
      </c>
      <c r="G351" s="26">
        <f t="shared" si="11"/>
        <v>3.3999999999999715</v>
      </c>
      <c r="H351">
        <f ca="1">INDIRECT("Table2[@["&amp;Motion&amp;"]]")</f>
        <v>0.14741351121275947</v>
      </c>
    </row>
    <row r="352" spans="1:8" x14ac:dyDescent="0.25">
      <c r="A352">
        <f t="shared" si="10"/>
        <v>3.4099999999999713</v>
      </c>
      <c r="B352">
        <f>$D$2*COS(($E$2*Table2[[#This Row],[t]])-$L$2)</f>
        <v>0.9708591968562682</v>
      </c>
      <c r="C352">
        <f>($D$3*EXP($E$3*Table2[[#This Row],[t]]))*COS(($F$3*Table2[[#This Row],[t]])-$L$3)</f>
        <v>0.13336160395897087</v>
      </c>
      <c r="D352" t="e">
        <f>($F$4*EXP($D$4*Table2[[#This Row],[t]]))+($G$4*EXP($E$4*Table2[[#This Row],[t]]))</f>
        <v>#NUM!</v>
      </c>
      <c r="E352">
        <f>EXP($D$5*Table2[[#This Row],[t]])*($E$5+($F$5*Table2[[#This Row],[t]]))</f>
        <v>-0.74276741300910032</v>
      </c>
      <c r="G352" s="26">
        <f t="shared" si="11"/>
        <v>3.4099999999999713</v>
      </c>
      <c r="H352">
        <f ca="1">INDIRECT("Table2[@["&amp;Motion&amp;"]]")</f>
        <v>0.13336160395897087</v>
      </c>
    </row>
    <row r="353" spans="1:8" x14ac:dyDescent="0.25">
      <c r="A353">
        <f t="shared" si="10"/>
        <v>3.4199999999999711</v>
      </c>
      <c r="B353">
        <f>$D$2*COS(($E$2*Table2[[#This Row],[t]])-$L$2)</f>
        <v>1.0228436662380382</v>
      </c>
      <c r="C353">
        <f>($D$3*EXP($E$3*Table2[[#This Row],[t]]))*COS(($F$3*Table2[[#This Row],[t]])-$L$3)</f>
        <v>0.11934668197493568</v>
      </c>
      <c r="D353" t="e">
        <f>($F$4*EXP($D$4*Table2[[#This Row],[t]]))+($G$4*EXP($E$4*Table2[[#This Row],[t]]))</f>
        <v>#NUM!</v>
      </c>
      <c r="E353">
        <f>EXP($D$5*Table2[[#This Row],[t]])*($E$5+($F$5*Table2[[#This Row],[t]]))</f>
        <v>-0.74109758524866254</v>
      </c>
      <c r="G353" s="26">
        <f t="shared" si="11"/>
        <v>3.4199999999999711</v>
      </c>
      <c r="H353">
        <f ca="1">INDIRECT("Table2[@["&amp;Motion&amp;"]]")</f>
        <v>0.11934668197493568</v>
      </c>
    </row>
    <row r="354" spans="1:8" x14ac:dyDescent="0.25">
      <c r="A354">
        <f t="shared" si="10"/>
        <v>3.4299999999999708</v>
      </c>
      <c r="B354">
        <f>$D$2*COS(($E$2*Table2[[#This Row],[t]])-$L$2)</f>
        <v>1.0744190117910473</v>
      </c>
      <c r="C354">
        <f>($D$3*EXP($E$3*Table2[[#This Row],[t]]))*COS(($F$3*Table2[[#This Row],[t]])-$L$3)</f>
        <v>0.10537918399039839</v>
      </c>
      <c r="D354" t="e">
        <f>($F$4*EXP($D$4*Table2[[#This Row],[t]]))+($G$4*EXP($E$4*Table2[[#This Row],[t]]))</f>
        <v>#NUM!</v>
      </c>
      <c r="E354">
        <f>EXP($D$5*Table2[[#This Row],[t]])*($E$5+($F$5*Table2[[#This Row],[t]]))</f>
        <v>-0.73942593748000451</v>
      </c>
      <c r="G354" s="26">
        <f t="shared" si="11"/>
        <v>3.4299999999999708</v>
      </c>
      <c r="H354">
        <f ca="1">INDIRECT("Table2[@["&amp;Motion&amp;"]]")</f>
        <v>0.10537918399039839</v>
      </c>
    </row>
    <row r="355" spans="1:8" x14ac:dyDescent="0.25">
      <c r="A355">
        <f t="shared" si="10"/>
        <v>3.4399999999999706</v>
      </c>
      <c r="B355">
        <f>$D$2*COS(($E$2*Table2[[#This Row],[t]])-$L$2)</f>
        <v>1.1255646040647354</v>
      </c>
      <c r="C355">
        <f>($D$3*EXP($E$3*Table2[[#This Row],[t]]))*COS(($F$3*Table2[[#This Row],[t]])-$L$3)</f>
        <v>9.1469408299928764E-2</v>
      </c>
      <c r="D355" t="e">
        <f>($F$4*EXP($D$4*Table2[[#This Row],[t]]))+($G$4*EXP($E$4*Table2[[#This Row],[t]]))</f>
        <v>#NUM!</v>
      </c>
      <c r="E355">
        <f>EXP($D$5*Table2[[#This Row],[t]])*($E$5+($F$5*Table2[[#This Row],[t]]))</f>
        <v>-0.73775252939535707</v>
      </c>
      <c r="G355" s="26">
        <f t="shared" si="11"/>
        <v>3.4399999999999706</v>
      </c>
      <c r="H355">
        <f ca="1">INDIRECT("Table2[@["&amp;Motion&amp;"]]")</f>
        <v>9.1469408299928764E-2</v>
      </c>
    </row>
    <row r="356" spans="1:8" x14ac:dyDescent="0.25">
      <c r="A356">
        <f t="shared" si="10"/>
        <v>3.4499999999999704</v>
      </c>
      <c r="B356">
        <f>$D$2*COS(($E$2*Table2[[#This Row],[t]])-$L$2)</f>
        <v>1.1762599855041258</v>
      </c>
      <c r="C356">
        <f>($D$3*EXP($E$3*Table2[[#This Row],[t]]))*COS(($F$3*Table2[[#This Row],[t]])-$L$3)</f>
        <v>7.7627506219377002E-2</v>
      </c>
      <c r="D356" t="e">
        <f>($F$4*EXP($D$4*Table2[[#This Row],[t]]))+($G$4*EXP($E$4*Table2[[#This Row],[t]]))</f>
        <v>#NUM!</v>
      </c>
      <c r="E356">
        <f>EXP($D$5*Table2[[#This Row],[t]])*($E$5+($F$5*Table2[[#This Row],[t]]))</f>
        <v>-0.73607742013679167</v>
      </c>
      <c r="G356" s="26">
        <f t="shared" si="11"/>
        <v>3.4499999999999704</v>
      </c>
      <c r="H356">
        <f ca="1">INDIRECT("Table2[@["&amp;Motion&amp;"]]")</f>
        <v>7.7627506219377002E-2</v>
      </c>
    </row>
    <row r="357" spans="1:8" x14ac:dyDescent="0.25">
      <c r="A357">
        <f t="shared" si="10"/>
        <v>3.4599999999999702</v>
      </c>
      <c r="B357">
        <f>$D$2*COS(($E$2*Table2[[#This Row],[t]])-$L$2)</f>
        <v>1.2264848786325717</v>
      </c>
      <c r="C357">
        <f>($D$3*EXP($E$3*Table2[[#This Row],[t]]))*COS(($F$3*Table2[[#This Row],[t]])-$L$3)</f>
        <v>6.3863475720784602E-2</v>
      </c>
      <c r="D357" t="e">
        <f>($F$4*EXP($D$4*Table2[[#This Row],[t]]))+($G$4*EXP($E$4*Table2[[#This Row],[t]]))</f>
        <v>#NUM!</v>
      </c>
      <c r="E357">
        <f>EXP($D$5*Table2[[#This Row],[t]])*($E$5+($F$5*Table2[[#This Row],[t]]))</f>
        <v>-0.73440066830022388</v>
      </c>
      <c r="G357" s="26">
        <f t="shared" si="11"/>
        <v>3.4599999999999702</v>
      </c>
      <c r="H357">
        <f ca="1">INDIRECT("Table2[@["&amp;Motion&amp;"]]")</f>
        <v>6.3863475720784602E-2</v>
      </c>
    </row>
    <row r="358" spans="1:8" x14ac:dyDescent="0.25">
      <c r="A358">
        <f t="shared" si="10"/>
        <v>3.46999999999997</v>
      </c>
      <c r="B358">
        <f>$D$2*COS(($E$2*Table2[[#This Row],[t]])-$L$2)</f>
        <v>1.2762191941624783</v>
      </c>
      <c r="C358">
        <f>($D$3*EXP($E$3*Table2[[#This Row],[t]]))*COS(($F$3*Table2[[#This Row],[t]])-$L$3)</f>
        <v>5.0187155248856766E-2</v>
      </c>
      <c r="D358" t="e">
        <f>($F$4*EXP($D$4*Table2[[#This Row],[t]]))+($G$4*EXP($E$4*Table2[[#This Row],[t]]))</f>
        <v>#NUM!</v>
      </c>
      <c r="E358">
        <f>EXP($D$5*Table2[[#This Row],[t]])*($E$5+($F$5*Table2[[#This Row],[t]]))</f>
        <v>-0.73272233193938996</v>
      </c>
      <c r="G358" s="26">
        <f t="shared" si="11"/>
        <v>3.46999999999997</v>
      </c>
      <c r="H358">
        <f ca="1">INDIRECT("Table2[@["&amp;Motion&amp;"]]")</f>
        <v>5.0187155248856766E-2</v>
      </c>
    </row>
    <row r="359" spans="1:8" x14ac:dyDescent="0.25">
      <c r="A359">
        <f t="shared" si="10"/>
        <v>3.4799999999999698</v>
      </c>
      <c r="B359">
        <f>$D$2*COS(($E$2*Table2[[#This Row],[t]])-$L$2)</f>
        <v>1.325443039030749</v>
      </c>
      <c r="C359">
        <f>($D$3*EXP($E$3*Table2[[#This Row],[t]]))*COS(($F$3*Table2[[#This Row],[t]])-$L$3)</f>
        <v>3.6608217721985338E-2</v>
      </c>
      <c r="D359" t="e">
        <f>($F$4*EXP($D$4*Table2[[#This Row],[t]]))+($G$4*EXP($E$4*Table2[[#This Row],[t]]))</f>
        <v>#NUM!</v>
      </c>
      <c r="E359">
        <f>EXP($D$5*Table2[[#This Row],[t]])*($E$5+($F$5*Table2[[#This Row],[t]]))</f>
        <v>-0.73104246856979693</v>
      </c>
      <c r="G359" s="26">
        <f t="shared" si="11"/>
        <v>3.4799999999999698</v>
      </c>
      <c r="H359">
        <f ca="1">INDIRECT("Table2[@["&amp;Motion&amp;"]]")</f>
        <v>3.6608217721985338E-2</v>
      </c>
    </row>
    <row r="360" spans="1:8" x14ac:dyDescent="0.25">
      <c r="A360">
        <f t="shared" si="10"/>
        <v>3.4899999999999696</v>
      </c>
      <c r="B360">
        <f>$D$2*COS(($E$2*Table2[[#This Row],[t]])-$L$2)</f>
        <v>1.3741367243557459</v>
      </c>
      <c r="C360">
        <f>($D$3*EXP($E$3*Table2[[#This Row],[t]]))*COS(($F$3*Table2[[#This Row],[t]])-$L$3)</f>
        <v>2.3136164720585006E-2</v>
      </c>
      <c r="D360" t="e">
        <f>($F$4*EXP($D$4*Table2[[#This Row],[t]]))+($G$4*EXP($E$4*Table2[[#This Row],[t]]))</f>
        <v>#NUM!</v>
      </c>
      <c r="E360">
        <f>EXP($D$5*Table2[[#This Row],[t]])*($E$5+($F$5*Table2[[#This Row],[t]]))</f>
        <v>-0.729361135172649</v>
      </c>
      <c r="G360" s="26">
        <f t="shared" si="11"/>
        <v>3.4899999999999696</v>
      </c>
      <c r="H360">
        <f ca="1">INDIRECT("Table2[@["&amp;Motion&amp;"]]")</f>
        <v>2.3136164720585006E-2</v>
      </c>
    </row>
    <row r="361" spans="1:8" x14ac:dyDescent="0.25">
      <c r="A361">
        <f t="shared" si="10"/>
        <v>3.4999999999999694</v>
      </c>
      <c r="B361">
        <f>$D$2*COS(($E$2*Table2[[#This Row],[t]])-$L$2)</f>
        <v>1.4222807733125791</v>
      </c>
      <c r="C361">
        <f>($D$3*EXP($E$3*Table2[[#This Row],[t]]))*COS(($F$3*Table2[[#This Row],[t]])-$L$3)</f>
        <v>9.7803208653818412E-3</v>
      </c>
      <c r="D361" t="e">
        <f>($F$4*EXP($D$4*Table2[[#This Row],[t]]))+($G$4*EXP($E$4*Table2[[#This Row],[t]]))</f>
        <v>#NUM!</v>
      </c>
      <c r="E361">
        <f>EXP($D$5*Table2[[#This Row],[t]])*($E$5+($F$5*Table2[[#This Row],[t]]))</f>
        <v>-0.72767838819874409</v>
      </c>
      <c r="G361" s="26">
        <f t="shared" si="11"/>
        <v>3.4999999999999694</v>
      </c>
      <c r="H361">
        <f ca="1">INDIRECT("Table2[@["&amp;Motion&amp;"]]")</f>
        <v>9.7803208653818412E-3</v>
      </c>
    </row>
    <row r="362" spans="1:8" x14ac:dyDescent="0.25">
      <c r="A362">
        <f t="shared" si="10"/>
        <v>3.5099999999999691</v>
      </c>
      <c r="B362">
        <f>$D$2*COS(($E$2*Table2[[#This Row],[t]])-$L$2)</f>
        <v>1.469855928923578</v>
      </c>
      <c r="C362">
        <f>($D$3*EXP($E$3*Table2[[#This Row],[t]]))*COS(($F$3*Table2[[#This Row],[t]])-$L$3)</f>
        <v>-3.4501716119097648E-3</v>
      </c>
      <c r="D362" t="e">
        <f>($F$4*EXP($D$4*Table2[[#This Row],[t]]))+($G$4*EXP($E$4*Table2[[#This Row],[t]]))</f>
        <v>#NUM!</v>
      </c>
      <c r="E362">
        <f>EXP($D$5*Table2[[#This Row],[t]])*($E$5+($F$5*Table2[[#This Row],[t]]))</f>
        <v>-0.7259942835723493</v>
      </c>
      <c r="G362" s="26">
        <f t="shared" si="11"/>
        <v>3.5099999999999691</v>
      </c>
      <c r="H362">
        <f ca="1">INDIRECT("Table2[@["&amp;Motion&amp;"]]")</f>
        <v>-3.4501716119097648E-3</v>
      </c>
    </row>
    <row r="363" spans="1:8" x14ac:dyDescent="0.25">
      <c r="A363">
        <f t="shared" si="10"/>
        <v>3.5199999999999689</v>
      </c>
      <c r="B363">
        <f>$D$2*COS(($E$2*Table2[[#This Row],[t]])-$L$2)</f>
        <v>1.5168431617608253</v>
      </c>
      <c r="C363">
        <f>($D$3*EXP($E$3*Table2[[#This Row],[t]]))*COS(($F$3*Table2[[#This Row],[t]])-$L$3)</f>
        <v>-1.6546358103258014E-2</v>
      </c>
      <c r="D363" t="e">
        <f>($F$4*EXP($D$4*Table2[[#This Row],[t]]))+($G$4*EXP($E$4*Table2[[#This Row],[t]]))</f>
        <v>#NUM!</v>
      </c>
      <c r="E363">
        <f>EXP($D$5*Table2[[#This Row],[t]])*($E$5+($F$5*Table2[[#This Row],[t]]))</f>
        <v>-0.72430887669504807</v>
      </c>
      <c r="G363" s="26">
        <f t="shared" si="11"/>
        <v>3.5199999999999689</v>
      </c>
      <c r="H363">
        <f ca="1">INDIRECT("Table2[@["&amp;Motion&amp;"]]")</f>
        <v>-1.6546358103258014E-2</v>
      </c>
    </row>
    <row r="364" spans="1:8" x14ac:dyDescent="0.25">
      <c r="A364">
        <f t="shared" si="10"/>
        <v>3.5299999999999687</v>
      </c>
      <c r="B364">
        <f>$D$2*COS(($E$2*Table2[[#This Row],[t]])-$L$2)</f>
        <v>1.563223677557674</v>
      </c>
      <c r="C364">
        <f>($D$3*EXP($E$3*Table2[[#This Row],[t]]))*COS(($F$3*Table2[[#This Row],[t]])-$L$3)</f>
        <v>-2.9499476662211577E-2</v>
      </c>
      <c r="D364" t="e">
        <f>($F$4*EXP($D$4*Table2[[#This Row],[t]]))+($G$4*EXP($E$4*Table2[[#This Row],[t]]))</f>
        <v>#NUM!</v>
      </c>
      <c r="E364">
        <f>EXP($D$5*Table2[[#This Row],[t]])*($E$5+($F$5*Table2[[#This Row],[t]]))</f>
        <v>-0.72262222244956209</v>
      </c>
      <c r="G364" s="26">
        <f t="shared" si="11"/>
        <v>3.5299999999999687</v>
      </c>
      <c r="H364">
        <f ca="1">INDIRECT("Table2[@["&amp;Motion&amp;"]]")</f>
        <v>-2.9499476662211577E-2</v>
      </c>
    </row>
    <row r="365" spans="1:8" x14ac:dyDescent="0.25">
      <c r="A365">
        <f t="shared" si="10"/>
        <v>3.5399999999999685</v>
      </c>
      <c r="B365">
        <f>$D$2*COS(($E$2*Table2[[#This Row],[t]])-$L$2)</f>
        <v>1.6089789247262041</v>
      </c>
      <c r="C365">
        <f>($D$3*EXP($E$3*Table2[[#This Row],[t]]))*COS(($F$3*Table2[[#This Row],[t]])-$L$3)</f>
        <v>-4.2300962843124165E-2</v>
      </c>
      <c r="D365" t="e">
        <f>($F$4*EXP($D$4*Table2[[#This Row],[t]]))+($G$4*EXP($E$4*Table2[[#This Row],[t]]))</f>
        <v>#NUM!</v>
      </c>
      <c r="E365">
        <f>EXP($D$5*Table2[[#This Row],[t]])*($E$5+($F$5*Table2[[#This Row],[t]]))</f>
        <v>-0.72093437520355075</v>
      </c>
      <c r="G365" s="26">
        <f t="shared" si="11"/>
        <v>3.5399999999999685</v>
      </c>
      <c r="H365">
        <f ca="1">INDIRECT("Table2[@["&amp;Motion&amp;"]]")</f>
        <v>-4.2300962843124165E-2</v>
      </c>
    </row>
    <row r="366" spans="1:8" x14ac:dyDescent="0.25">
      <c r="A366">
        <f t="shared" si="10"/>
        <v>3.5499999999999683</v>
      </c>
      <c r="B366">
        <f>$D$2*COS(($E$2*Table2[[#This Row],[t]])-$L$2)</f>
        <v>1.6540906017776102</v>
      </c>
      <c r="C366">
        <f>($D$3*EXP($E$3*Table2[[#This Row],[t]]))*COS(($F$3*Table2[[#This Row],[t]])-$L$3)</f>
        <v>-5.4942454339923827E-2</v>
      </c>
      <c r="D366" t="e">
        <f>($F$4*EXP($D$4*Table2[[#This Row],[t]]))+($G$4*EXP($E$4*Table2[[#This Row],[t]]))</f>
        <v>#NUM!</v>
      </c>
      <c r="E366">
        <f>EXP($D$5*Table2[[#This Row],[t]])*($E$5+($F$5*Table2[[#This Row],[t]]))</f>
        <v>-0.71924538881338163</v>
      </c>
      <c r="G366" s="26">
        <f t="shared" si="11"/>
        <v>3.5499999999999683</v>
      </c>
      <c r="H366">
        <f ca="1">INDIRECT("Table2[@["&amp;Motion&amp;"]]")</f>
        <v>-5.4942454339923827E-2</v>
      </c>
    </row>
    <row r="367" spans="1:8" x14ac:dyDescent="0.25">
      <c r="A367">
        <f t="shared" si="10"/>
        <v>3.5599999999999681</v>
      </c>
      <c r="B367">
        <f>$D$2*COS(($E$2*Table2[[#This Row],[t]])-$L$2)</f>
        <v>1.6985406646425525</v>
      </c>
      <c r="C367">
        <f>($D$3*EXP($E$3*Table2[[#This Row],[t]]))*COS(($F$3*Table2[[#This Row],[t]])-$L$3)</f>
        <v>-6.7415795422871114E-2</v>
      </c>
      <c r="D367" t="e">
        <f>($F$4*EXP($D$4*Table2[[#This Row],[t]]))+($G$4*EXP($E$4*Table2[[#This Row],[t]]))</f>
        <v>#NUM!</v>
      </c>
      <c r="E367">
        <f>EXP($D$5*Table2[[#This Row],[t]])*($E$5+($F$5*Table2[[#This Row],[t]]))</f>
        <v>-0.7175553166278793</v>
      </c>
      <c r="G367" s="26">
        <f t="shared" si="11"/>
        <v>3.5599999999999681</v>
      </c>
      <c r="H367">
        <f ca="1">INDIRECT("Table2[@["&amp;Motion&amp;"]]")</f>
        <v>-6.7415795422871114E-2</v>
      </c>
    </row>
    <row r="368" spans="1:8" x14ac:dyDescent="0.25">
      <c r="A368">
        <f t="shared" si="10"/>
        <v>3.5699999999999679</v>
      </c>
      <c r="B368">
        <f>$D$2*COS(($E$2*Table2[[#This Row],[t]])-$L$2)</f>
        <v>1.742311333888545</v>
      </c>
      <c r="C368">
        <f>($D$3*EXP($E$3*Table2[[#This Row],[t]]))*COS(($F$3*Table2[[#This Row],[t]])-$L$3)</f>
        <v>-7.9713041171873639E-2</v>
      </c>
      <c r="D368" t="e">
        <f>($F$4*EXP($D$4*Table2[[#This Row],[t]]))+($G$4*EXP($E$4*Table2[[#This Row],[t]]))</f>
        <v>#NUM!</v>
      </c>
      <c r="E368">
        <f>EXP($D$5*Table2[[#This Row],[t]])*($E$5+($F$5*Table2[[#This Row],[t]]))</f>
        <v>-0.71586421149204837</v>
      </c>
      <c r="G368" s="26">
        <f t="shared" si="11"/>
        <v>3.5699999999999679</v>
      </c>
      <c r="H368">
        <f ca="1">INDIRECT("Table2[@["&amp;Motion&amp;"]]")</f>
        <v>-7.9713041171873639E-2</v>
      </c>
    </row>
    <row r="369" spans="1:8" x14ac:dyDescent="0.25">
      <c r="A369">
        <f t="shared" si="10"/>
        <v>3.5799999999999677</v>
      </c>
      <c r="B369">
        <f>$D$2*COS(($E$2*Table2[[#This Row],[t]])-$L$2)</f>
        <v>1.7853851018314897</v>
      </c>
      <c r="C369">
        <f>($D$3*EXP($E$3*Table2[[#This Row],[t]]))*COS(($F$3*Table2[[#This Row],[t]])-$L$3)</f>
        <v>-9.1826461505125884E-2</v>
      </c>
      <c r="D369" t="e">
        <f>($F$4*EXP($D$4*Table2[[#This Row],[t]]))+($G$4*EXP($E$4*Table2[[#This Row],[t]]))</f>
        <v>#NUM!</v>
      </c>
      <c r="E369">
        <f>EXP($D$5*Table2[[#This Row],[t]])*($E$5+($F$5*Table2[[#This Row],[t]]))</f>
        <v>-0.71417212575077205</v>
      </c>
      <c r="G369" s="26">
        <f t="shared" si="11"/>
        <v>3.5799999999999677</v>
      </c>
      <c r="H369">
        <f ca="1">INDIRECT("Table2[@["&amp;Motion&amp;"]]")</f>
        <v>-9.1826461505125884E-2</v>
      </c>
    </row>
    <row r="370" spans="1:8" x14ac:dyDescent="0.25">
      <c r="A370">
        <f t="shared" si="10"/>
        <v>3.5899999999999674</v>
      </c>
      <c r="B370">
        <f>$D$2*COS(($E$2*Table2[[#This Row],[t]])-$L$2)</f>
        <v>1.8277447395385193</v>
      </c>
      <c r="C370">
        <f>($D$3*EXP($E$3*Table2[[#This Row],[t]]))*COS(($F$3*Table2[[#This Row],[t]])-$L$3)</f>
        <v>-0.10374854500201204</v>
      </c>
      <c r="D370" t="e">
        <f>($F$4*EXP($D$4*Table2[[#This Row],[t]]))+($G$4*EXP($E$4*Table2[[#This Row],[t]]))</f>
        <v>#NUM!</v>
      </c>
      <c r="E370">
        <f>EXP($D$5*Table2[[#This Row],[t]])*($E$5+($F$5*Table2[[#This Row],[t]]))</f>
        <v>-0.71247911125248575</v>
      </c>
      <c r="G370" s="26">
        <f t="shared" si="11"/>
        <v>3.5899999999999674</v>
      </c>
      <c r="H370">
        <f ca="1">INDIRECT("Table2[@["&amp;Motion&amp;"]]")</f>
        <v>-0.10374854500201204</v>
      </c>
    </row>
    <row r="371" spans="1:8" x14ac:dyDescent="0.25">
      <c r="A371">
        <f t="shared" si="10"/>
        <v>3.5999999999999672</v>
      </c>
      <c r="B371">
        <f>$D$2*COS(($E$2*Table2[[#This Row],[t]])-$L$2)</f>
        <v>1.8693733037193385</v>
      </c>
      <c r="C371">
        <f>($D$3*EXP($E$3*Table2[[#This Row],[t]]))*COS(($F$3*Table2[[#This Row],[t]])-$L$3)</f>
        <v>-0.11547200251935147</v>
      </c>
      <c r="D371" t="e">
        <f>($F$4*EXP($D$4*Table2[[#This Row],[t]]))+($G$4*EXP($E$4*Table2[[#This Row],[t]]))</f>
        <v>#NUM!</v>
      </c>
      <c r="E371">
        <f>EXP($D$5*Table2[[#This Row],[t]])*($E$5+($F$5*Table2[[#This Row],[t]]))</f>
        <v>-0.71078521935282768</v>
      </c>
      <c r="G371" s="26">
        <f t="shared" si="11"/>
        <v>3.5999999999999672</v>
      </c>
      <c r="H371">
        <f ca="1">INDIRECT("Table2[@["&amp;Motion&amp;"]]")</f>
        <v>-0.11547200251935147</v>
      </c>
    </row>
    <row r="372" spans="1:8" x14ac:dyDescent="0.25">
      <c r="A372">
        <f t="shared" si="10"/>
        <v>3.609999999999967</v>
      </c>
      <c r="B372">
        <f>$D$2*COS(($E$2*Table2[[#This Row],[t]])-$L$2)</f>
        <v>1.9102541435033149</v>
      </c>
      <c r="C372">
        <f>($D$3*EXP($E$3*Table2[[#This Row],[t]]))*COS(($F$3*Table2[[#This Row],[t]])-$L$3)</f>
        <v>-0.12698977060027902</v>
      </c>
      <c r="D372" t="e">
        <f>($F$4*EXP($D$4*Table2[[#This Row],[t]]))+($G$4*EXP($E$4*Table2[[#This Row],[t]]))</f>
        <v>#NUM!</v>
      </c>
      <c r="E372">
        <f>EXP($D$5*Table2[[#This Row],[t]])*($E$5+($F$5*Table2[[#This Row],[t]]))</f>
        <v>-0.70909050091826464</v>
      </c>
      <c r="G372" s="26">
        <f t="shared" si="11"/>
        <v>3.609999999999967</v>
      </c>
      <c r="H372">
        <f ca="1">INDIRECT("Table2[@["&amp;Motion&amp;"]]")</f>
        <v>-0.12698977060027902</v>
      </c>
    </row>
    <row r="373" spans="1:8" x14ac:dyDescent="0.25">
      <c r="A373">
        <f t="shared" si="10"/>
        <v>3.6199999999999668</v>
      </c>
      <c r="B373">
        <f>$D$2*COS(($E$2*Table2[[#This Row],[t]])-$L$2)</f>
        <v>1.9503709070996058</v>
      </c>
      <c r="C373">
        <f>($D$3*EXP($E$3*Table2[[#This Row],[t]]))*COS(($F$3*Table2[[#This Row],[t]])-$L$3)</f>
        <v>-0.13829501467516969</v>
      </c>
      <c r="D373" t="e">
        <f>($F$4*EXP($D$4*Table2[[#This Row],[t]]))+($G$4*EXP($E$4*Table2[[#This Row],[t]]))</f>
        <v>#NUM!</v>
      </c>
      <c r="E373">
        <f>EXP($D$5*Table2[[#This Row],[t]])*($E$5+($F$5*Table2[[#This Row],[t]]))</f>
        <v>-0.70739500632969399</v>
      </c>
      <c r="G373" s="26">
        <f t="shared" si="11"/>
        <v>3.6199999999999668</v>
      </c>
      <c r="H373">
        <f ca="1">INDIRECT("Table2[@["&amp;Motion&amp;"]]")</f>
        <v>-0.13829501467516969</v>
      </c>
    </row>
    <row r="374" spans="1:8" x14ac:dyDescent="0.25">
      <c r="A374">
        <f t="shared" si="10"/>
        <v>3.6299999999999666</v>
      </c>
      <c r="B374">
        <f>$D$2*COS(($E$2*Table2[[#This Row],[t]])-$L$2)</f>
        <v>1.9897075483376554</v>
      </c>
      <c r="C374">
        <f>($D$3*EXP($E$3*Table2[[#This Row],[t]]))*COS(($F$3*Table2[[#This Row],[t]])-$L$3)</f>
        <v>-0.14938113205423334</v>
      </c>
      <c r="D374" t="e">
        <f>($F$4*EXP($D$4*Table2[[#This Row],[t]]))+($G$4*EXP($E$4*Table2[[#This Row],[t]]))</f>
        <v>#NUM!</v>
      </c>
      <c r="E374">
        <f>EXP($D$5*Table2[[#This Row],[t]])*($E$5+($F$5*Table2[[#This Row],[t]]))</f>
        <v>-0.70569878548602172</v>
      </c>
      <c r="G374" s="26">
        <f t="shared" si="11"/>
        <v>3.6299999999999666</v>
      </c>
      <c r="H374">
        <f ca="1">INDIRECT("Table2[@["&amp;Motion&amp;"]]")</f>
        <v>-0.14938113205423334</v>
      </c>
    </row>
    <row r="375" spans="1:8" x14ac:dyDescent="0.25">
      <c r="A375">
        <f t="shared" si="10"/>
        <v>3.6399999999999664</v>
      </c>
      <c r="B375">
        <f>$D$2*COS(($E$2*Table2[[#This Row],[t]])-$L$2)</f>
        <v>2.0282483330854504</v>
      </c>
      <c r="C375">
        <f>($D$3*EXP($E$3*Table2[[#This Row],[t]]))*COS(($F$3*Table2[[#This Row],[t]])-$L$3)</f>
        <v>-0.16024175471152477</v>
      </c>
      <c r="D375" t="e">
        <f>($F$4*EXP($D$4*Table2[[#This Row],[t]]))+($G$4*EXP($E$4*Table2[[#This Row],[t]]))</f>
        <v>#NUM!</v>
      </c>
      <c r="E375">
        <f>EXP($D$5*Table2[[#This Row],[t]])*($E$5+($F$5*Table2[[#This Row],[t]]))</f>
        <v>-0.70400188780771766</v>
      </c>
      <c r="G375" s="26">
        <f t="shared" si="11"/>
        <v>3.6399999999999664</v>
      </c>
      <c r="H375">
        <f ca="1">INDIRECT("Table2[@["&amp;Motion&amp;"]]")</f>
        <v>-0.16024175471152477</v>
      </c>
    </row>
    <row r="376" spans="1:8" x14ac:dyDescent="0.25">
      <c r="A376">
        <f t="shared" si="10"/>
        <v>3.6499999999999662</v>
      </c>
      <c r="B376">
        <f>$D$2*COS(($E$2*Table2[[#This Row],[t]])-$L$2)</f>
        <v>2.065977845542962</v>
      </c>
      <c r="C376">
        <f>($D$3*EXP($E$3*Table2[[#This Row],[t]]))*COS(($F$3*Table2[[#This Row],[t]])-$L$3)</f>
        <v>-0.17087075186030612</v>
      </c>
      <c r="D376" t="e">
        <f>($F$4*EXP($D$4*Table2[[#This Row],[t]]))+($G$4*EXP($E$4*Table2[[#This Row],[t]]))</f>
        <v>#NUM!</v>
      </c>
      <c r="E376">
        <f>EXP($D$5*Table2[[#This Row],[t]])*($E$5+($F$5*Table2[[#This Row],[t]]))</f>
        <v>-0.70230436224034576</v>
      </c>
      <c r="G376" s="26">
        <f t="shared" si="11"/>
        <v>3.6499999999999662</v>
      </c>
      <c r="H376">
        <f ca="1">INDIRECT("Table2[@["&amp;Motion&amp;"]]")</f>
        <v>-0.17087075186030612</v>
      </c>
    </row>
    <row r="377" spans="1:8" x14ac:dyDescent="0.25">
      <c r="A377">
        <f t="shared" si="10"/>
        <v>3.6599999999999659</v>
      </c>
      <c r="B377">
        <f>$D$2*COS(($E$2*Table2[[#This Row],[t]])-$L$2)</f>
        <v>2.10288099440826</v>
      </c>
      <c r="C377">
        <f>($D$3*EXP($E$3*Table2[[#This Row],[t]]))*COS(($F$3*Table2[[#This Row],[t]])-$L$3)</f>
        <v>-0.18126223231985916</v>
      </c>
      <c r="D377" t="e">
        <f>($F$4*EXP($D$4*Table2[[#This Row],[t]]))+($G$4*EXP($E$4*Table2[[#This Row],[t]]))</f>
        <v>#NUM!</v>
      </c>
      <c r="E377">
        <f>EXP($D$5*Table2[[#This Row],[t]])*($E$5+($F$5*Table2[[#This Row],[t]]))</f>
        <v>-0.7006062572580728</v>
      </c>
      <c r="G377" s="26">
        <f t="shared" si="11"/>
        <v>3.6599999999999659</v>
      </c>
      <c r="H377">
        <f ca="1">INDIRECT("Table2[@["&amp;Motion&amp;"]]")</f>
        <v>-0.18126223231985916</v>
      </c>
    </row>
    <row r="378" spans="1:8" x14ac:dyDescent="0.25">
      <c r="A378">
        <f t="shared" si="10"/>
        <v>3.6699999999999657</v>
      </c>
      <c r="B378">
        <f>$D$2*COS(($E$2*Table2[[#This Row],[t]])-$L$2)</f>
        <v>2.1389430189138343</v>
      </c>
      <c r="C378">
        <f>($D$3*EXP($E$3*Table2[[#This Row],[t]]))*COS(($F$3*Table2[[#This Row],[t]])-$L$3)</f>
        <v>-0.19141054667397894</v>
      </c>
      <c r="D378" t="e">
        <f>($F$4*EXP($D$4*Table2[[#This Row],[t]]))+($G$4*EXP($E$4*Table2[[#This Row],[t]]))</f>
        <v>#NUM!</v>
      </c>
      <c r="E378">
        <f>EXP($D$5*Table2[[#This Row],[t]])*($E$5+($F$5*Table2[[#This Row],[t]]))</f>
        <v>-0.69890762086715252</v>
      </c>
      <c r="G378" s="26">
        <f t="shared" si="11"/>
        <v>3.6699999999999657</v>
      </c>
      <c r="H378">
        <f ca="1">INDIRECT("Table2[@["&amp;Motion&amp;"]]")</f>
        <v>-0.19141054667397894</v>
      </c>
    </row>
    <row r="379" spans="1:8" x14ac:dyDescent="0.25">
      <c r="A379">
        <f t="shared" si="10"/>
        <v>3.6799999999999655</v>
      </c>
      <c r="B379">
        <f>$D$2*COS(($E$2*Table2[[#This Row],[t]])-$L$2)</f>
        <v>2.1741494947307034</v>
      </c>
      <c r="C379">
        <f>($D$3*EXP($E$3*Table2[[#This Row],[t]]))*COS(($F$3*Table2[[#This Row],[t]])-$L$3)</f>
        <v>-0.20131028922157998</v>
      </c>
      <c r="D379" t="e">
        <f>($F$4*EXP($D$4*Table2[[#This Row],[t]]))+($G$4*EXP($E$4*Table2[[#This Row],[t]]))</f>
        <v>#NUM!</v>
      </c>
      <c r="E379">
        <f>EXP($D$5*Table2[[#This Row],[t]])*($E$5+($F$5*Table2[[#This Row],[t]]))</f>
        <v>-0.69720850060938777</v>
      </c>
      <c r="G379" s="26">
        <f t="shared" si="11"/>
        <v>3.6799999999999655</v>
      </c>
      <c r="H379">
        <f ca="1">INDIRECT("Table2[@["&amp;Motion&amp;"]]")</f>
        <v>-0.20131028922157998</v>
      </c>
    </row>
    <row r="380" spans="1:8" x14ac:dyDescent="0.25">
      <c r="A380">
        <f t="shared" si="10"/>
        <v>3.6899999999999653</v>
      </c>
      <c r="B380">
        <f>$D$2*COS(($E$2*Table2[[#This Row],[t]])-$L$2)</f>
        <v>2.2084863397379535</v>
      </c>
      <c r="C380">
        <f>($D$3*EXP($E$3*Table2[[#This Row],[t]]))*COS(($F$3*Table2[[#This Row],[t]])-$L$3)</f>
        <v>-0.21095629971995614</v>
      </c>
      <c r="D380" t="e">
        <f>($F$4*EXP($D$4*Table2[[#This Row],[t]]))+($G$4*EXP($E$4*Table2[[#This Row],[t]]))</f>
        <v>#NUM!</v>
      </c>
      <c r="E380">
        <f>EXP($D$5*Table2[[#This Row],[t]])*($E$5+($F$5*Table2[[#This Row],[t]]))</f>
        <v>-0.69550894356556814</v>
      </c>
      <c r="G380" s="26">
        <f t="shared" si="11"/>
        <v>3.6899999999999653</v>
      </c>
      <c r="H380">
        <f ca="1">INDIRECT("Table2[@["&amp;Motion&amp;"]]")</f>
        <v>-0.21095629971995614</v>
      </c>
    </row>
    <row r="381" spans="1:8" x14ac:dyDescent="0.25">
      <c r="A381">
        <f t="shared" si="10"/>
        <v>3.6999999999999651</v>
      </c>
      <c r="B381">
        <f>$D$2*COS(($E$2*Table2[[#This Row],[t]])-$L$2)</f>
        <v>2.2419398196553999</v>
      </c>
      <c r="C381">
        <f>($D$3*EXP($E$3*Table2[[#This Row],[t]]))*COS(($F$3*Table2[[#This Row],[t]])-$L$3)</f>
        <v>-0.22034366492143598</v>
      </c>
      <c r="D381" t="e">
        <f>($F$4*EXP($D$4*Table2[[#This Row],[t]]))+($G$4*EXP($E$4*Table2[[#This Row],[t]]))</f>
        <v>#NUM!</v>
      </c>
      <c r="E381">
        <f>EXP($D$5*Table2[[#This Row],[t]])*($E$5+($F$5*Table2[[#This Row],[t]]))</f>
        <v>-0.69380899635888771</v>
      </c>
      <c r="G381" s="26">
        <f t="shared" si="11"/>
        <v>3.6999999999999651</v>
      </c>
      <c r="H381">
        <f ca="1">INDIRECT("Table2[@["&amp;Motion&amp;"]]")</f>
        <v>-0.22034366492143598</v>
      </c>
    </row>
    <row r="382" spans="1:8" x14ac:dyDescent="0.25">
      <c r="A382">
        <f t="shared" si="10"/>
        <v>3.7099999999999649</v>
      </c>
      <c r="B382">
        <f>$D$2*COS(($E$2*Table2[[#This Row],[t]])-$L$2)</f>
        <v>2.2744965535371175</v>
      </c>
      <c r="C382">
        <f>($D$3*EXP($E$3*Table2[[#This Row],[t]]))*COS(($F$3*Table2[[#This Row],[t]])-$L$3)</f>
        <v>-0.22946771990428499</v>
      </c>
      <c r="D382" t="e">
        <f>($F$4*EXP($D$4*Table2[[#This Row],[t]]))+($G$4*EXP($E$4*Table2[[#This Row],[t]]))</f>
        <v>#NUM!</v>
      </c>
      <c r="E382">
        <f>EXP($D$5*Table2[[#This Row],[t]])*($E$5+($F$5*Table2[[#This Row],[t]]))</f>
        <v>-0.69210870515833678</v>
      </c>
      <c r="G382" s="26">
        <f t="shared" si="11"/>
        <v>3.7099999999999649</v>
      </c>
      <c r="H382">
        <f ca="1">INDIRECT("Table2[@["&amp;Motion&amp;"]]")</f>
        <v>-0.22946771990428499</v>
      </c>
    </row>
    <row r="383" spans="1:8" x14ac:dyDescent="0.25">
      <c r="A383">
        <f t="shared" si="10"/>
        <v>3.7199999999999647</v>
      </c>
      <c r="B383">
        <f>$D$2*COS(($E$2*Table2[[#This Row],[t]])-$L$2)</f>
        <v>2.3061435191236357</v>
      </c>
      <c r="C383">
        <f>($D$3*EXP($E$3*Table2[[#This Row],[t]]))*COS(($F$3*Table2[[#This Row],[t]])-$L$3)</f>
        <v>-0.23832404919888564</v>
      </c>
      <c r="D383" t="e">
        <f>($F$4*EXP($D$4*Table2[[#This Row],[t]]))+($G$4*EXP($E$4*Table2[[#This Row],[t]]))</f>
        <v>#NUM!</v>
      </c>
      <c r="E383">
        <f>EXP($D$5*Table2[[#This Row],[t]])*($E$5+($F$5*Table2[[#This Row],[t]]))</f>
        <v>-0.69040811568207405</v>
      </c>
      <c r="G383" s="26">
        <f t="shared" si="11"/>
        <v>3.7199999999999647</v>
      </c>
      <c r="H383">
        <f ca="1">INDIRECT("Table2[@["&amp;Motion&amp;"]]")</f>
        <v>-0.23832404919888564</v>
      </c>
    </row>
    <row r="384" spans="1:8" x14ac:dyDescent="0.25">
      <c r="A384">
        <f t="shared" si="10"/>
        <v>3.7299999999999645</v>
      </c>
      <c r="B384">
        <f>$D$2*COS(($E$2*Table2[[#This Row],[t]])-$L$2)</f>
        <v>2.3368680580506753</v>
      </c>
      <c r="C384">
        <f>($D$3*EXP($E$3*Table2[[#This Row],[t]]))*COS(($F$3*Table2[[#This Row],[t]])-$L$3)</f>
        <v>-0.2469084877103673</v>
      </c>
      <c r="D384" t="e">
        <f>($F$4*EXP($D$4*Table2[[#This Row],[t]]))+($G$4*EXP($E$4*Table2[[#This Row],[t]]))</f>
        <v>#NUM!</v>
      </c>
      <c r="E384">
        <f>EXP($D$5*Table2[[#This Row],[t]])*($E$5+($F$5*Table2[[#This Row],[t]]))</f>
        <v>-0.68870727320077396</v>
      </c>
      <c r="G384" s="26">
        <f t="shared" si="11"/>
        <v>3.7299999999999645</v>
      </c>
      <c r="H384">
        <f ca="1">INDIRECT("Table2[@["&amp;Motion&amp;"]]")</f>
        <v>-0.2469084877103673</v>
      </c>
    </row>
    <row r="385" spans="1:8" x14ac:dyDescent="0.25">
      <c r="A385">
        <f t="shared" si="10"/>
        <v>3.7399999999999642</v>
      </c>
      <c r="B385">
        <f>$D$2*COS(($E$2*Table2[[#This Row],[t]])-$L$2)</f>
        <v>2.36665788091232</v>
      </c>
      <c r="C385">
        <f>($D$3*EXP($E$3*Table2[[#This Row],[t]]))*COS(($F$3*Table2[[#This Row],[t]])-$L$3)</f>
        <v>-0.25521712143898601</v>
      </c>
      <c r="D385" t="e">
        <f>($F$4*EXP($D$4*Table2[[#This Row],[t]]))+($G$4*EXP($E$4*Table2[[#This Row],[t]]))</f>
        <v>#NUM!</v>
      </c>
      <c r="E385">
        <f>EXP($D$5*Table2[[#This Row],[t]])*($E$5+($F$5*Table2[[#This Row],[t]]))</f>
        <v>-0.68700622254095434</v>
      </c>
      <c r="G385" s="26">
        <f t="shared" si="11"/>
        <v>3.7399999999999642</v>
      </c>
      <c r="H385">
        <f ca="1">INDIRECT("Table2[@["&amp;Motion&amp;"]]")</f>
        <v>-0.25521712143898601</v>
      </c>
    </row>
    <row r="386" spans="1:8" x14ac:dyDescent="0.25">
      <c r="A386">
        <f t="shared" si="10"/>
        <v>3.749999999999964</v>
      </c>
      <c r="B386">
        <f>$D$2*COS(($E$2*Table2[[#This Row],[t]])-$L$2)</f>
        <v>2.395501072176617</v>
      </c>
      <c r="C386">
        <f>($D$3*EXP($E$3*Table2[[#This Row],[t]]))*COS(($F$3*Table2[[#This Row],[t]])-$L$3)</f>
        <v>-0.26324628799972982</v>
      </c>
      <c r="D386" t="e">
        <f>($F$4*EXP($D$4*Table2[[#This Row],[t]]))+($G$4*EXP($E$4*Table2[[#This Row],[t]]))</f>
        <v>#NUM!</v>
      </c>
      <c r="E386">
        <f>EXP($D$5*Table2[[#This Row],[t]])*($E$5+($F$5*Table2[[#This Row],[t]]))</f>
        <v>-0.6853050080882801</v>
      </c>
      <c r="G386" s="26">
        <f t="shared" si="11"/>
        <v>3.749999999999964</v>
      </c>
      <c r="H386">
        <f ca="1">INDIRECT("Table2[@["&amp;Motion&amp;"]]")</f>
        <v>-0.26324628799972982</v>
      </c>
    </row>
    <row r="387" spans="1:8" x14ac:dyDescent="0.25">
      <c r="A387">
        <f t="shared" si="10"/>
        <v>3.7599999999999638</v>
      </c>
      <c r="B387">
        <f>$D$2*COS(($E$2*Table2[[#This Row],[t]])-$L$2)</f>
        <v>2.4233860949516322</v>
      </c>
      <c r="C387">
        <f>($D$3*EXP($E$3*Table2[[#This Row],[t]]))*COS(($F$3*Table2[[#This Row],[t]])-$L$3)</f>
        <v>-0.27099257694272688</v>
      </c>
      <c r="D387" t="e">
        <f>($F$4*EXP($D$4*Table2[[#This Row],[t]]))+($G$4*EXP($E$4*Table2[[#This Row],[t]]))</f>
        <v>#NUM!</v>
      </c>
      <c r="E387">
        <f>EXP($D$5*Table2[[#This Row],[t]])*($E$5+($F$5*Table2[[#This Row],[t]]))</f>
        <v>-0.68360367379084597</v>
      </c>
      <c r="G387" s="26">
        <f t="shared" si="11"/>
        <v>3.7599999999999638</v>
      </c>
      <c r="H387">
        <f ca="1">INDIRECT("Table2[@["&amp;Motion&amp;"]]")</f>
        <v>-0.27099257694272688</v>
      </c>
    </row>
    <row r="388" spans="1:8" x14ac:dyDescent="0.25">
      <c r="A388">
        <f t="shared" si="10"/>
        <v>3.7699999999999636</v>
      </c>
      <c r="B388">
        <f>$D$2*COS(($E$2*Table2[[#This Row],[t]])-$L$2)</f>
        <v>2.4503017956000508</v>
      </c>
      <c r="C388">
        <f>($D$3*EXP($E$3*Table2[[#This Row],[t]]))*COS(($F$3*Table2[[#This Row],[t]])-$L$3)</f>
        <v>-0.27845282987621045</v>
      </c>
      <c r="D388" t="e">
        <f>($F$4*EXP($D$4*Table2[[#This Row],[t]]))+($G$4*EXP($E$4*Table2[[#This Row],[t]]))</f>
        <v>#NUM!</v>
      </c>
      <c r="E388">
        <f>EXP($D$5*Table2[[#This Row],[t]])*($E$5+($F$5*Table2[[#This Row],[t]]))</f>
        <v>-0.68190226316243641</v>
      </c>
      <c r="G388" s="26">
        <f t="shared" si="11"/>
        <v>3.7699999999999636</v>
      </c>
      <c r="H388">
        <f ca="1">INDIRECT("Table2[@["&amp;Motion&amp;"]]")</f>
        <v>-0.27845282987621045</v>
      </c>
    </row>
    <row r="389" spans="1:8" x14ac:dyDescent="0.25">
      <c r="A389">
        <f t="shared" si="10"/>
        <v>3.7799999999999634</v>
      </c>
      <c r="B389">
        <f>$D$2*COS(($E$2*Table2[[#This Row],[t]])-$L$2)</f>
        <v>2.4762374082004843</v>
      </c>
      <c r="C389">
        <f>($D$3*EXP($E$3*Table2[[#This Row],[t]]))*COS(($F$3*Table2[[#This Row],[t]])-$L$3)</f>
        <v>-0.28562414039389517</v>
      </c>
      <c r="D389" t="e">
        <f>($F$4*EXP($D$4*Table2[[#This Row],[t]]))+($G$4*EXP($E$4*Table2[[#This Row],[t]]))</f>
        <v>#NUM!</v>
      </c>
      <c r="E389">
        <f>EXP($D$5*Table2[[#This Row],[t]])*($E$5+($F$5*Table2[[#This Row],[t]]))</f>
        <v>-0.68020081928576592</v>
      </c>
      <c r="G389" s="26">
        <f t="shared" si="11"/>
        <v>3.7799999999999634</v>
      </c>
      <c r="H389">
        <f ca="1">INDIRECT("Table2[@["&amp;Motion&amp;"]]")</f>
        <v>-0.28562414039389517</v>
      </c>
    </row>
    <row r="390" spans="1:8" x14ac:dyDescent="0.25">
      <c r="A390">
        <f t="shared" si="10"/>
        <v>3.7899999999999632</v>
      </c>
      <c r="B390">
        <f>$D$2*COS(($E$2*Table2[[#This Row],[t]])-$L$2)</f>
        <v>2.5011825588536958</v>
      </c>
      <c r="C390">
        <f>($D$3*EXP($E$3*Table2[[#This Row],[t]]))*COS(($F$3*Table2[[#This Row],[t]])-$L$3)</f>
        <v>-0.29250385380877314</v>
      </c>
      <c r="D390" t="e">
        <f>($F$4*EXP($D$4*Table2[[#This Row],[t]]))+($G$4*EXP($E$4*Table2[[#This Row],[t]]))</f>
        <v>#NUM!</v>
      </c>
      <c r="E390">
        <f>EXP($D$5*Table2[[#This Row],[t]])*($E$5+($F$5*Table2[[#This Row],[t]]))</f>
        <v>-0.67849938481569572</v>
      </c>
      <c r="G390" s="26">
        <f t="shared" si="11"/>
        <v>3.7899999999999632</v>
      </c>
      <c r="H390">
        <f ca="1">INDIRECT("Table2[@["&amp;Motion&amp;"]]")</f>
        <v>-0.29250385380877314</v>
      </c>
    </row>
    <row r="391" spans="1:8" x14ac:dyDescent="0.25">
      <c r="A391">
        <f t="shared" si="10"/>
        <v>3.799999999999963</v>
      </c>
      <c r="B391">
        <f>$D$2*COS(($E$2*Table2[[#This Row],[t]])-$L$2)</f>
        <v>2.5251272698320224</v>
      </c>
      <c r="C391">
        <f>($D$3*EXP($E$3*Table2[[#This Row],[t]]))*COS(($F$3*Table2[[#This Row],[t]])-$L$3)</f>
        <v>-0.29908956669546705</v>
      </c>
      <c r="D391" t="e">
        <f>($F$4*EXP($D$4*Table2[[#This Row],[t]]))+($G$4*EXP($E$4*Table2[[#This Row],[t]]))</f>
        <v>#NUM!</v>
      </c>
      <c r="E391">
        <f>EXP($D$5*Table2[[#This Row],[t]])*($E$5+($F$5*Table2[[#This Row],[t]]))</f>
        <v>-0.6767980019824299</v>
      </c>
      <c r="G391" s="26">
        <f t="shared" si="11"/>
        <v>3.799999999999963</v>
      </c>
      <c r="H391">
        <f ca="1">INDIRECT("Table2[@["&amp;Motion&amp;"]]")</f>
        <v>-0.29908956669546705</v>
      </c>
    </row>
    <row r="392" spans="1:8" x14ac:dyDescent="0.25">
      <c r="A392">
        <f t="shared" si="10"/>
        <v>3.8099999999999627</v>
      </c>
      <c r="B392">
        <f>$D$2*COS(($E$2*Table2[[#This Row],[t]])-$L$2)</f>
        <v>2.5480619635703308</v>
      </c>
      <c r="C392">
        <f>($D$3*EXP($E$3*Table2[[#This Row],[t]]))*COS(($F$3*Table2[[#This Row],[t]])-$L$3)</f>
        <v>-0.30537912624338298</v>
      </c>
      <c r="D392" t="e">
        <f>($F$4*EXP($D$4*Table2[[#This Row],[t]]))+($G$4*EXP($E$4*Table2[[#This Row],[t]]))</f>
        <v>#NUM!</v>
      </c>
      <c r="E392">
        <f>EXP($D$5*Table2[[#This Row],[t]])*($E$5+($F$5*Table2[[#This Row],[t]]))</f>
        <v>-0.67509671259469062</v>
      </c>
      <c r="G392" s="26">
        <f t="shared" si="11"/>
        <v>3.8099999999999627</v>
      </c>
      <c r="H392">
        <f ca="1">INDIRECT("Table2[@["&amp;Motion&amp;"]]")</f>
        <v>-0.30537912624338298</v>
      </c>
    </row>
    <row r="393" spans="1:8" x14ac:dyDescent="0.25">
      <c r="A393">
        <f t="shared" si="10"/>
        <v>3.8199999999999625</v>
      </c>
      <c r="B393">
        <f>$D$2*COS(($E$2*Table2[[#This Row],[t]])-$L$2)</f>
        <v>2.5699774664969177</v>
      </c>
      <c r="C393">
        <f>($D$3*EXP($E$3*Table2[[#This Row],[t]]))*COS(($F$3*Table2[[#This Row],[t]])-$L$3)</f>
        <v>-0.31137062942306293</v>
      </c>
      <c r="D393" t="e">
        <f>($F$4*EXP($D$4*Table2[[#This Row],[t]]))+($G$4*EXP($E$4*Table2[[#This Row],[t]]))</f>
        <v>#NUM!</v>
      </c>
      <c r="E393">
        <f>EXP($D$5*Table2[[#This Row],[t]])*($E$5+($F$5*Table2[[#This Row],[t]]))</f>
        <v>-0.67339555804287188</v>
      </c>
      <c r="G393" s="26">
        <f t="shared" si="11"/>
        <v>3.8199999999999625</v>
      </c>
      <c r="H393">
        <f ca="1">INDIRECT("Table2[@["&amp;Motion&amp;"]]")</f>
        <v>-0.31137062942306293</v>
      </c>
    </row>
    <row r="394" spans="1:8" x14ac:dyDescent="0.25">
      <c r="A394">
        <f t="shared" si="10"/>
        <v>3.8299999999999623</v>
      </c>
      <c r="B394">
        <f>$D$2*COS(($E$2*Table2[[#This Row],[t]])-$L$2)</f>
        <v>2.5908650127028152</v>
      </c>
      <c r="C394">
        <f>($D$3*EXP($E$3*Table2[[#This Row],[t]]))*COS(($F$3*Table2[[#This Row],[t]])-$L$3)</f>
        <v>-0.31706242196821993</v>
      </c>
      <c r="D394" t="e">
        <f>($F$4*EXP($D$4*Table2[[#This Row],[t]]))+($G$4*EXP($E$4*Table2[[#This Row],[t]]))</f>
        <v>#NUM!</v>
      </c>
      <c r="E394">
        <f>EXP($D$5*Table2[[#This Row],[t]])*($E$5+($F$5*Table2[[#This Row],[t]]))</f>
        <v>-0.67169457930217202</v>
      </c>
      <c r="G394" s="26">
        <f t="shared" si="11"/>
        <v>3.8299999999999623</v>
      </c>
      <c r="H394">
        <f ca="1">INDIRECT("Table2[@["&amp;Motion&amp;"]]")</f>
        <v>-0.31706242196821993</v>
      </c>
    </row>
    <row r="395" spans="1:8" x14ac:dyDescent="0.25">
      <c r="A395">
        <f t="shared" si="10"/>
        <v>3.8399999999999621</v>
      </c>
      <c r="B395">
        <f>$D$2*COS(($E$2*Table2[[#This Row],[t]])-$L$2)</f>
        <v>2.6107162474480377</v>
      </c>
      <c r="C395">
        <f>($D$3*EXP($E$3*Table2[[#This Row],[t]]))*COS(($F$3*Table2[[#This Row],[t]])-$L$3)</f>
        <v>-0.32245309717609172</v>
      </c>
      <c r="D395" t="e">
        <f>($F$4*EXP($D$4*Table2[[#This Row],[t]]))+($G$4*EXP($E$4*Table2[[#This Row],[t]]))</f>
        <v>#NUM!</v>
      </c>
      <c r="E395">
        <f>EXP($D$5*Table2[[#This Row],[t]])*($E$5+($F$5*Table2[[#This Row],[t]]))</f>
        <v>-0.66999381693570659</v>
      </c>
      <c r="G395" s="26">
        <f t="shared" si="11"/>
        <v>3.8399999999999621</v>
      </c>
      <c r="H395">
        <f ca="1">INDIRECT("Table2[@["&amp;Motion&amp;"]]")</f>
        <v>-0.32245309717609172</v>
      </c>
    </row>
    <row r="396" spans="1:8" x14ac:dyDescent="0.25">
      <c r="A396">
        <f t="shared" si="10"/>
        <v>3.8499999999999619</v>
      </c>
      <c r="B396">
        <f>$D$2*COS(($E$2*Table2[[#This Row],[t]])-$L$2)</f>
        <v>2.6295232305033669</v>
      </c>
      <c r="C396">
        <f>($D$3*EXP($E$3*Table2[[#This Row],[t]]))*COS(($F$3*Table2[[#This Row],[t]])-$L$3)</f>
        <v>-0.3275414945288328</v>
      </c>
      <c r="D396" t="e">
        <f>($F$4*EXP($D$4*Table2[[#This Row],[t]]))+($G$4*EXP($E$4*Table2[[#This Row],[t]]))</f>
        <v>#NUM!</v>
      </c>
      <c r="E396">
        <f>EXP($D$5*Table2[[#This Row],[t]])*($E$5+($F$5*Table2[[#This Row],[t]]))</f>
        <v>-0.66829331109759815</v>
      </c>
      <c r="G396" s="26">
        <f t="shared" si="11"/>
        <v>3.8499999999999619</v>
      </c>
      <c r="H396">
        <f ca="1">INDIRECT("Table2[@["&amp;Motion&amp;"]]")</f>
        <v>-0.3275414945288328</v>
      </c>
    </row>
    <row r="397" spans="1:8" x14ac:dyDescent="0.25">
      <c r="A397">
        <f t="shared" ref="A397:A460" si="12">A396+$B$9</f>
        <v>3.8599999999999617</v>
      </c>
      <c r="B397">
        <f>$D$2*COS(($E$2*Table2[[#This Row],[t]])-$L$2)</f>
        <v>2.6472784393263371</v>
      </c>
      <c r="C397">
        <f>($D$3*EXP($E$3*Table2[[#This Row],[t]]))*COS(($F$3*Table2[[#This Row],[t]])-$L$3)</f>
        <v>-0.33232669813879379</v>
      </c>
      <c r="D397" t="e">
        <f>($F$4*EXP($D$4*Table2[[#This Row],[t]]))+($G$4*EXP($E$4*Table2[[#This Row],[t]]))</f>
        <v>#NUM!</v>
      </c>
      <c r="E397">
        <f>EXP($D$5*Table2[[#This Row],[t]])*($E$5+($F$5*Table2[[#This Row],[t]]))</f>
        <v>-0.66659310153604845</v>
      </c>
      <c r="G397" s="26">
        <f t="shared" ref="G397:G460" si="13">G396+$B$9</f>
        <v>3.8599999999999617</v>
      </c>
      <c r="H397">
        <f ca="1">INDIRECT("Table2[@["&amp;Motion&amp;"]]")</f>
        <v>-0.33232669813879379</v>
      </c>
    </row>
    <row r="398" spans="1:8" x14ac:dyDescent="0.25">
      <c r="A398">
        <f t="shared" si="12"/>
        <v>3.8699999999999615</v>
      </c>
      <c r="B398">
        <f>$D$2*COS(($E$2*Table2[[#This Row],[t]])-$L$2)</f>
        <v>2.6639747720701523</v>
      </c>
      <c r="C398">
        <f>($D$3*EXP($E$3*Table2[[#This Row],[t]]))*COS(($F$3*Table2[[#This Row],[t]])-$L$3)</f>
        <v>-0.33680803502064333</v>
      </c>
      <c r="D398" t="e">
        <f>($F$4*EXP($D$4*Table2[[#This Row],[t]]))+($G$4*EXP($E$4*Table2[[#This Row],[t]]))</f>
        <v>#NUM!</v>
      </c>
      <c r="E398">
        <f>EXP($D$5*Table2[[#This Row],[t]])*($E$5+($F$5*Table2[[#This Row],[t]]))</f>
        <v>-0.6648932275963878</v>
      </c>
      <c r="G398" s="26">
        <f t="shared" si="13"/>
        <v>3.8699999999999615</v>
      </c>
      <c r="H398">
        <f ca="1">INDIRECT("Table2[@["&amp;Motion&amp;"]]")</f>
        <v>-0.33680803502064333</v>
      </c>
    </row>
    <row r="399" spans="1:8" x14ac:dyDescent="0.25">
      <c r="A399">
        <f t="shared" si="12"/>
        <v>3.8799999999999613</v>
      </c>
      <c r="B399">
        <f>$D$2*COS(($E$2*Table2[[#This Row],[t]])-$L$2)</f>
        <v>2.6796055504243292</v>
      </c>
      <c r="C399">
        <f>($D$3*EXP($E$3*Table2[[#This Row],[t]]))*COS(($F$3*Table2[[#This Row],[t]])-$L$3)</f>
        <v>-0.34098507319337712</v>
      </c>
      <c r="D399" t="e">
        <f>($F$4*EXP($D$4*Table2[[#This Row],[t]]))+($G$4*EXP($E$4*Table2[[#This Row],[t]]))</f>
        <v>#NUM!</v>
      </c>
      <c r="E399">
        <f>EXP($D$5*Table2[[#This Row],[t]])*($E$5+($F$5*Table2[[#This Row],[t]]))</f>
        <v>-0.66319372822410561</v>
      </c>
      <c r="G399" s="26">
        <f t="shared" si="13"/>
        <v>3.8799999999999613</v>
      </c>
      <c r="H399">
        <f ca="1">INDIRECT("Table2[@["&amp;Motion&amp;"]]")</f>
        <v>-0.34098507319337712</v>
      </c>
    </row>
    <row r="400" spans="1:8" x14ac:dyDescent="0.25">
      <c r="A400">
        <f t="shared" si="12"/>
        <v>3.889999999999961</v>
      </c>
      <c r="B400">
        <f>$D$2*COS(($E$2*Table2[[#This Row],[t]])-$L$2)</f>
        <v>2.6941645222859343</v>
      </c>
      <c r="C400">
        <f>($D$3*EXP($E$3*Table2[[#This Row],[t]]))*COS(($F$3*Table2[[#This Row],[t]])-$L$3)</f>
        <v>-0.34485761961538375</v>
      </c>
      <c r="D400" t="e">
        <f>($F$4*EXP($D$4*Table2[[#This Row],[t]]))+($G$4*EXP($E$4*Table2[[#This Row],[t]]))</f>
        <v>#NUM!</v>
      </c>
      <c r="E400">
        <f>EXP($D$5*Table2[[#This Row],[t]])*($E$5+($F$5*Table2[[#This Row],[t]]))</f>
        <v>-0.6614946419678589</v>
      </c>
      <c r="G400" s="26">
        <f t="shared" si="13"/>
        <v>3.889999999999961</v>
      </c>
      <c r="H400">
        <f ca="1">INDIRECT("Table2[@["&amp;Motion&amp;"]]")</f>
        <v>-0.34485761961538375</v>
      </c>
    </row>
    <row r="401" spans="1:8" x14ac:dyDescent="0.25">
      <c r="A401">
        <f t="shared" si="12"/>
        <v>3.8999999999999608</v>
      </c>
      <c r="B401">
        <f>$D$2*COS(($E$2*Table2[[#This Row],[t]])-$L$2)</f>
        <v>2.7076458642603396</v>
      </c>
      <c r="C401">
        <f>($D$3*EXP($E$3*Table2[[#This Row],[t]]))*COS(($F$3*Table2[[#This Row],[t]])-$L$3)</f>
        <v>-0.34842571795580674</v>
      </c>
      <c r="D401" t="e">
        <f>($F$4*EXP($D$4*Table2[[#This Row],[t]]))+($G$4*EXP($E$4*Table2[[#This Row],[t]]))</f>
        <v>#NUM!</v>
      </c>
      <c r="E401">
        <f>EXP($D$5*Table2[[#This Row],[t]])*($E$5+($F$5*Table2[[#This Row],[t]]))</f>
        <v>-0.65979600698246332</v>
      </c>
      <c r="G401" s="26">
        <f t="shared" si="13"/>
        <v>3.8999999999999608</v>
      </c>
      <c r="H401">
        <f ca="1">INDIRECT("Table2[@["&amp;Motion&amp;"]]")</f>
        <v>-0.34842571795580674</v>
      </c>
    </row>
    <row r="402" spans="1:8" x14ac:dyDescent="0.25">
      <c r="A402">
        <f t="shared" si="12"/>
        <v>3.9099999999999606</v>
      </c>
      <c r="B402">
        <f>$D$2*COS(($E$2*Table2[[#This Row],[t]])-$L$2)</f>
        <v>2.7200441839905043</v>
      </c>
      <c r="C402">
        <f>($D$3*EXP($E$3*Table2[[#This Row],[t]]))*COS(($F$3*Table2[[#This Row],[t]])-$L$3)</f>
        <v>-0.35168964620556303</v>
      </c>
      <c r="D402" t="e">
        <f>($F$4*EXP($D$4*Table2[[#This Row],[t]]))+($G$4*EXP($E$4*Table2[[#This Row],[t]]))</f>
        <v>#NUM!</v>
      </c>
      <c r="E402">
        <f>EXP($D$5*Table2[[#This Row],[t]])*($E$5+($F$5*Table2[[#This Row],[t]]))</f>
        <v>-0.6580978610318623</v>
      </c>
      <c r="G402" s="26">
        <f t="shared" si="13"/>
        <v>3.9099999999999606</v>
      </c>
      <c r="H402">
        <f ca="1">INDIRECT("Table2[@["&amp;Motion&amp;"]]")</f>
        <v>-0.35168964620556303</v>
      </c>
    </row>
    <row r="403" spans="1:8" x14ac:dyDescent="0.25">
      <c r="A403">
        <f t="shared" si="12"/>
        <v>3.9199999999999604</v>
      </c>
      <c r="B403">
        <f>$D$2*COS(($E$2*Table2[[#This Row],[t]])-$L$2)</f>
        <v>2.7313545223138451</v>
      </c>
      <c r="C403">
        <f>($D$3*EXP($E$3*Table2[[#This Row],[t]]))*COS(($F$3*Table2[[#This Row],[t]])-$L$3)</f>
        <v>-0.35464991413144609</v>
      </c>
      <c r="D403" t="e">
        <f>($F$4*EXP($D$4*Table2[[#This Row],[t]]))+($G$4*EXP($E$4*Table2[[#This Row],[t]]))</f>
        <v>#NUM!</v>
      </c>
      <c r="E403">
        <f>EXP($D$5*Table2[[#This Row],[t]])*($E$5+($F$5*Table2[[#This Row],[t]]))</f>
        <v>-0.65640024149207643</v>
      </c>
      <c r="G403" s="26">
        <f t="shared" si="13"/>
        <v>3.9199999999999604</v>
      </c>
      <c r="H403">
        <f ca="1">INDIRECT("Table2[@["&amp;Motion&amp;"]]")</f>
        <v>-0.35464991413144609</v>
      </c>
    </row>
    <row r="404" spans="1:8" x14ac:dyDescent="0.25">
      <c r="A404">
        <f t="shared" si="12"/>
        <v>3.9299999999999602</v>
      </c>
      <c r="B404">
        <f>$D$2*COS(($E$2*Table2[[#This Row],[t]])-$L$2)</f>
        <v>2.7415723552458351</v>
      </c>
      <c r="C404">
        <f>($D$3*EXP($E$3*Table2[[#This Row],[t]]))*COS(($F$3*Table2[[#This Row],[t]])-$L$3)</f>
        <v>-0.35730726057684092</v>
      </c>
      <c r="D404" t="e">
        <f>($F$4*EXP($D$4*Table2[[#This Row],[t]]))+($G$4*EXP($E$4*Table2[[#This Row],[t]]))</f>
        <v>#NUM!</v>
      </c>
      <c r="E404">
        <f>EXP($D$5*Table2[[#This Row],[t]])*($E$5+($F$5*Table2[[#This Row],[t]]))</f>
        <v>-0.6547031853541343</v>
      </c>
      <c r="G404" s="26">
        <f t="shared" si="13"/>
        <v>3.9299999999999602</v>
      </c>
      <c r="H404">
        <f ca="1">INDIRECT("Table2[@["&amp;Motion&amp;"]]")</f>
        <v>-0.35730726057684092</v>
      </c>
    </row>
    <row r="405" spans="1:8" x14ac:dyDescent="0.25">
      <c r="A405">
        <f t="shared" si="12"/>
        <v>3.93999999999996</v>
      </c>
      <c r="B405">
        <f>$D$2*COS(($E$2*Table2[[#This Row],[t]])-$L$2)</f>
        <v>2.7506935957895378</v>
      </c>
      <c r="C405">
        <f>($D$3*EXP($E$3*Table2[[#This Row],[t]]))*COS(($F$3*Table2[[#This Row],[t]])-$L$3)</f>
        <v>-0.35966265061266323</v>
      </c>
      <c r="D405" t="e">
        <f>($F$4*EXP($D$4*Table2[[#This Row],[t]]))+($G$4*EXP($E$4*Table2[[#This Row],[t]]))</f>
        <v>#NUM!</v>
      </c>
      <c r="E405">
        <f>EXP($D$5*Table2[[#This Row],[t]])*($E$5+($F$5*Table2[[#This Row],[t]]))</f>
        <v>-0.65300672922698266</v>
      </c>
      <c r="G405" s="26">
        <f t="shared" si="13"/>
        <v>3.93999999999996</v>
      </c>
      <c r="H405">
        <f ca="1">INDIRECT("Table2[@["&amp;Motion&amp;"]]")</f>
        <v>-0.35966265061266323</v>
      </c>
    </row>
    <row r="406" spans="1:8" x14ac:dyDescent="0.25">
      <c r="A406">
        <f t="shared" si="12"/>
        <v>3.9499999999999598</v>
      </c>
      <c r="B406">
        <f>$D$2*COS(($E$2*Table2[[#This Row],[t]])-$L$2)</f>
        <v>2.7587145955703498</v>
      </c>
      <c r="C406">
        <f>($D$3*EXP($E$3*Table2[[#This Row],[t]]))*COS(($F$3*Table2[[#This Row],[t]])-$L$3)</f>
        <v>-0.36171727254220021</v>
      </c>
      <c r="D406" t="e">
        <f>($F$4*EXP($D$4*Table2[[#This Row],[t]]))+($G$4*EXP($E$4*Table2[[#This Row],[t]]))</f>
        <v>#NUM!</v>
      </c>
      <c r="E406">
        <f>EXP($D$5*Table2[[#This Row],[t]])*($E$5+($F$5*Table2[[#This Row],[t]]))</f>
        <v>-0.65131090934037794</v>
      </c>
      <c r="G406" s="26">
        <f t="shared" si="13"/>
        <v>3.9499999999999598</v>
      </c>
      <c r="H406">
        <f ca="1">INDIRECT("Table2[@["&amp;Motion&amp;"]]")</f>
        <v>-0.36171727254220021</v>
      </c>
    </row>
    <row r="407" spans="1:8" x14ac:dyDescent="0.25">
      <c r="A407">
        <f t="shared" si="12"/>
        <v>3.9599999999999596</v>
      </c>
      <c r="B407">
        <f>$D$2*COS(($E$2*Table2[[#This Row],[t]])-$L$2)</f>
        <v>2.7656321462953048</v>
      </c>
      <c r="C407">
        <f>($D$3*EXP($E$3*Table2[[#This Row],[t]]))*COS(($F$3*Table2[[#This Row],[t]])-$L$3)</f>
        <v>-0.36347253476362773</v>
      </c>
      <c r="D407" t="e">
        <f>($F$4*EXP($D$4*Table2[[#This Row],[t]]))+($G$4*EXP($E$4*Table2[[#This Row],[t]]))</f>
        <v>#NUM!</v>
      </c>
      <c r="E407">
        <f>EXP($D$5*Table2[[#This Row],[t]])*($E$5+($F$5*Table2[[#This Row],[t]]))</f>
        <v>-0.64961576154775758</v>
      </c>
      <c r="G407" s="26">
        <f t="shared" si="13"/>
        <v>3.9599999999999596</v>
      </c>
      <c r="H407">
        <f ca="1">INDIRECT("Table2[@["&amp;Motion&amp;"]]")</f>
        <v>-0.36347253476362773</v>
      </c>
    </row>
    <row r="408" spans="1:8" x14ac:dyDescent="0.25">
      <c r="A408">
        <f t="shared" si="12"/>
        <v>3.9699999999999593</v>
      </c>
      <c r="B408">
        <f>$D$2*COS(($E$2*Table2[[#This Row],[t]])-$L$2)</f>
        <v>2.7714434810363455</v>
      </c>
      <c r="C408">
        <f>($D$3*EXP($E$3*Table2[[#This Row],[t]]))*COS(($F$3*Table2[[#This Row],[t]])-$L$3)</f>
        <v>-0.36493006249402798</v>
      </c>
      <c r="D408" t="e">
        <f>($F$4*EXP($D$4*Table2[[#This Row],[t]]))+($G$4*EXP($E$4*Table2[[#This Row],[t]]))</f>
        <v>#NUM!</v>
      </c>
      <c r="E408">
        <f>EXP($D$5*Table2[[#This Row],[t]])*($E$5+($F$5*Table2[[#This Row],[t]]))</f>
        <v>-0.64792132132909241</v>
      </c>
      <c r="G408" s="26">
        <f t="shared" si="13"/>
        <v>3.9699999999999593</v>
      </c>
      <c r="H408">
        <f ca="1">INDIRECT("Table2[@["&amp;Motion&amp;"]]")</f>
        <v>-0.36493006249402798</v>
      </c>
    </row>
    <row r="409" spans="1:8" x14ac:dyDescent="0.25">
      <c r="A409">
        <f t="shared" si="12"/>
        <v>3.9799999999999591</v>
      </c>
      <c r="B409">
        <f>$D$2*COS(($E$2*Table2[[#This Row],[t]])-$L$2)</f>
        <v>2.7761462753370583</v>
      </c>
      <c r="C409">
        <f>($D$3*EXP($E$3*Table2[[#This Row],[t]]))*COS(($F$3*Table2[[#This Row],[t]])-$L$3)</f>
        <v>-0.36609169435882188</v>
      </c>
      <c r="D409" t="e">
        <f>($F$4*EXP($D$4*Table2[[#This Row],[t]]))+($G$4*EXP($E$4*Table2[[#This Row],[t]]))</f>
        <v>#NUM!</v>
      </c>
      <c r="E409">
        <f>EXP($D$5*Table2[[#This Row],[t]])*($E$5+($F$5*Table2[[#This Row],[t]]))</f>
        <v>-0.6462276237937209</v>
      </c>
      <c r="G409" s="26">
        <f t="shared" si="13"/>
        <v>3.9799999999999591</v>
      </c>
      <c r="H409">
        <f ca="1">INDIRECT("Table2[@["&amp;Motion&amp;"]]")</f>
        <v>-0.36609169435882188</v>
      </c>
    </row>
    <row r="410" spans="1:8" x14ac:dyDescent="0.25">
      <c r="A410">
        <f t="shared" si="12"/>
        <v>3.9899999999999589</v>
      </c>
      <c r="B410">
        <f>$D$2*COS(($E$2*Table2[[#This Row],[t]])-$L$2)</f>
        <v>2.7797386481424269</v>
      </c>
      <c r="C410">
        <f>($D$3*EXP($E$3*Table2[[#This Row],[t]]))*COS(($F$3*Table2[[#This Row],[t]])-$L$3)</f>
        <v>-0.36695947885057717</v>
      </c>
      <c r="D410" t="e">
        <f>($F$4*EXP($D$4*Table2[[#This Row],[t]]))+($G$4*EXP($E$4*Table2[[#This Row],[t]]))</f>
        <v>#NUM!</v>
      </c>
      <c r="E410">
        <f>EXP($D$5*Table2[[#This Row],[t]])*($E$5+($F$5*Table2[[#This Row],[t]]))</f>
        <v>-0.64453470368316335</v>
      </c>
      <c r="G410" s="26">
        <f t="shared" si="13"/>
        <v>3.9899999999999589</v>
      </c>
      <c r="H410">
        <f ca="1">INDIRECT("Table2[@["&amp;Motion&amp;"]]")</f>
        <v>-0.36695947885057717</v>
      </c>
    </row>
    <row r="411" spans="1:8" x14ac:dyDescent="0.25">
      <c r="A411">
        <f t="shared" si="12"/>
        <v>3.9999999999999587</v>
      </c>
      <c r="B411">
        <f>$D$2*COS(($E$2*Table2[[#This Row],[t]])-$L$2)</f>
        <v>2.7822191625512263</v>
      </c>
      <c r="C411">
        <f>($D$3*EXP($E$3*Table2[[#This Row],[t]]))*COS(($F$3*Table2[[#This Row],[t]])-$L$3)</f>
        <v>-0.36753567066122739</v>
      </c>
      <c r="D411" t="e">
        <f>($F$4*EXP($D$4*Table2[[#This Row],[t]]))+($G$4*EXP($E$4*Table2[[#This Row],[t]]))</f>
        <v>#NUM!</v>
      </c>
      <c r="E411">
        <f>EXP($D$5*Table2[[#This Row],[t]])*($E$5+($F$5*Table2[[#This Row],[t]]))</f>
        <v>-0.6428425953739173</v>
      </c>
      <c r="G411" s="26">
        <f t="shared" si="13"/>
        <v>3.9999999999999587</v>
      </c>
      <c r="H411">
        <f ca="1">INDIRECT("Table2[@["&amp;Motion&amp;"]]")</f>
        <v>-0.36753567066122739</v>
      </c>
    </row>
    <row r="412" spans="1:8" x14ac:dyDescent="0.25">
      <c r="A412">
        <f t="shared" si="12"/>
        <v>4.0099999999999589</v>
      </c>
      <c r="B412">
        <f>$D$2*COS(($E$2*Table2[[#This Row],[t]])-$L$2)</f>
        <v>2.7835868263907662</v>
      </c>
      <c r="C412">
        <f>($D$3*EXP($E$3*Table2[[#This Row],[t]]))*COS(($F$3*Table2[[#This Row],[t]])-$L$3)</f>
        <v>-0.36782272689178847</v>
      </c>
      <c r="D412" t="e">
        <f>($F$4*EXP($D$4*Table2[[#This Row],[t]]))+($G$4*EXP($E$4*Table2[[#This Row],[t]]))</f>
        <v>#NUM!</v>
      </c>
      <c r="E412">
        <f>EXP($D$5*Table2[[#This Row],[t]])*($E$5+($F$5*Table2[[#This Row],[t]]))</f>
        <v>-0.64115133288023418</v>
      </c>
      <c r="G412" s="26">
        <f t="shared" si="13"/>
        <v>4.0099999999999589</v>
      </c>
      <c r="H412">
        <f ca="1">INDIRECT("Table2[@["&amp;Motion&amp;"]]")</f>
        <v>-0.36782272689178847</v>
      </c>
    </row>
    <row r="413" spans="1:8" x14ac:dyDescent="0.25">
      <c r="A413">
        <f t="shared" si="12"/>
        <v>4.0199999999999587</v>
      </c>
      <c r="B413">
        <f>$D$2*COS(($E$2*Table2[[#This Row],[t]])-$L$2)</f>
        <v>2.7838410926137458</v>
      </c>
      <c r="C413">
        <f>($D$3*EXP($E$3*Table2[[#This Row],[t]]))*COS(($F$3*Table2[[#This Row],[t]])-$L$3)</f>
        <v>-0.36782330314371275</v>
      </c>
      <c r="D413" t="e">
        <f>($F$4*EXP($D$4*Table2[[#This Row],[t]]))+($G$4*EXP($E$4*Table2[[#This Row],[t]]))</f>
        <v>#NUM!</v>
      </c>
      <c r="E413">
        <f>EXP($D$5*Table2[[#This Row],[t]])*($E$5+($F$5*Table2[[#This Row],[t]]))</f>
        <v>-0.63946094985687874</v>
      </c>
      <c r="G413" s="26">
        <f t="shared" si="13"/>
        <v>4.0199999999999587</v>
      </c>
      <c r="H413">
        <f ca="1">INDIRECT("Table2[@["&amp;Motion&amp;"]]")</f>
        <v>-0.36782330314371275</v>
      </c>
    </row>
    <row r="414" spans="1:8" x14ac:dyDescent="0.25">
      <c r="A414">
        <f t="shared" si="12"/>
        <v>4.0299999999999585</v>
      </c>
      <c r="B414">
        <f>$D$2*COS(($E$2*Table2[[#This Row],[t]])-$L$2)</f>
        <v>2.7829818595170663</v>
      </c>
      <c r="C414">
        <f>($D$3*EXP($E$3*Table2[[#This Row],[t]]))*COS(($F$3*Table2[[#This Row],[t]])-$L$3)</f>
        <v>-0.367540249496074</v>
      </c>
      <c r="D414" t="e">
        <f>($F$4*EXP($D$4*Table2[[#This Row],[t]]))+($G$4*EXP($E$4*Table2[[#This Row],[t]]))</f>
        <v>#NUM!</v>
      </c>
      <c r="E414">
        <f>EXP($D$5*Table2[[#This Row],[t]])*($E$5+($F$5*Table2[[#This Row],[t]]))</f>
        <v>-0.63777147960186731</v>
      </c>
      <c r="G414" s="26">
        <f t="shared" si="13"/>
        <v>4.0299999999999585</v>
      </c>
      <c r="H414">
        <f ca="1">INDIRECT("Table2[@["&amp;Motion&amp;"]]")</f>
        <v>-0.367540249496074</v>
      </c>
    </row>
    <row r="415" spans="1:8" x14ac:dyDescent="0.25">
      <c r="A415">
        <f t="shared" si="12"/>
        <v>4.0399999999999583</v>
      </c>
      <c r="B415">
        <f>$D$2*COS(($E$2*Table2[[#This Row],[t]])-$L$2)</f>
        <v>2.7810094707825099</v>
      </c>
      <c r="C415">
        <f>($D$3*EXP($E$3*Table2[[#This Row],[t]]))*COS(($F$3*Table2[[#This Row],[t]])-$L$3)</f>
        <v>-0.36697660637282148</v>
      </c>
      <c r="D415" t="e">
        <f>($F$4*EXP($D$4*Table2[[#This Row],[t]]))+($G$4*EXP($E$4*Table2[[#This Row],[t]]))</f>
        <v>#NUM!</v>
      </c>
      <c r="E415">
        <f>EXP($D$5*Table2[[#This Row],[t]])*($E$5+($F$5*Table2[[#This Row],[t]]))</f>
        <v>-0.63608295505919066</v>
      </c>
      <c r="G415" s="26">
        <f t="shared" si="13"/>
        <v>4.0399999999999583</v>
      </c>
      <c r="H415">
        <f ca="1">INDIRECT("Table2[@["&amp;Motion&amp;"]]")</f>
        <v>-0.36697660637282148</v>
      </c>
    </row>
    <row r="416" spans="1:8" x14ac:dyDescent="0.25">
      <c r="A416">
        <f t="shared" si="12"/>
        <v>4.0499999999999581</v>
      </c>
      <c r="B416">
        <f>$D$2*COS(($E$2*Table2[[#This Row],[t]])-$L$2)</f>
        <v>2.7779247153392728</v>
      </c>
      <c r="C416">
        <f>($D$3*EXP($E$3*Table2[[#This Row],[t]]))*COS(($F$3*Table2[[#This Row],[t]])-$L$3)</f>
        <v>-0.36613560030438091</v>
      </c>
      <c r="D416" t="e">
        <f>($F$4*EXP($D$4*Table2[[#This Row],[t]]))+($G$4*EXP($E$4*Table2[[#This Row],[t]]))</f>
        <v>#NUM!</v>
      </c>
      <c r="E416">
        <f>EXP($D$5*Table2[[#This Row],[t]])*($E$5+($F$5*Table2[[#This Row],[t]]))</f>
        <v>-0.6343954088215159</v>
      </c>
      <c r="G416" s="26">
        <f t="shared" si="13"/>
        <v>4.0499999999999581</v>
      </c>
      <c r="H416">
        <f ca="1">INDIRECT("Table2[@["&amp;Motion&amp;"]]")</f>
        <v>-0.36613560030438091</v>
      </c>
    </row>
    <row r="417" spans="1:8" x14ac:dyDescent="0.25">
      <c r="A417">
        <f t="shared" si="12"/>
        <v>4.0599999999999579</v>
      </c>
      <c r="B417">
        <f>$D$2*COS(($E$2*Table2[[#This Row],[t]])-$L$2)</f>
        <v>2.7737288270484024</v>
      </c>
      <c r="C417">
        <f>($D$3*EXP($E$3*Table2[[#This Row],[t]]))*COS(($F$3*Table2[[#This Row],[t]])-$L$3)</f>
        <v>-0.36502063958792624</v>
      </c>
      <c r="D417" t="e">
        <f>($F$4*EXP($D$4*Table2[[#This Row],[t]]))+($G$4*EXP($E$4*Table2[[#This Row],[t]]))</f>
        <v>#NUM!</v>
      </c>
      <c r="E417">
        <f>EXP($D$5*Table2[[#This Row],[t]])*($E$5+($F$5*Table2[[#This Row],[t]]))</f>
        <v>-0.6327088731328725</v>
      </c>
      <c r="G417" s="26">
        <f t="shared" si="13"/>
        <v>4.0599999999999579</v>
      </c>
      <c r="H417">
        <f ca="1">INDIRECT("Table2[@["&amp;Motion&amp;"]]")</f>
        <v>-0.36502063958792624</v>
      </c>
    </row>
    <row r="418" spans="1:8" x14ac:dyDescent="0.25">
      <c r="A418">
        <f t="shared" si="12"/>
        <v>4.0699999999999577</v>
      </c>
      <c r="B418">
        <f>$D$2*COS(($E$2*Table2[[#This Row],[t]])-$L$2)</f>
        <v>2.7684234842092703</v>
      </c>
      <c r="C418">
        <f>($D$3*EXP($E$3*Table2[[#This Row],[t]]))*COS(($F$3*Table2[[#This Row],[t]])-$L$3)</f>
        <v>-0.36363530985067199</v>
      </c>
      <c r="D418" t="e">
        <f>($F$4*EXP($D$4*Table2[[#This Row],[t]]))+($G$4*EXP($E$4*Table2[[#This Row],[t]]))</f>
        <v>#NUM!</v>
      </c>
      <c r="E418">
        <f>EXP($D$5*Table2[[#This Row],[t]])*($E$5+($F$5*Table2[[#This Row],[t]]))</f>
        <v>-0.63102337989131818</v>
      </c>
      <c r="G418" s="26">
        <f t="shared" si="13"/>
        <v>4.0699999999999577</v>
      </c>
      <c r="H418">
        <f ca="1">INDIRECT("Table2[@["&amp;Motion&amp;"]]")</f>
        <v>-0.36363530985067199</v>
      </c>
    </row>
    <row r="419" spans="1:8" x14ac:dyDescent="0.25">
      <c r="A419">
        <f t="shared" si="12"/>
        <v>4.0799999999999574</v>
      </c>
      <c r="B419">
        <f>$D$2*COS(($E$2*Table2[[#This Row],[t]])-$L$2)</f>
        <v>2.7620108088882755</v>
      </c>
      <c r="C419">
        <f>($D$3*EXP($E$3*Table2[[#This Row],[t]]))*COS(($F$3*Table2[[#This Row],[t]])-$L$3)</f>
        <v>-0.36198336952057575</v>
      </c>
      <c r="D419" t="e">
        <f>($F$4*EXP($D$4*Table2[[#This Row],[t]]))+($G$4*EXP($E$4*Table2[[#This Row],[t]]))</f>
        <v>#NUM!</v>
      </c>
      <c r="E419">
        <f>EXP($D$5*Table2[[#This Row],[t]])*($E$5+($F$5*Table2[[#This Row],[t]]))</f>
        <v>-0.62933896065158856</v>
      </c>
      <c r="G419" s="26">
        <f t="shared" si="13"/>
        <v>4.0799999999999574</v>
      </c>
      <c r="H419">
        <f ca="1">INDIRECT("Table2[@["&amp;Motion&amp;"]]")</f>
        <v>-0.36198336952057575</v>
      </c>
    </row>
    <row r="420" spans="1:8" x14ac:dyDescent="0.25">
      <c r="A420">
        <f t="shared" si="12"/>
        <v>4.0899999999999572</v>
      </c>
      <c r="B420">
        <f>$D$2*COS(($E$2*Table2[[#This Row],[t]])-$L$2)</f>
        <v>2.7544933660700455</v>
      </c>
      <c r="C420">
        <f>($D$3*EXP($E$3*Table2[[#This Row],[t]]))*COS(($F$3*Table2[[#This Row],[t]])-$L$3)</f>
        <v>-0.36006874520886312</v>
      </c>
      <c r="D420" t="e">
        <f>($F$4*EXP($D$4*Table2[[#This Row],[t]]))+($G$4*EXP($E$4*Table2[[#This Row],[t]]))</f>
        <v>#NUM!</v>
      </c>
      <c r="E420">
        <f>EXP($D$5*Table2[[#This Row],[t]])*($E$5+($F$5*Table2[[#This Row],[t]]))</f>
        <v>-0.62765564662772866</v>
      </c>
      <c r="G420" s="26">
        <f t="shared" si="13"/>
        <v>4.0899999999999572</v>
      </c>
      <c r="H420">
        <f ca="1">INDIRECT("Table2[@["&amp;Motion&amp;"]]")</f>
        <v>-0.36006874520886312</v>
      </c>
    </row>
    <row r="421" spans="1:8" x14ac:dyDescent="0.25">
      <c r="A421">
        <f t="shared" si="12"/>
        <v>4.099999999999957</v>
      </c>
      <c r="B421">
        <f>$D$2*COS(($E$2*Table2[[#This Row],[t]])-$L$2)</f>
        <v>2.745874162631476</v>
      </c>
      <c r="C421">
        <f>($D$3*EXP($E$3*Table2[[#This Row],[t]]))*COS(($F$3*Table2[[#This Row],[t]])-$L$3)</f>
        <v>-0.35789552700881327</v>
      </c>
      <c r="D421" t="e">
        <f>($F$4*EXP($D$4*Table2[[#This Row],[t]]))+($G$4*EXP($E$4*Table2[[#This Row],[t]]))</f>
        <v>#NUM!</v>
      </c>
      <c r="E421">
        <f>EXP($D$5*Table2[[#This Row],[t]])*($E$5+($F$5*Table2[[#This Row],[t]]))</f>
        <v>-0.62597346869570525</v>
      </c>
      <c r="G421" s="26">
        <f t="shared" si="13"/>
        <v>4.099999999999957</v>
      </c>
      <c r="H421">
        <f ca="1">INDIRECT("Table2[@["&amp;Motion&amp;"]]")</f>
        <v>-0.35789552700881327</v>
      </c>
    </row>
    <row r="422" spans="1:8" x14ac:dyDescent="0.25">
      <c r="A422">
        <f t="shared" si="12"/>
        <v>4.1099999999999568</v>
      </c>
      <c r="B422">
        <f>$D$2*COS(($E$2*Table2[[#This Row],[t]])-$L$2)</f>
        <v>2.7361566461390212</v>
      </c>
      <c r="C422">
        <f>($D$3*EXP($E$3*Table2[[#This Row],[t]]))*COS(($F$3*Table2[[#This Row],[t]])-$L$3)</f>
        <v>-0.35546796371526257</v>
      </c>
      <c r="D422" t="e">
        <f>($F$4*EXP($D$4*Table2[[#This Row],[t]]))+($G$4*EXP($E$4*Table2[[#This Row],[t]]))</f>
        <v>#NUM!</v>
      </c>
      <c r="E422">
        <f>EXP($D$5*Table2[[#This Row],[t]])*($E$5+($F$5*Table2[[#This Row],[t]]))</f>
        <v>-0.62429245739600392</v>
      </c>
      <c r="G422" s="26">
        <f t="shared" si="13"/>
        <v>4.1099999999999568</v>
      </c>
      <c r="H422">
        <f ca="1">INDIRECT("Table2[@["&amp;Motion&amp;"]]")</f>
        <v>-0.35546796371526257</v>
      </c>
    </row>
    <row r="423" spans="1:8" x14ac:dyDescent="0.25">
      <c r="A423">
        <f t="shared" si="12"/>
        <v>4.1199999999999566</v>
      </c>
      <c r="B423">
        <f>$D$2*COS(($E$2*Table2[[#This Row],[t]])-$L$2)</f>
        <v>2.7253447034697129</v>
      </c>
      <c r="C423">
        <f>($D$3*EXP($E$3*Table2[[#This Row],[t]]))*COS(($F$3*Table2[[#This Row],[t]])-$L$3)</f>
        <v>-0.35279045796930336</v>
      </c>
      <c r="D423" t="e">
        <f>($F$4*EXP($D$4*Table2[[#This Row],[t]]))+($G$4*EXP($E$4*Table2[[#This Row],[t]]))</f>
        <v>#NUM!</v>
      </c>
      <c r="E423">
        <f>EXP($D$5*Table2[[#This Row],[t]])*($E$5+($F$5*Table2[[#This Row],[t]]))</f>
        <v>-0.62261264293620666</v>
      </c>
      <c r="G423" s="26">
        <f t="shared" si="13"/>
        <v>4.1199999999999566</v>
      </c>
      <c r="H423">
        <f ca="1">INDIRECT("Table2[@["&amp;Motion&amp;"]]")</f>
        <v>-0.35279045796930336</v>
      </c>
    </row>
    <row r="424" spans="1:8" x14ac:dyDescent="0.25">
      <c r="A424">
        <f t="shared" si="12"/>
        <v>4.1299999999999564</v>
      </c>
      <c r="B424">
        <f>$D$2*COS(($E$2*Table2[[#This Row],[t]])-$L$2)</f>
        <v>2.7134426592564616</v>
      </c>
      <c r="C424">
        <f>($D$3*EXP($E$3*Table2[[#This Row],[t]]))*COS(($F$3*Table2[[#This Row],[t]])-$L$3)</f>
        <v>-0.34986756133266333</v>
      </c>
      <c r="D424" t="e">
        <f>($F$4*EXP($D$4*Table2[[#This Row],[t]]))+($G$4*EXP($E$4*Table2[[#This Row],[t]]))</f>
        <v>#NUM!</v>
      </c>
      <c r="E424">
        <f>EXP($D$5*Table2[[#This Row],[t]])*($E$5+($F$5*Table2[[#This Row],[t]]))</f>
        <v>-0.62093405519355316</v>
      </c>
      <c r="G424" s="26">
        <f t="shared" si="13"/>
        <v>4.1299999999999564</v>
      </c>
      <c r="H424">
        <f ca="1">INDIRECT("Table2[@["&amp;Motion&amp;"]]")</f>
        <v>-0.34986756133266333</v>
      </c>
    </row>
    <row r="425" spans="1:8" x14ac:dyDescent="0.25">
      <c r="A425">
        <f t="shared" si="12"/>
        <v>4.1399999999999562</v>
      </c>
      <c r="B425">
        <f>$D$2*COS(($E$2*Table2[[#This Row],[t]])-$L$2)</f>
        <v>2.7004552741582608</v>
      </c>
      <c r="C425">
        <f>($D$3*EXP($E$3*Table2[[#This Row],[t]]))*COS(($F$3*Table2[[#This Row],[t]])-$L$3)</f>
        <v>-0.34670396929626623</v>
      </c>
      <c r="D425" t="e">
        <f>($F$4*EXP($D$4*Table2[[#This Row],[t]]))+($G$4*EXP($E$4*Table2[[#This Row],[t]]))</f>
        <v>#NUM!</v>
      </c>
      <c r="E425">
        <f>EXP($D$5*Table2[[#This Row],[t]])*($E$5+($F$5*Table2[[#This Row],[t]]))</f>
        <v>-0.61925672371748508</v>
      </c>
      <c r="G425" s="26">
        <f t="shared" si="13"/>
        <v>4.1399999999999562</v>
      </c>
      <c r="H425">
        <f ca="1">INDIRECT("Table2[@["&amp;Motion&amp;"]]")</f>
        <v>-0.34670396929626623</v>
      </c>
    </row>
    <row r="426" spans="1:8" x14ac:dyDescent="0.25">
      <c r="A426">
        <f t="shared" si="12"/>
        <v>4.1499999999999559</v>
      </c>
      <c r="B426">
        <f>$D$2*COS(($E$2*Table2[[#This Row],[t]])-$L$2)</f>
        <v>2.6863877429559877</v>
      </c>
      <c r="C426">
        <f>($D$3*EXP($E$3*Table2[[#This Row],[t]]))*COS(($F$3*Table2[[#This Row],[t]])-$L$3)</f>
        <v>-0.34330451622747454</v>
      </c>
      <c r="D426" t="e">
        <f>($F$4*EXP($D$4*Table2[[#This Row],[t]]))+($G$4*EXP($E$4*Table2[[#This Row],[t]]))</f>
        <v>#NUM!</v>
      </c>
      <c r="E426">
        <f>EXP($D$5*Table2[[#This Row],[t]])*($E$5+($F$5*Table2[[#This Row],[t]]))</f>
        <v>-0.61758067773217118</v>
      </c>
      <c r="G426" s="26">
        <f t="shared" si="13"/>
        <v>4.1499999999999559</v>
      </c>
      <c r="H426">
        <f ca="1">INDIRECT("Table2[@["&amp;Motion&amp;"]]")</f>
        <v>-0.34330451622747454</v>
      </c>
    </row>
    <row r="427" spans="1:8" x14ac:dyDescent="0.25">
      <c r="A427">
        <f t="shared" si="12"/>
        <v>4.1599999999999557</v>
      </c>
      <c r="B427">
        <f>$D$2*COS(($E$2*Table2[[#This Row],[t]])-$L$2)</f>
        <v>2.6712456924745571</v>
      </c>
      <c r="C427">
        <f>($D$3*EXP($E$3*Table2[[#This Row],[t]]))*COS(($F$3*Table2[[#This Row],[t]])-$L$3)</f>
        <v>-0.33967417026052316</v>
      </c>
      <c r="D427" t="e">
        <f>($F$4*EXP($D$4*Table2[[#This Row],[t]]))+($G$4*EXP($E$4*Table2[[#This Row],[t]]))</f>
        <v>#NUM!</v>
      </c>
      <c r="E427">
        <f>EXP($D$5*Table2[[#This Row],[t]])*($E$5+($F$5*Table2[[#This Row],[t]]))</f>
        <v>-0.61590594613901872</v>
      </c>
      <c r="G427" s="26">
        <f t="shared" si="13"/>
        <v>4.1599999999999557</v>
      </c>
      <c r="H427">
        <f ca="1">INDIRECT("Table2[@["&amp;Motion&amp;"]]")</f>
        <v>-0.33967417026052316</v>
      </c>
    </row>
    <row r="428" spans="1:8" x14ac:dyDescent="0.25">
      <c r="A428">
        <f t="shared" si="12"/>
        <v>4.1699999999999555</v>
      </c>
      <c r="B428">
        <f>$D$2*COS(($E$2*Table2[[#This Row],[t]])-$L$2)</f>
        <v>2.6550351793322715</v>
      </c>
      <c r="C428">
        <f>($D$3*EXP($E$3*Table2[[#This Row],[t]]))*COS(($F$3*Table2[[#This Row],[t]])-$L$3)</f>
        <v>-0.33581802813464806</v>
      </c>
      <c r="D428" t="e">
        <f>($F$4*EXP($D$4*Table2[[#This Row],[t]]))+($G$4*EXP($E$4*Table2[[#This Row],[t]]))</f>
        <v>#NUM!</v>
      </c>
      <c r="E428">
        <f>EXP($D$5*Table2[[#This Row],[t]])*($E$5+($F$5*Table2[[#This Row],[t]]))</f>
        <v>-0.61423255751916483</v>
      </c>
      <c r="G428" s="26">
        <f t="shared" si="13"/>
        <v>4.1699999999999555</v>
      </c>
      <c r="H428">
        <f ca="1">INDIRECT("Table2[@["&amp;Motion&amp;"]]")</f>
        <v>-0.33581802813464806</v>
      </c>
    </row>
    <row r="429" spans="1:8" x14ac:dyDescent="0.25">
      <c r="A429">
        <f t="shared" si="12"/>
        <v>4.1799999999999553</v>
      </c>
      <c r="B429">
        <f>$D$2*COS(($E$2*Table2[[#This Row],[t]])-$L$2)</f>
        <v>2.6377626875182498</v>
      </c>
      <c r="C429">
        <f>($D$3*EXP($E$3*Table2[[#This Row],[t]]))*COS(($F$3*Table2[[#This Row],[t]])-$L$3)</f>
        <v>-0.33174130998440921</v>
      </c>
      <c r="D429" t="e">
        <f>($F$4*EXP($D$4*Table2[[#This Row],[t]]))+($G$4*EXP($E$4*Table2[[#This Row],[t]]))</f>
        <v>#NUM!</v>
      </c>
      <c r="E429">
        <f>EXP($D$5*Table2[[#This Row],[t]])*($E$5+($F$5*Table2[[#This Row],[t]]))</f>
        <v>-0.61256054013595251</v>
      </c>
      <c r="G429" s="26">
        <f t="shared" si="13"/>
        <v>4.1799999999999553</v>
      </c>
      <c r="H429">
        <f ca="1">INDIRECT("Table2[@["&amp;Motion&amp;"]]")</f>
        <v>-0.33174130998440921</v>
      </c>
    </row>
    <row r="430" spans="1:8" x14ac:dyDescent="0.25">
      <c r="A430">
        <f t="shared" si="12"/>
        <v>4.1899999999999551</v>
      </c>
      <c r="B430">
        <f>$D$2*COS(($E$2*Table2[[#This Row],[t]])-$L$2)</f>
        <v>2.6194351257989212</v>
      </c>
      <c r="C430">
        <f>($D$3*EXP($E$3*Table2[[#This Row],[t]]))*COS(($F$3*Table2[[#This Row],[t]])-$L$3)</f>
        <v>-0.32744935408670434</v>
      </c>
      <c r="D430" t="e">
        <f>($F$4*EXP($D$4*Table2[[#This Row],[t]]))+($G$4*EXP($E$4*Table2[[#This Row],[t]]))</f>
        <v>#NUM!</v>
      </c>
      <c r="E430">
        <f>EXP($D$5*Table2[[#This Row],[t]])*($E$5+($F$5*Table2[[#This Row],[t]]))</f>
        <v>-0.61088992193738989</v>
      </c>
      <c r="G430" s="26">
        <f t="shared" si="13"/>
        <v>4.1899999999999551</v>
      </c>
      <c r="H430">
        <f ca="1">INDIRECT("Table2[@["&amp;Motion&amp;"]]")</f>
        <v>-0.32744935408670434</v>
      </c>
    </row>
    <row r="431" spans="1:8" x14ac:dyDescent="0.25">
      <c r="A431">
        <f t="shared" si="12"/>
        <v>4.1999999999999549</v>
      </c>
      <c r="B431">
        <f>$D$2*COS(($E$2*Table2[[#This Row],[t]])-$L$2)</f>
        <v>2.600059824954609</v>
      </c>
      <c r="C431">
        <f>($D$3*EXP($E$3*Table2[[#This Row],[t]]))*COS(($F$3*Table2[[#This Row],[t]])-$L$3)</f>
        <v>-0.32294761156894985</v>
      </c>
      <c r="D431" t="e">
        <f>($F$4*EXP($D$4*Table2[[#This Row],[t]]))+($G$4*EXP($E$4*Table2[[#This Row],[t]]))</f>
        <v>#NUM!</v>
      </c>
      <c r="E431">
        <f>EXP($D$5*Table2[[#This Row],[t]])*($E$5+($F$5*Table2[[#This Row],[t]]))</f>
        <v>-0.60922073055859249</v>
      </c>
      <c r="G431" s="26">
        <f t="shared" si="13"/>
        <v>4.1999999999999549</v>
      </c>
      <c r="H431">
        <f ca="1">INDIRECT("Table2[@["&amp;Motion&amp;"]]")</f>
        <v>-0.32294761156894985</v>
      </c>
    </row>
    <row r="432" spans="1:8" x14ac:dyDescent="0.25">
      <c r="A432">
        <f t="shared" si="12"/>
        <v>4.2099999999999547</v>
      </c>
      <c r="B432">
        <f>$D$2*COS(($E$2*Table2[[#This Row],[t]])-$L$2)</f>
        <v>2.5796445348473176</v>
      </c>
      <c r="C432">
        <f>($D$3*EXP($E$3*Table2[[#This Row],[t]]))*COS(($F$3*Table2[[#This Row],[t]])-$L$3)</f>
        <v>-0.31824164108290193</v>
      </c>
      <c r="D432" t="e">
        <f>($F$4*EXP($D$4*Table2[[#This Row],[t]]))+($G$4*EXP($E$4*Table2[[#This Row],[t]]))</f>
        <v>#NUM!</v>
      </c>
      <c r="E432">
        <f>EXP($D$5*Table2[[#This Row],[t]])*($E$5+($F$5*Table2[[#This Row],[t]]))</f>
        <v>-0.60755299332420942</v>
      </c>
      <c r="G432" s="26">
        <f t="shared" si="13"/>
        <v>4.2099999999999547</v>
      </c>
      <c r="H432">
        <f ca="1">INDIRECT("Table2[@["&amp;Motion&amp;"]]")</f>
        <v>-0.31824164108290193</v>
      </c>
    </row>
    <row r="433" spans="1:8" x14ac:dyDescent="0.25">
      <c r="A433">
        <f t="shared" si="12"/>
        <v>4.2199999999999545</v>
      </c>
      <c r="B433">
        <f>$D$2*COS(($E$2*Table2[[#This Row],[t]])-$L$2)</f>
        <v>2.5581974213208887</v>
      </c>
      <c r="C433">
        <f>($D$3*EXP($E$3*Table2[[#This Row],[t]]))*COS(($F$3*Table2[[#This Row],[t]])-$L$3)</f>
        <v>-0.31333710344855925</v>
      </c>
      <c r="D433" t="e">
        <f>($F$4*EXP($D$4*Table2[[#This Row],[t]]))+($G$4*EXP($E$4*Table2[[#This Row],[t]]))</f>
        <v>#NUM!</v>
      </c>
      <c r="E433">
        <f>EXP($D$5*Table2[[#This Row],[t]])*($E$5+($F$5*Table2[[#This Row],[t]]))</f>
        <v>-0.60588673725083253</v>
      </c>
      <c r="G433" s="26">
        <f t="shared" si="13"/>
        <v>4.2199999999999545</v>
      </c>
      <c r="H433">
        <f ca="1">INDIRECT("Table2[@["&amp;Motion&amp;"]]")</f>
        <v>-0.31333710344855925</v>
      </c>
    </row>
    <row r="434" spans="1:8" x14ac:dyDescent="0.25">
      <c r="A434">
        <f t="shared" si="12"/>
        <v>4.2299999999999542</v>
      </c>
      <c r="B434">
        <f>$D$2*COS(($E$2*Table2[[#This Row],[t]])-$L$2)</f>
        <v>2.5357270629347757</v>
      </c>
      <c r="C434">
        <f>($D$3*EXP($E$3*Table2[[#This Row],[t]]))*COS(($F$3*Table2[[#This Row],[t]])-$L$3)</f>
        <v>-0.30823975627258238</v>
      </c>
      <c r="D434" t="e">
        <f>($F$4*EXP($D$4*Table2[[#This Row],[t]]))+($G$4*EXP($E$4*Table2[[#This Row],[t]]))</f>
        <v>#NUM!</v>
      </c>
      <c r="E434">
        <f>EXP($D$5*Table2[[#This Row],[t]])*($E$5+($F$5*Table2[[#This Row],[t]]))</f>
        <v>-0.60422198904938917</v>
      </c>
      <c r="G434" s="26">
        <f t="shared" si="13"/>
        <v>4.2299999999999542</v>
      </c>
      <c r="H434">
        <f ca="1">INDIRECT("Table2[@["&amp;Motion&amp;"]]")</f>
        <v>-0.30823975627258238</v>
      </c>
    </row>
    <row r="435" spans="1:8" x14ac:dyDescent="0.25">
      <c r="A435">
        <f t="shared" si="12"/>
        <v>4.239999999999954</v>
      </c>
      <c r="B435">
        <f>$D$2*COS(($E$2*Table2[[#This Row],[t]])-$L$2)</f>
        <v>2.5122424475327323</v>
      </c>
      <c r="C435">
        <f>($D$3*EXP($E$3*Table2[[#This Row],[t]]))*COS(($F$3*Table2[[#This Row],[t]])-$L$3)</f>
        <v>-0.30295544854562889</v>
      </c>
      <c r="D435" t="e">
        <f>($F$4*EXP($D$4*Table2[[#This Row],[t]]))+($G$4*EXP($E$4*Table2[[#This Row],[t]]))</f>
        <v>#NUM!</v>
      </c>
      <c r="E435">
        <f>EXP($D$5*Table2[[#This Row],[t]])*($E$5+($F$5*Table2[[#This Row],[t]]))</f>
        <v>-0.60255877512752043</v>
      </c>
      <c r="G435" s="26">
        <f t="shared" si="13"/>
        <v>4.239999999999954</v>
      </c>
      <c r="H435">
        <f ca="1">INDIRECT("Table2[@["&amp;Motion&amp;"]]")</f>
        <v>-0.30295544854562889</v>
      </c>
    </row>
    <row r="436" spans="1:8" x14ac:dyDescent="0.25">
      <c r="A436">
        <f t="shared" si="12"/>
        <v>4.2499999999999538</v>
      </c>
      <c r="B436">
        <f>$D$2*COS(($E$2*Table2[[#This Row],[t]])-$L$2)</f>
        <v>2.4877529686477953</v>
      </c>
      <c r="C436">
        <f>($D$3*EXP($E$3*Table2[[#This Row],[t]]))*COS(($F$3*Table2[[#This Row],[t]])-$L$3)</f>
        <v>-0.29749011522297875</v>
      </c>
      <c r="D436" t="e">
        <f>($F$4*EXP($D$4*Table2[[#This Row],[t]]))+($G$4*EXP($E$4*Table2[[#This Row],[t]]))</f>
        <v>#NUM!</v>
      </c>
      <c r="E436">
        <f>EXP($D$5*Table2[[#This Row],[t]])*($E$5+($F$5*Table2[[#This Row],[t]]))</f>
        <v>-0.60089712159194086</v>
      </c>
      <c r="G436" s="26">
        <f t="shared" si="13"/>
        <v>4.2499999999999538</v>
      </c>
      <c r="H436">
        <f ca="1">INDIRECT("Table2[@["&amp;Motion&amp;"]]")</f>
        <v>-0.29749011522297875</v>
      </c>
    </row>
    <row r="437" spans="1:8" x14ac:dyDescent="0.25">
      <c r="A437">
        <f t="shared" si="12"/>
        <v>4.2599999999999536</v>
      </c>
      <c r="B437">
        <f>$D$2*COS(($E$2*Table2[[#This Row],[t]])-$L$2)</f>
        <v>2.4622684217449962</v>
      </c>
      <c r="C437">
        <f>($D$3*EXP($E$3*Table2[[#This Row],[t]]))*COS(($F$3*Table2[[#This Row],[t]])-$L$3)</f>
        <v>-0.29184977179280092</v>
      </c>
      <c r="D437" t="e">
        <f>($F$4*EXP($D$4*Table2[[#This Row],[t]]))+($G$4*EXP($E$4*Table2[[#This Row],[t]]))</f>
        <v>#NUM!</v>
      </c>
      <c r="E437">
        <f>EXP($D$5*Table2[[#This Row],[t]])*($E$5+($F$5*Table2[[#This Row],[t]]))</f>
        <v>-0.59923705425078333</v>
      </c>
      <c r="G437" s="26">
        <f t="shared" si="13"/>
        <v>4.2599999999999536</v>
      </c>
      <c r="H437">
        <f ca="1">INDIRECT("Table2[@["&amp;Motion&amp;"]]")</f>
        <v>-0.29184977179280092</v>
      </c>
    </row>
    <row r="438" spans="1:8" x14ac:dyDescent="0.25">
      <c r="A438">
        <f t="shared" si="12"/>
        <v>4.2699999999999534</v>
      </c>
      <c r="B438">
        <f>$D$2*COS(($E$2*Table2[[#This Row],[t]])-$L$2)</f>
        <v>2.4357990003033074</v>
      </c>
      <c r="C438">
        <f>($D$3*EXP($E$3*Table2[[#This Row],[t]]))*COS(($F$3*Table2[[#This Row],[t]])-$L$3)</f>
        <v>-0.28604050883636417</v>
      </c>
      <c r="D438" t="e">
        <f>($F$4*EXP($D$4*Table2[[#This Row],[t]]))+($G$4*EXP($E$4*Table2[[#This Row],[t]]))</f>
        <v>#NUM!</v>
      </c>
      <c r="E438">
        <f>EXP($D$5*Table2[[#This Row],[t]])*($E$5+($F$5*Table2[[#This Row],[t]]))</f>
        <v>-0.59757859861592899</v>
      </c>
      <c r="G438" s="26">
        <f t="shared" si="13"/>
        <v>4.2699999999999534</v>
      </c>
      <c r="H438">
        <f ca="1">INDIRECT("Table2[@["&amp;Motion&amp;"]]")</f>
        <v>-0.28604050883636417</v>
      </c>
    </row>
    <row r="439" spans="1:8" x14ac:dyDescent="0.25">
      <c r="A439">
        <f t="shared" si="12"/>
        <v>4.2799999999999532</v>
      </c>
      <c r="B439">
        <f>$D$2*COS(($E$2*Table2[[#This Row],[t]])-$L$2)</f>
        <v>2.4083552917383839</v>
      </c>
      <c r="C439">
        <f>($D$3*EXP($E$3*Table2[[#This Row],[t]]))*COS(($F$3*Table2[[#This Row],[t]])-$L$3)</f>
        <v>-0.28006848658447614</v>
      </c>
      <c r="D439" t="e">
        <f>($F$4*EXP($D$4*Table2[[#This Row],[t]]))+($G$4*EXP($E$4*Table2[[#This Row],[t]]))</f>
        <v>#NUM!</v>
      </c>
      <c r="E439">
        <f>EXP($D$5*Table2[[#This Row],[t]])*($E$5+($F$5*Table2[[#This Row],[t]]))</f>
        <v>-0.59592177990531936</v>
      </c>
      <c r="G439" s="26">
        <f t="shared" si="13"/>
        <v>4.2799999999999532</v>
      </c>
      <c r="H439">
        <f ca="1">INDIRECT("Table2[@["&amp;Motion&amp;"]]")</f>
        <v>-0.28006848658447614</v>
      </c>
    </row>
    <row r="440" spans="1:8" x14ac:dyDescent="0.25">
      <c r="A440">
        <f t="shared" si="12"/>
        <v>4.289999999999953</v>
      </c>
      <c r="B440">
        <f>$D$2*COS(($E$2*Table2[[#This Row],[t]])-$L$2)</f>
        <v>2.379948273167741</v>
      </c>
      <c r="C440">
        <f>($D$3*EXP($E$3*Table2[[#This Row],[t]]))*COS(($F$3*Table2[[#This Row],[t]])-$L$3)</f>
        <v>-0.27393992947437579</v>
      </c>
      <c r="D440" t="e">
        <f>($F$4*EXP($D$4*Table2[[#This Row],[t]]))+($G$4*EXP($E$4*Table2[[#This Row],[t]]))</f>
        <v>#NUM!</v>
      </c>
      <c r="E440">
        <f>EXP($D$5*Table2[[#This Row],[t]])*($E$5+($F$5*Table2[[#This Row],[t]]))</f>
        <v>-0.59426662304525424</v>
      </c>
      <c r="G440" s="26">
        <f t="shared" si="13"/>
        <v>4.289999999999953</v>
      </c>
      <c r="H440">
        <f ca="1">INDIRECT("Table2[@["&amp;Motion&amp;"]]")</f>
        <v>-0.27393992947437579</v>
      </c>
    </row>
    <row r="441" spans="1:8" x14ac:dyDescent="0.25">
      <c r="A441">
        <f t="shared" si="12"/>
        <v>4.2999999999999527</v>
      </c>
      <c r="B441">
        <f>$D$2*COS(($E$2*Table2[[#This Row],[t]])-$L$2)</f>
        <v>2.3505893070200519</v>
      </c>
      <c r="C441">
        <f>($D$3*EXP($E$3*Table2[[#This Row],[t]]))*COS(($F$3*Table2[[#This Row],[t]])-$L$3)</f>
        <v>-0.26766112071128062</v>
      </c>
      <c r="D441" t="e">
        <f>($F$4*EXP($D$4*Table2[[#This Row],[t]]))+($G$4*EXP($E$4*Table2[[#This Row],[t]]))</f>
        <v>#NUM!</v>
      </c>
      <c r="E441">
        <f>EXP($D$5*Table2[[#This Row],[t]])*($E$5+($F$5*Table2[[#This Row],[t]]))</f>
        <v>-0.59261315267267367</v>
      </c>
      <c r="G441" s="26">
        <f t="shared" si="13"/>
        <v>4.2999999999999527</v>
      </c>
      <c r="H441">
        <f ca="1">INDIRECT("Table2[@["&amp;Motion&amp;"]]")</f>
        <v>-0.26766112071128062</v>
      </c>
    </row>
    <row r="442" spans="1:8" x14ac:dyDescent="0.25">
      <c r="A442">
        <f t="shared" si="12"/>
        <v>4.3099999999999525</v>
      </c>
      <c r="B442">
        <f>$D$2*COS(($E$2*Table2[[#This Row],[t]])-$L$2)</f>
        <v>2.3202901364903274</v>
      </c>
      <c r="C442">
        <f>($D$3*EXP($E$3*Table2[[#This Row],[t]]))*COS(($F$3*Table2[[#This Row],[t]])-$L$3)</f>
        <v>-0.26123839683873157</v>
      </c>
      <c r="D442" t="e">
        <f>($F$4*EXP($D$4*Table2[[#This Row],[t]]))+($G$4*EXP($E$4*Table2[[#This Row],[t]]))</f>
        <v>#NUM!</v>
      </c>
      <c r="E442">
        <f>EXP($D$5*Table2[[#This Row],[t]])*($E$5+($F$5*Table2[[#This Row],[t]]))</f>
        <v>-0.59096139313742346</v>
      </c>
      <c r="G442" s="26">
        <f t="shared" si="13"/>
        <v>4.3099999999999525</v>
      </c>
      <c r="H442">
        <f ca="1">INDIRECT("Table2[@["&amp;Motion&amp;"]]")</f>
        <v>-0.26123839683873157</v>
      </c>
    </row>
    <row r="443" spans="1:8" x14ac:dyDescent="0.25">
      <c r="A443">
        <f t="shared" si="12"/>
        <v>4.3199999999999523</v>
      </c>
      <c r="B443">
        <f>$D$2*COS(($E$2*Table2[[#This Row],[t]])-$L$2)</f>
        <v>2.2890628808427964</v>
      </c>
      <c r="C443">
        <f>($D$3*EXP($E$3*Table2[[#This Row],[t]]))*COS(($F$3*Table2[[#This Row],[t]])-$L$3)</f>
        <v>-0.25467814232183272</v>
      </c>
      <c r="D443" t="e">
        <f>($F$4*EXP($D$4*Table2[[#This Row],[t]]))+($G$4*EXP($E$4*Table2[[#This Row],[t]]))</f>
        <v>#NUM!</v>
      </c>
      <c r="E443">
        <f>EXP($D$5*Table2[[#This Row],[t]])*($E$5+($F$5*Table2[[#This Row],[t]]))</f>
        <v>-0.58931136850450738</v>
      </c>
      <c r="G443" s="26">
        <f t="shared" si="13"/>
        <v>4.3199999999999523</v>
      </c>
      <c r="H443">
        <f ca="1">INDIRECT("Table2[@["&amp;Motion&amp;"]]")</f>
        <v>-0.25467814232183272</v>
      </c>
    </row>
    <row r="444" spans="1:8" x14ac:dyDescent="0.25">
      <c r="A444">
        <f t="shared" si="12"/>
        <v>4.3299999999999521</v>
      </c>
      <c r="B444">
        <f>$D$2*COS(($E$2*Table2[[#This Row],[t]])-$L$2)</f>
        <v>2.2569200305633594</v>
      </c>
      <c r="C444">
        <f>($D$3*EXP($E$3*Table2[[#This Row],[t]]))*COS(($F$3*Table2[[#This Row],[t]])-$L$3)</f>
        <v>-0.24798678414744096</v>
      </c>
      <c r="D444" t="e">
        <f>($F$4*EXP($D$4*Table2[[#This Row],[t]]))+($G$4*EXP($E$4*Table2[[#This Row],[t]]))</f>
        <v>#NUM!</v>
      </c>
      <c r="E444">
        <f>EXP($D$5*Table2[[#This Row],[t]])*($E$5+($F$5*Table2[[#This Row],[t]]))</f>
        <v>-0.5876631025563217</v>
      </c>
      <c r="G444" s="26">
        <f t="shared" si="13"/>
        <v>4.3299999999999521</v>
      </c>
      <c r="H444">
        <f ca="1">INDIRECT("Table2[@["&amp;Motion&amp;"]]")</f>
        <v>-0.24798678414744096</v>
      </c>
    </row>
    <row r="445" spans="1:8" x14ac:dyDescent="0.25">
      <c r="A445">
        <f t="shared" si="12"/>
        <v>4.3399999999999519</v>
      </c>
      <c r="B445">
        <f>$D$2*COS(($E$2*Table2[[#This Row],[t]])-$L$2)</f>
        <v>2.223874442363563</v>
      </c>
      <c r="C445">
        <f>($D$3*EXP($E$3*Table2[[#This Row],[t]]))*COS(($F$3*Table2[[#This Row],[t]])-$L$3)</f>
        <v>-0.24117078644529211</v>
      </c>
      <c r="D445" t="e">
        <f>($F$4*EXP($D$4*Table2[[#This Row],[t]]))+($G$4*EXP($E$4*Table2[[#This Row],[t]]))</f>
        <v>#NUM!</v>
      </c>
      <c r="E445">
        <f>EXP($D$5*Table2[[#This Row],[t]])*($E$5+($F$5*Table2[[#This Row],[t]]))</f>
        <v>-0.58601661879487621</v>
      </c>
      <c r="G445" s="26">
        <f t="shared" si="13"/>
        <v>4.3399999999999519</v>
      </c>
      <c r="H445">
        <f ca="1">INDIRECT("Table2[@["&amp;Motion&amp;"]]")</f>
        <v>-0.24117078644529211</v>
      </c>
    </row>
    <row r="446" spans="1:8" x14ac:dyDescent="0.25">
      <c r="A446">
        <f t="shared" si="12"/>
        <v>4.3499999999999517</v>
      </c>
      <c r="B446">
        <f>$D$2*COS(($E$2*Table2[[#This Row],[t]])-$L$2)</f>
        <v>2.1899393340380855</v>
      </c>
      <c r="C446">
        <f>($D$3*EXP($E$3*Table2[[#This Row],[t]]))*COS(($F$3*Table2[[#This Row],[t]])-$L$3)</f>
        <v>-0.23423664513401249</v>
      </c>
      <c r="D446" t="e">
        <f>($F$4*EXP($D$4*Table2[[#This Row],[t]]))+($G$4*EXP($E$4*Table2[[#This Row],[t]]))</f>
        <v>#NUM!</v>
      </c>
      <c r="E446">
        <f>EXP($D$5*Table2[[#This Row],[t]])*($E$5+($F$5*Table2[[#This Row],[t]]))</f>
        <v>-0.58437194044399898</v>
      </c>
      <c r="G446" s="26">
        <f t="shared" si="13"/>
        <v>4.3499999999999517</v>
      </c>
      <c r="H446">
        <f ca="1">INDIRECT("Table2[@["&amp;Motion&amp;"]]")</f>
        <v>-0.23423664513401249</v>
      </c>
    </row>
    <row r="447" spans="1:8" x14ac:dyDescent="0.25">
      <c r="A447">
        <f t="shared" si="12"/>
        <v>4.3599999999999515</v>
      </c>
      <c r="B447">
        <f>$D$2*COS(($E$2*Table2[[#This Row],[t]])-$L$2)</f>
        <v>2.1551282791777941</v>
      </c>
      <c r="C447">
        <f>($D$3*EXP($E$3*Table2[[#This Row],[t]]))*COS(($F$3*Table2[[#This Row],[t]])-$L$3)</f>
        <v>-0.22719088259588607</v>
      </c>
      <c r="D447" t="e">
        <f>($F$4*EXP($D$4*Table2[[#This Row],[t]]))+($G$4*EXP($E$4*Table2[[#This Row],[t]]))</f>
        <v>#NUM!</v>
      </c>
      <c r="E447">
        <f>EXP($D$5*Table2[[#This Row],[t]])*($E$5+($F$5*Table2[[#This Row],[t]]))</f>
        <v>-0.58272909045152699</v>
      </c>
      <c r="G447" s="26">
        <f t="shared" si="13"/>
        <v>4.3599999999999515</v>
      </c>
      <c r="H447">
        <f ca="1">INDIRECT("Table2[@["&amp;Motion&amp;"]]")</f>
        <v>-0.22719088259588607</v>
      </c>
    </row>
    <row r="448" spans="1:8" x14ac:dyDescent="0.25">
      <c r="A448">
        <f t="shared" si="12"/>
        <v>4.3699999999999513</v>
      </c>
      <c r="B448">
        <f>$D$2*COS(($E$2*Table2[[#This Row],[t]])-$L$2)</f>
        <v>2.1194552017404926</v>
      </c>
      <c r="C448">
        <f>($D$3*EXP($E$3*Table2[[#This Row],[t]]))*COS(($F$3*Table2[[#This Row],[t]])-$L$3)</f>
        <v>-0.2200400423842066</v>
      </c>
      <c r="D448" t="e">
        <f>($F$4*EXP($D$4*Table2[[#This Row],[t]]))+($G$4*EXP($E$4*Table2[[#This Row],[t]]))</f>
        <v>#NUM!</v>
      </c>
      <c r="E448">
        <f>EXP($D$5*Table2[[#This Row],[t]])*($E$5+($F$5*Table2[[#This Row],[t]]))</f>
        <v>-0.58108809149148155</v>
      </c>
      <c r="G448" s="26">
        <f t="shared" si="13"/>
        <v>4.3699999999999513</v>
      </c>
      <c r="H448">
        <f ca="1">INDIRECT("Table2[@["&amp;Motion&amp;"]]")</f>
        <v>-0.2200400423842066</v>
      </c>
    </row>
    <row r="449" spans="1:8" x14ac:dyDescent="0.25">
      <c r="A449">
        <f t="shared" si="12"/>
        <v>4.379999999999951</v>
      </c>
      <c r="B449">
        <f>$D$2*COS(($E$2*Table2[[#This Row],[t]])-$L$2)</f>
        <v>2.0829343704815204</v>
      </c>
      <c r="C449">
        <f>($D$3*EXP($E$3*Table2[[#This Row],[t]]))*COS(($F$3*Table2[[#This Row],[t]])-$L$3)</f>
        <v>-0.21279068396696765</v>
      </c>
      <c r="D449" t="e">
        <f>($F$4*EXP($D$4*Table2[[#This Row],[t]]))+($G$4*EXP($E$4*Table2[[#This Row],[t]]))</f>
        <v>#NUM!</v>
      </c>
      <c r="E449">
        <f>EXP($D$5*Table2[[#This Row],[t]])*($E$5+($F$5*Table2[[#This Row],[t]]))</f>
        <v>-0.5794489659662283</v>
      </c>
      <c r="G449" s="26">
        <f t="shared" si="13"/>
        <v>4.379999999999951</v>
      </c>
      <c r="H449">
        <f ca="1">INDIRECT("Table2[@["&amp;Motion&amp;"]]")</f>
        <v>-0.21279068396696765</v>
      </c>
    </row>
    <row r="450" spans="1:8" x14ac:dyDescent="0.25">
      <c r="A450">
        <f t="shared" si="12"/>
        <v>4.3899999999999508</v>
      </c>
      <c r="B450">
        <f>$D$2*COS(($E$2*Table2[[#This Row],[t]])-$L$2)</f>
        <v>2.045580393246444</v>
      </c>
      <c r="C450">
        <f>($D$3*EXP($E$3*Table2[[#This Row],[t]]))*COS(($F$3*Table2[[#This Row],[t]])-$L$3)</f>
        <v>-0.20544937751057865</v>
      </c>
      <c r="D450" t="e">
        <f>($F$4*EXP($D$4*Table2[[#This Row],[t]]))+($G$4*EXP($E$4*Table2[[#This Row],[t]]))</f>
        <v>#NUM!</v>
      </c>
      <c r="E450">
        <f>EXP($D$5*Table2[[#This Row],[t]])*($E$5+($F$5*Table2[[#This Row],[t]]))</f>
        <v>-0.57781173600862334</v>
      </c>
      <c r="G450" s="26">
        <f t="shared" si="13"/>
        <v>4.3899999999999508</v>
      </c>
      <c r="H450">
        <f ca="1">INDIRECT("Table2[@["&amp;Motion&amp;"]]")</f>
        <v>-0.20544937751057865</v>
      </c>
    </row>
    <row r="451" spans="1:8" x14ac:dyDescent="0.25">
      <c r="A451">
        <f t="shared" si="12"/>
        <v>4.3999999999999506</v>
      </c>
      <c r="B451">
        <f>$D$2*COS(($E$2*Table2[[#This Row],[t]])-$L$2)</f>
        <v>2.0074082111281104</v>
      </c>
      <c r="C451">
        <f>($D$3*EXP($E$3*Table2[[#This Row],[t]]))*COS(($F$3*Table2[[#This Row],[t]])-$L$3)</f>
        <v>-0.19802269870723962</v>
      </c>
      <c r="D451" t="e">
        <f>($F$4*EXP($D$4*Table2[[#This Row],[t]]))+($G$4*EXP($E$4*Table2[[#This Row],[t]]))</f>
        <v>#NUM!</v>
      </c>
      <c r="E451">
        <f>EXP($D$5*Table2[[#This Row],[t]])*($E$5+($F$5*Table2[[#This Row],[t]]))</f>
        <v>-0.57617642348414422</v>
      </c>
      <c r="G451" s="26">
        <f t="shared" si="13"/>
        <v>4.3999999999999506</v>
      </c>
      <c r="H451">
        <f ca="1">INDIRECT("Table2[@["&amp;Motion&amp;"]]")</f>
        <v>-0.19802269870723962</v>
      </c>
    </row>
    <row r="452" spans="1:8" x14ac:dyDescent="0.25">
      <c r="A452">
        <f t="shared" si="12"/>
        <v>4.4099999999999504</v>
      </c>
      <c r="B452">
        <f>$D$2*COS(($E$2*Table2[[#This Row],[t]])-$L$2)</f>
        <v>1.9684330924904117</v>
      </c>
      <c r="C452">
        <f>($D$3*EXP($E$3*Table2[[#This Row],[t]]))*COS(($F$3*Table2[[#This Row],[t]])-$L$3)</f>
        <v>-0.19051722364951779</v>
      </c>
      <c r="D452" t="e">
        <f>($F$4*EXP($D$4*Table2[[#This Row],[t]]))+($G$4*EXP($E$4*Table2[[#This Row],[t]]))</f>
        <v>#NUM!</v>
      </c>
      <c r="E452">
        <f>EXP($D$5*Table2[[#This Row],[t]])*($E$5+($F$5*Table2[[#This Row],[t]]))</f>
        <v>-0.57454304999300676</v>
      </c>
      <c r="G452" s="26">
        <f t="shared" si="13"/>
        <v>4.4099999999999504</v>
      </c>
      <c r="H452">
        <f ca="1">INDIRECT("Table2[@["&amp;Motion&amp;"]]")</f>
        <v>-0.19051722364951779</v>
      </c>
    </row>
    <row r="453" spans="1:8" x14ac:dyDescent="0.25">
      <c r="A453">
        <f t="shared" si="12"/>
        <v>4.4199999999999502</v>
      </c>
      <c r="B453">
        <f>$D$2*COS(($E$2*Table2[[#This Row],[t]])-$L$2)</f>
        <v>1.9286706268611413</v>
      </c>
      <c r="C453">
        <f>($D$3*EXP($E$3*Table2[[#This Row],[t]]))*COS(($F$3*Table2[[#This Row],[t]])-$L$3)</f>
        <v>-0.18293952375562042</v>
      </c>
      <c r="D453" t="e">
        <f>($F$4*EXP($D$4*Table2[[#This Row],[t]]))+($G$4*EXP($E$4*Table2[[#This Row],[t]]))</f>
        <v>#NUM!</v>
      </c>
      <c r="E453">
        <f>EXP($D$5*Table2[[#This Row],[t]])*($E$5+($F$5*Table2[[#This Row],[t]]))</f>
        <v>-0.57291163687226643</v>
      </c>
      <c r="G453" s="26">
        <f t="shared" si="13"/>
        <v>4.4199999999999502</v>
      </c>
      <c r="H453">
        <f ca="1">INDIRECT("Table2[@["&amp;Motion&amp;"]]")</f>
        <v>-0.18293952375562042</v>
      </c>
    </row>
    <row r="454" spans="1:8" x14ac:dyDescent="0.25">
      <c r="A454">
        <f t="shared" si="12"/>
        <v>4.42999999999995</v>
      </c>
      <c r="B454">
        <f>$D$2*COS(($E$2*Table2[[#This Row],[t]])-$L$2)</f>
        <v>1.8881367186963922</v>
      </c>
      <c r="C454">
        <f>($D$3*EXP($E$3*Table2[[#This Row],[t]]))*COS(($F$3*Table2[[#This Row],[t]])-$L$3)</f>
        <v>-0.17529616074876045</v>
      </c>
      <c r="D454" t="e">
        <f>($F$4*EXP($D$4*Table2[[#This Row],[t]]))+($G$4*EXP($E$4*Table2[[#This Row],[t]]))</f>
        <v>#NUM!</v>
      </c>
      <c r="E454">
        <f>EXP($D$5*Table2[[#This Row],[t]])*($E$5+($F$5*Table2[[#This Row],[t]]))</f>
        <v>-0.57128220519790684</v>
      </c>
      <c r="G454" s="26">
        <f t="shared" si="13"/>
        <v>4.42999999999995</v>
      </c>
      <c r="H454">
        <f ca="1">INDIRECT("Table2[@["&amp;Motion&amp;"]]")</f>
        <v>-0.17529616074876045</v>
      </c>
    </row>
    <row r="455" spans="1:8" x14ac:dyDescent="0.25">
      <c r="A455">
        <f t="shared" si="12"/>
        <v>4.4399999999999498</v>
      </c>
      <c r="B455">
        <f>$D$2*COS(($E$2*Table2[[#This Row],[t]])-$L$2)</f>
        <v>1.8468475810189853</v>
      </c>
      <c r="C455">
        <f>($D$3*EXP($E$3*Table2[[#This Row],[t]]))*COS(($F$3*Table2[[#This Row],[t]])-$L$3)</f>
        <v>-0.16759368169395772</v>
      </c>
      <c r="D455" t="e">
        <f>($F$4*EXP($D$4*Table2[[#This Row],[t]]))+($G$4*EXP($E$4*Table2[[#This Row],[t]]))</f>
        <v>#NUM!</v>
      </c>
      <c r="E455">
        <f>EXP($D$5*Table2[[#This Row],[t]])*($E$5+($F$5*Table2[[#This Row],[t]]))</f>
        <v>-0.5696547757869127</v>
      </c>
      <c r="G455" s="26">
        <f t="shared" si="13"/>
        <v>4.4399999999999498</v>
      </c>
      <c r="H455">
        <f ca="1">INDIRECT("Table2[@["&amp;Motion&amp;"]]")</f>
        <v>-0.16759368169395772</v>
      </c>
    </row>
    <row r="456" spans="1:8" x14ac:dyDescent="0.25">
      <c r="A456">
        <f t="shared" si="12"/>
        <v>4.4499999999999496</v>
      </c>
      <c r="B456">
        <f>$D$2*COS(($E$2*Table2[[#This Row],[t]])-$L$2)</f>
        <v>1.8048197289334764</v>
      </c>
      <c r="C456">
        <f>($D$3*EXP($E$3*Table2[[#This Row],[t]]))*COS(($F$3*Table2[[#This Row],[t]])-$L$3)</f>
        <v>-0.15983861409552821</v>
      </c>
      <c r="D456" t="e">
        <f>($F$4*EXP($D$4*Table2[[#This Row],[t]]))+($G$4*EXP($E$4*Table2[[#This Row],[t]]))</f>
        <v>#NUM!</v>
      </c>
      <c r="E456">
        <f>EXP($D$5*Table2[[#This Row],[t]])*($E$5+($F$5*Table2[[#This Row],[t]]))</f>
        <v>-0.56802936919932956</v>
      </c>
      <c r="G456" s="26">
        <f t="shared" si="13"/>
        <v>4.4499999999999496</v>
      </c>
      <c r="H456">
        <f ca="1">INDIRECT("Table2[@["&amp;Motion&amp;"]]")</f>
        <v>-0.15983861409552821</v>
      </c>
    </row>
    <row r="457" spans="1:8" x14ac:dyDescent="0.25">
      <c r="A457">
        <f t="shared" si="12"/>
        <v>4.4599999999999493</v>
      </c>
      <c r="B457">
        <f>$D$2*COS(($E$2*Table2[[#This Row],[t]])-$L$2)</f>
        <v>1.7620699730203366</v>
      </c>
      <c r="C457">
        <f>($D$3*EXP($E$3*Table2[[#This Row],[t]]))*COS(($F$3*Table2[[#This Row],[t]])-$L$3)</f>
        <v>-0.15203746105843213</v>
      </c>
      <c r="D457" t="e">
        <f>($F$4*EXP($D$4*Table2[[#This Row],[t]]))+($G$4*EXP($E$4*Table2[[#This Row],[t]]))</f>
        <v>#NUM!</v>
      </c>
      <c r="E457">
        <f>EXP($D$5*Table2[[#This Row],[t]])*($E$5+($F$5*Table2[[#This Row],[t]]))</f>
        <v>-0.56640600574030808</v>
      </c>
      <c r="G457" s="26">
        <f t="shared" si="13"/>
        <v>4.4599999999999493</v>
      </c>
      <c r="H457">
        <f ca="1">INDIRECT("Table2[@["&amp;Motion&amp;"]]")</f>
        <v>-0.15203746105843213</v>
      </c>
    </row>
    <row r="458" spans="1:8" x14ac:dyDescent="0.25">
      <c r="A458">
        <f t="shared" si="12"/>
        <v>4.4699999999999491</v>
      </c>
      <c r="B458">
        <f>$D$2*COS(($E$2*Table2[[#This Row],[t]])-$L$2)</f>
        <v>1.718615412611942</v>
      </c>
      <c r="C458">
        <f>($D$3*EXP($E$3*Table2[[#This Row],[t]]))*COS(($F$3*Table2[[#This Row],[t]])-$L$3)</f>
        <v>-0.14419669651658865</v>
      </c>
      <c r="D458" t="e">
        <f>($F$4*EXP($D$4*Table2[[#This Row],[t]]))+($G$4*EXP($E$4*Table2[[#This Row],[t]]))</f>
        <v>#NUM!</v>
      </c>
      <c r="E458">
        <f>EXP($D$5*Table2[[#This Row],[t]])*($E$5+($F$5*Table2[[#This Row],[t]]))</f>
        <v>-0.56478470546213622</v>
      </c>
      <c r="G458" s="26">
        <f t="shared" si="13"/>
        <v>4.4699999999999491</v>
      </c>
      <c r="H458">
        <f ca="1">INDIRECT("Table2[@["&amp;Motion&amp;"]]")</f>
        <v>-0.14419669651658865</v>
      </c>
    </row>
    <row r="459" spans="1:8" x14ac:dyDescent="0.25">
      <c r="A459">
        <f t="shared" si="12"/>
        <v>4.4799999999999489</v>
      </c>
      <c r="B459">
        <f>$D$2*COS(($E$2*Table2[[#This Row],[t]])-$L$2)</f>
        <v>1.6744734289530692</v>
      </c>
      <c r="C459">
        <f>($D$3*EXP($E$3*Table2[[#This Row],[t]]))*COS(($F$3*Table2[[#This Row],[t]])-$L$3)</f>
        <v>-0.13632276053115555</v>
      </c>
      <c r="D459" t="e">
        <f>($F$4*EXP($D$4*Table2[[#This Row],[t]]))+($G$4*EXP($E$4*Table2[[#This Row],[t]]))</f>
        <v>#NUM!</v>
      </c>
      <c r="E459">
        <f>EXP($D$5*Table2[[#This Row],[t]])*($E$5+($F$5*Table2[[#This Row],[t]]))</f>
        <v>-0.56316548816625567</v>
      </c>
      <c r="G459" s="26">
        <f t="shared" si="13"/>
        <v>4.4799999999999489</v>
      </c>
      <c r="H459">
        <f ca="1">INDIRECT("Table2[@["&amp;Motion&amp;"]]")</f>
        <v>-0.13632276053115555</v>
      </c>
    </row>
    <row r="460" spans="1:8" x14ac:dyDescent="0.25">
      <c r="A460">
        <f t="shared" si="12"/>
        <v>4.4899999999999487</v>
      </c>
      <c r="B460">
        <f>$D$2*COS(($E$2*Table2[[#This Row],[t]])-$L$2)</f>
        <v>1.6296616782486295</v>
      </c>
      <c r="C460">
        <f>($D$3*EXP($E$3*Table2[[#This Row],[t]]))*COS(($F$3*Table2[[#This Row],[t]])-$L$3)</f>
        <v>-0.12842205466171819</v>
      </c>
      <c r="D460" t="e">
        <f>($F$4*EXP($D$4*Table2[[#This Row],[t]]))+($G$4*EXP($E$4*Table2[[#This Row],[t]]))</f>
        <v>#NUM!</v>
      </c>
      <c r="E460">
        <f>EXP($D$5*Table2[[#This Row],[t]])*($E$5+($F$5*Table2[[#This Row],[t]]))</f>
        <v>-0.56154837340526575</v>
      </c>
      <c r="G460" s="26">
        <f t="shared" si="13"/>
        <v>4.4899999999999487</v>
      </c>
      <c r="H460">
        <f ca="1">INDIRECT("Table2[@["&amp;Motion&amp;"]]")</f>
        <v>-0.12842205466171819</v>
      </c>
    </row>
    <row r="461" spans="1:8" x14ac:dyDescent="0.25">
      <c r="A461">
        <f t="shared" ref="A461:A524" si="14">A460+$B$9</f>
        <v>4.4999999999999485</v>
      </c>
      <c r="B461">
        <f>$D$2*COS(($E$2*Table2[[#This Row],[t]])-$L$2)</f>
        <v>1.5841980846014232</v>
      </c>
      <c r="C461">
        <f>($D$3*EXP($E$3*Table2[[#This Row],[t]]))*COS(($F$3*Table2[[#This Row],[t]])-$L$3)</f>
        <v>-0.12050093741321684</v>
      </c>
      <c r="D461" t="e">
        <f>($F$4*EXP($D$4*Table2[[#This Row],[t]]))+($G$4*EXP($E$4*Table2[[#This Row],[t]]))</f>
        <v>#NUM!</v>
      </c>
      <c r="E461">
        <f>EXP($D$5*Table2[[#This Row],[t]])*($E$5+($F$5*Table2[[#This Row],[t]]))</f>
        <v>-0.55993338048491259</v>
      </c>
      <c r="G461" s="26">
        <f t="shared" ref="G461:G524" si="15">G460+$B$9</f>
        <v>4.4999999999999485</v>
      </c>
      <c r="H461">
        <f ca="1">INDIRECT("Table2[@["&amp;Motion&amp;"]]")</f>
        <v>-0.12050093741321684</v>
      </c>
    </row>
    <row r="462" spans="1:8" x14ac:dyDescent="0.25">
      <c r="A462">
        <f t="shared" si="14"/>
        <v>4.5099999999999483</v>
      </c>
      <c r="B462">
        <f>$D$2*COS(($E$2*Table2[[#This Row],[t]])-$L$2)</f>
        <v>1.5381008328427361</v>
      </c>
      <c r="C462">
        <f>($D$3*EXP($E$3*Table2[[#This Row],[t]]))*COS(($F$3*Table2[[#This Row],[t]])-$L$3)</f>
        <v>-0.1125657197613817</v>
      </c>
      <c r="D462" t="e">
        <f>($F$4*EXP($D$4*Table2[[#This Row],[t]]))+($G$4*EXP($E$4*Table2[[#This Row],[t]]))</f>
        <v>#NUM!</v>
      </c>
      <c r="E462">
        <f>EXP($D$5*Table2[[#This Row],[t]])*($E$5+($F$5*Table2[[#This Row],[t]]))</f>
        <v>-0.55832052846606561</v>
      </c>
      <c r="G462" s="26">
        <f t="shared" si="15"/>
        <v>4.5099999999999483</v>
      </c>
      <c r="H462">
        <f ca="1">INDIRECT("Table2[@["&amp;Motion&amp;"]]")</f>
        <v>-0.1125657197613817</v>
      </c>
    </row>
    <row r="463" spans="1:8" x14ac:dyDescent="0.25">
      <c r="A463">
        <f t="shared" si="14"/>
        <v>4.5199999999999481</v>
      </c>
      <c r="B463">
        <f>$D$2*COS(($E$2*Table2[[#This Row],[t]])-$L$2)</f>
        <v>1.4913883612586494</v>
      </c>
      <c r="C463">
        <f>($D$3*EXP($E$3*Table2[[#This Row],[t]]))*COS(($F$3*Table2[[#This Row],[t]])-$L$3)</f>
        <v>-0.10462266075933974</v>
      </c>
      <c r="D463" t="e">
        <f>($F$4*EXP($D$4*Table2[[#This Row],[t]]))+($G$4*EXP($E$4*Table2[[#This Row],[t]]))</f>
        <v>#NUM!</v>
      </c>
      <c r="E463">
        <f>EXP($D$5*Table2[[#This Row],[t]])*($E$5+($F$5*Table2[[#This Row],[t]]))</f>
        <v>-0.55670983616667968</v>
      </c>
      <c r="G463" s="26">
        <f t="shared" si="15"/>
        <v>4.5199999999999481</v>
      </c>
      <c r="H463">
        <f ca="1">INDIRECT("Table2[@["&amp;Motion&amp;"]]")</f>
        <v>-0.10462266075933974</v>
      </c>
    </row>
    <row r="464" spans="1:8" x14ac:dyDescent="0.25">
      <c r="A464">
        <f t="shared" si="14"/>
        <v>4.5299999999999478</v>
      </c>
      <c r="B464">
        <f>$D$2*COS(($E$2*Table2[[#This Row],[t]])-$L$2)</f>
        <v>1.4440793542149724</v>
      </c>
      <c r="C464">
        <f>($D$3*EXP($E$3*Table2[[#This Row],[t]]))*COS(($F$3*Table2[[#This Row],[t]])-$L$3)</f>
        <v>-9.6677963227968372E-2</v>
      </c>
      <c r="D464" t="e">
        <f>($F$4*EXP($D$4*Table2[[#This Row],[t]]))+($G$4*EXP($E$4*Table2[[#This Row],[t]]))</f>
        <v>#NUM!</v>
      </c>
      <c r="E464">
        <f>EXP($D$5*Table2[[#This Row],[t]])*($E$5+($F$5*Table2[[#This Row],[t]]))</f>
        <v>-0.55510132216374397</v>
      </c>
      <c r="G464" s="26">
        <f t="shared" si="15"/>
        <v>4.5299999999999478</v>
      </c>
      <c r="H464">
        <f ca="1">INDIRECT("Table2[@["&amp;Motion&amp;"]]")</f>
        <v>-9.6677963227968372E-2</v>
      </c>
    </row>
    <row r="465" spans="1:8" x14ac:dyDescent="0.25">
      <c r="A465">
        <f t="shared" si="14"/>
        <v>4.5399999999999476</v>
      </c>
      <c r="B465">
        <f>$D$2*COS(($E$2*Table2[[#This Row],[t]])-$L$2)</f>
        <v>1.3961927346837439</v>
      </c>
      <c r="C465">
        <f>($D$3*EXP($E$3*Table2[[#This Row],[t]]))*COS(($F$3*Table2[[#This Row],[t]])-$L$3)</f>
        <v>-8.8737769532498498E-2</v>
      </c>
      <c r="D465" t="e">
        <f>($F$4*EXP($D$4*Table2[[#This Row],[t]]))+($G$4*EXP($E$4*Table2[[#This Row],[t]]))</f>
        <v>#NUM!</v>
      </c>
      <c r="E465">
        <f>EXP($D$5*Table2[[#This Row],[t]])*($E$5+($F$5*Table2[[#This Row],[t]]))</f>
        <v>-0.55349500479521774</v>
      </c>
      <c r="G465" s="26">
        <f t="shared" si="15"/>
        <v>4.5399999999999476</v>
      </c>
      <c r="H465">
        <f ca="1">INDIRECT("Table2[@["&amp;Motion&amp;"]]")</f>
        <v>-8.8737769532498498E-2</v>
      </c>
    </row>
    <row r="466" spans="1:8" x14ac:dyDescent="0.25">
      <c r="A466">
        <f t="shared" si="14"/>
        <v>4.5499999999999474</v>
      </c>
      <c r="B466">
        <f>$D$2*COS(($E$2*Table2[[#This Row],[t]])-$L$2)</f>
        <v>1.347747656674297</v>
      </c>
      <c r="C466">
        <f>($D$3*EXP($E$3*Table2[[#This Row],[t]]))*COS(($F$3*Table2[[#This Row],[t]])-$L$3)</f>
        <v>-8.0808157447749718E-2</v>
      </c>
      <c r="D466" t="e">
        <f>($F$4*EXP($D$4*Table2[[#This Row],[t]]))+($G$4*EXP($E$4*Table2[[#This Row],[t]]))</f>
        <v>#NUM!</v>
      </c>
      <c r="E466">
        <f>EXP($D$5*Table2[[#This Row],[t]])*($E$5+($F$5*Table2[[#This Row],[t]]))</f>
        <v>-0.55189090216195225</v>
      </c>
      <c r="G466" s="26">
        <f t="shared" si="15"/>
        <v>4.5499999999999474</v>
      </c>
      <c r="H466">
        <f ca="1">INDIRECT("Table2[@["&amp;Motion&amp;"]]")</f>
        <v>-8.0808157447749718E-2</v>
      </c>
    </row>
    <row r="467" spans="1:8" x14ac:dyDescent="0.25">
      <c r="A467">
        <f t="shared" si="14"/>
        <v>4.5599999999999472</v>
      </c>
      <c r="B467">
        <f>$D$2*COS(($E$2*Table2[[#This Row],[t]])-$L$2)</f>
        <v>1.2987634975719096</v>
      </c>
      <c r="C467">
        <f>($D$3*EXP($E$3*Table2[[#This Row],[t]]))*COS(($F$3*Table2[[#This Row],[t]])-$L$3)</f>
        <v>-7.2895136114319664E-2</v>
      </c>
      <c r="D467" t="e">
        <f>($F$4*EXP($D$4*Table2[[#This Row],[t]]))+($G$4*EXP($E$4*Table2[[#This Row],[t]]))</f>
        <v>#NUM!</v>
      </c>
      <c r="E467">
        <f>EXP($D$5*Table2[[#This Row],[t]])*($E$5+($F$5*Table2[[#This Row],[t]]))</f>
        <v>-0.5502890321295999</v>
      </c>
      <c r="G467" s="26">
        <f t="shared" si="15"/>
        <v>4.5599999999999472</v>
      </c>
      <c r="H467">
        <f ca="1">INDIRECT("Table2[@["&amp;Motion&amp;"]]")</f>
        <v>-7.2895136114319664E-2</v>
      </c>
    </row>
    <row r="468" spans="1:8" x14ac:dyDescent="0.25">
      <c r="A468">
        <f t="shared" si="14"/>
        <v>4.569999999999947</v>
      </c>
      <c r="B468">
        <f>$D$2*COS(($E$2*Table2[[#This Row],[t]])-$L$2)</f>
        <v>1.2492598503871093</v>
      </c>
      <c r="C468">
        <f>($D$3*EXP($E$3*Table2[[#This Row],[t]]))*COS(($F$3*Table2[[#This Row],[t]])-$L$3)</f>
        <v>-6.5004642087926015E-2</v>
      </c>
      <c r="D468" t="e">
        <f>($F$4*EXP($D$4*Table2[[#This Row],[t]]))+($G$4*EXP($E$4*Table2[[#This Row],[t]]))</f>
        <v>#NUM!</v>
      </c>
      <c r="E468">
        <f>EXP($D$5*Table2[[#This Row],[t]])*($E$5+($F$5*Table2[[#This Row],[t]]))</f>
        <v>-0.54868941233051072</v>
      </c>
      <c r="G468" s="26">
        <f t="shared" si="15"/>
        <v>4.569999999999947</v>
      </c>
      <c r="H468">
        <f ca="1">INDIRECT("Table2[@["&amp;Motion&amp;"]]")</f>
        <v>-6.5004642087926015E-2</v>
      </c>
    </row>
    <row r="469" spans="1:8" x14ac:dyDescent="0.25">
      <c r="A469">
        <f t="shared" si="14"/>
        <v>4.5799999999999468</v>
      </c>
      <c r="B469">
        <f>$D$2*COS(($E$2*Table2[[#This Row],[t]])-$L$2)</f>
        <v>1.1992565159187298</v>
      </c>
      <c r="C469">
        <f>($D$3*EXP($E$3*Table2[[#This Row],[t]]))*COS(($F$3*Table2[[#This Row],[t]])-$L$3)</f>
        <v>-5.7142535484031996E-2</v>
      </c>
      <c r="D469" t="e">
        <f>($F$4*EXP($D$4*Table2[[#This Row],[t]]))+($G$4*EXP($E$4*Table2[[#This Row],[t]]))</f>
        <v>#NUM!</v>
      </c>
      <c r="E469">
        <f>EXP($D$5*Table2[[#This Row],[t]])*($E$5+($F$5*Table2[[#This Row],[t]]))</f>
        <v>-0.54709206016561363</v>
      </c>
      <c r="G469" s="26">
        <f t="shared" si="15"/>
        <v>4.5799999999999468</v>
      </c>
      <c r="H469">
        <f ca="1">INDIRECT("Table2[@["&amp;Motion&amp;"]]")</f>
        <v>-5.7142535484031996E-2</v>
      </c>
    </row>
    <row r="470" spans="1:8" x14ac:dyDescent="0.25">
      <c r="A470">
        <f t="shared" si="14"/>
        <v>4.5899999999999466</v>
      </c>
      <c r="B470">
        <f>$D$2*COS(($E$2*Table2[[#This Row],[t]])-$L$2)</f>
        <v>1.1487734948338566</v>
      </c>
      <c r="C470">
        <f>($D$3*EXP($E$3*Table2[[#This Row],[t]]))*COS(($F$3*Table2[[#This Row],[t]])-$L$3)</f>
        <v>-4.9314596219776033E-2</v>
      </c>
      <c r="D470" t="e">
        <f>($F$4*EXP($D$4*Table2[[#This Row],[t]]))+($G$4*EXP($E$4*Table2[[#This Row],[t]]))</f>
        <v>#NUM!</v>
      </c>
      <c r="E470">
        <f>EXP($D$5*Table2[[#This Row],[t]])*($E$5+($F$5*Table2[[#This Row],[t]]))</f>
        <v>-0.54549699280628772</v>
      </c>
      <c r="G470" s="26">
        <f t="shared" si="15"/>
        <v>4.5899999999999466</v>
      </c>
      <c r="H470">
        <f ca="1">INDIRECT("Table2[@["&amp;Motion&amp;"]]")</f>
        <v>-4.9314596219776033E-2</v>
      </c>
    </row>
    <row r="471" spans="1:8" x14ac:dyDescent="0.25">
      <c r="A471">
        <f t="shared" si="14"/>
        <v>4.5999999999999464</v>
      </c>
      <c r="B471">
        <f>$D$2*COS(($E$2*Table2[[#This Row],[t]])-$L$2)</f>
        <v>1.0978309796678258</v>
      </c>
      <c r="C471">
        <f>($D$3*EXP($E$3*Table2[[#This Row],[t]]))*COS(($F$3*Table2[[#This Row],[t]])-$L$3)</f>
        <v>-4.1526520355129708E-2</v>
      </c>
      <c r="D471" t="e">
        <f>($F$4*EXP($D$4*Table2[[#This Row],[t]]))+($G$4*EXP($E$4*Table2[[#This Row],[t]]))</f>
        <v>#NUM!</v>
      </c>
      <c r="E471">
        <f>EXP($D$5*Table2[[#This Row],[t]])*($E$5+($F$5*Table2[[#This Row],[t]]))</f>
        <v>-0.54390422719621878</v>
      </c>
      <c r="G471" s="26">
        <f t="shared" si="15"/>
        <v>4.5999999999999464</v>
      </c>
      <c r="H471">
        <f ca="1">INDIRECT("Table2[@["&amp;Motion&amp;"]]")</f>
        <v>-4.1526520355129708E-2</v>
      </c>
    </row>
    <row r="472" spans="1:8" x14ac:dyDescent="0.25">
      <c r="A472">
        <f t="shared" si="14"/>
        <v>4.6099999999999461</v>
      </c>
      <c r="B472">
        <f>$D$2*COS(($E$2*Table2[[#This Row],[t]])-$L$2)</f>
        <v>1.0464493467474789</v>
      </c>
      <c r="C472">
        <f>($D$3*EXP($E$3*Table2[[#This Row],[t]]))*COS(($F$3*Table2[[#This Row],[t]])-$L$3)</f>
        <v>-3.3783916535130513E-2</v>
      </c>
      <c r="D472" t="e">
        <f>($F$4*EXP($D$4*Table2[[#This Row],[t]]))+($G$4*EXP($E$4*Table2[[#This Row],[t]]))</f>
        <v>#NUM!</v>
      </c>
      <c r="E472">
        <f>EXP($D$5*Table2[[#This Row],[t]])*($E$5+($F$5*Table2[[#This Row],[t]]))</f>
        <v>-0.54231378005324282</v>
      </c>
      <c r="G472" s="26">
        <f t="shared" si="15"/>
        <v>4.6099999999999461</v>
      </c>
      <c r="H472">
        <f ca="1">INDIRECT("Table2[@["&amp;Motion&amp;"]]")</f>
        <v>-3.3783916535130513E-2</v>
      </c>
    </row>
    <row r="473" spans="1:8" x14ac:dyDescent="0.25">
      <c r="A473">
        <f t="shared" si="14"/>
        <v>4.6199999999999459</v>
      </c>
      <c r="B473">
        <f>$D$2*COS(($E$2*Table2[[#This Row],[t]])-$L$2)</f>
        <v>0.99464914804090487</v>
      </c>
      <c r="C473">
        <f>($D$3*EXP($E$3*Table2[[#This Row],[t]]))*COS(($F$3*Table2[[#This Row],[t]])-$L$3)</f>
        <v>-2.6092302534911641E-2</v>
      </c>
      <c r="D473" t="e">
        <f>($F$4*EXP($D$4*Table2[[#This Row],[t]]))+($G$4*EXP($E$4*Table2[[#This Row],[t]]))</f>
        <v>#NUM!</v>
      </c>
      <c r="E473">
        <f>EXP($D$5*Table2[[#This Row],[t]])*($E$5+($F$5*Table2[[#This Row],[t]]))</f>
        <v>-0.54072566787117826</v>
      </c>
      <c r="G473" s="26">
        <f t="shared" si="15"/>
        <v>4.6199999999999459</v>
      </c>
      <c r="H473">
        <f ca="1">INDIRECT("Table2[@["&amp;Motion&amp;"]]")</f>
        <v>-2.6092302534911641E-2</v>
      </c>
    </row>
    <row r="474" spans="1:8" x14ac:dyDescent="0.25">
      <c r="A474">
        <f t="shared" si="14"/>
        <v>4.6299999999999457</v>
      </c>
      <c r="B474">
        <f>$D$2*COS(($E$2*Table2[[#This Row],[t]])-$L$2)</f>
        <v>0.94245110293692647</v>
      </c>
      <c r="C474">
        <f>($D$3*EXP($E$3*Table2[[#This Row],[t]]))*COS(($F$3*Table2[[#This Row],[t]])-$L$3)</f>
        <v>-1.8457101909185935E-2</v>
      </c>
      <c r="D474" t="e">
        <f>($F$4*EXP($D$4*Table2[[#This Row],[t]]))+($G$4*EXP($E$4*Table2[[#This Row],[t]]))</f>
        <v>#NUM!</v>
      </c>
      <c r="E474">
        <f>EXP($D$5*Table2[[#This Row],[t]])*($E$5+($F$5*Table2[[#This Row],[t]]))</f>
        <v>-0.53913990692164415</v>
      </c>
      <c r="G474" s="26">
        <f t="shared" si="15"/>
        <v>4.6299999999999457</v>
      </c>
      <c r="H474">
        <f ca="1">INDIRECT("Table2[@["&amp;Motion&amp;"]]")</f>
        <v>-1.8457101909185935E-2</v>
      </c>
    </row>
    <row r="475" spans="1:8" x14ac:dyDescent="0.25">
      <c r="A475">
        <f t="shared" si="14"/>
        <v>4.6399999999999455</v>
      </c>
      <c r="B475">
        <f>$D$2*COS(($E$2*Table2[[#This Row],[t]])-$L$2)</f>
        <v>0.88987608995762046</v>
      </c>
      <c r="C475">
        <f>($D$3*EXP($E$3*Table2[[#This Row],[t]]))*COS(($F$3*Table2[[#This Row],[t]])-$L$3)</f>
        <v>-1.0883640747712923E-2</v>
      </c>
      <c r="D475" t="e">
        <f>($F$4*EXP($D$4*Table2[[#This Row],[t]]))+($G$4*EXP($E$4*Table2[[#This Row],[t]]))</f>
        <v>#NUM!</v>
      </c>
      <c r="E475">
        <f>EXP($D$5*Table2[[#This Row],[t]])*($E$5+($F$5*Table2[[#This Row],[t]]))</f>
        <v>-0.53755651325586618</v>
      </c>
      <c r="G475" s="26">
        <f t="shared" si="15"/>
        <v>4.6399999999999455</v>
      </c>
      <c r="H475">
        <f ca="1">INDIRECT("Table2[@["&amp;Motion&amp;"]]")</f>
        <v>-1.0883640747712923E-2</v>
      </c>
    </row>
    <row r="476" spans="1:8" x14ac:dyDescent="0.25">
      <c r="A476">
        <f t="shared" si="14"/>
        <v>4.6499999999999453</v>
      </c>
      <c r="B476">
        <f>$D$2*COS(($E$2*Table2[[#This Row],[t]])-$L$2)</f>
        <v>0.83694513840718776</v>
      </c>
      <c r="C476">
        <f>($D$3*EXP($E$3*Table2[[#This Row],[t]]))*COS(($F$3*Table2[[#This Row],[t]])-$L$3)</f>
        <v>-3.3771445382084135E-3</v>
      </c>
      <c r="D476" t="e">
        <f>($F$4*EXP($D$4*Table2[[#This Row],[t]]))+($G$4*EXP($E$4*Table2[[#This Row],[t]]))</f>
        <v>#NUM!</v>
      </c>
      <c r="E476">
        <f>EXP($D$5*Table2[[#This Row],[t]])*($E$5+($F$5*Table2[[#This Row],[t]]))</f>
        <v>-0.53597550270647121</v>
      </c>
      <c r="G476" s="26">
        <f t="shared" si="15"/>
        <v>4.6499999999999453</v>
      </c>
      <c r="H476">
        <f ca="1">INDIRECT("Table2[@["&amp;Motion&amp;"]]")</f>
        <v>-3.3771445382084135E-3</v>
      </c>
    </row>
    <row r="477" spans="1:8" x14ac:dyDescent="0.25">
      <c r="A477">
        <f t="shared" si="14"/>
        <v>4.6599999999999451</v>
      </c>
      <c r="B477">
        <f>$D$2*COS(($E$2*Table2[[#This Row],[t]])-$L$2)</f>
        <v>0.78367941996051194</v>
      </c>
      <c r="C477">
        <f>($D$3*EXP($E$3*Table2[[#This Row],[t]]))*COS(($F$3*Table2[[#This Row],[t]])-$L$3)</f>
        <v>4.0572648619583082E-3</v>
      </c>
      <c r="D477" t="e">
        <f>($F$4*EXP($D$4*Table2[[#This Row],[t]]))+($G$4*EXP($E$4*Table2[[#This Row],[t]]))</f>
        <v>#NUM!</v>
      </c>
      <c r="E477">
        <f>EXP($D$5*Table2[[#This Row],[t]])*($E$5+($F$5*Table2[[#This Row],[t]]))</f>
        <v>-0.53439689088926734</v>
      </c>
      <c r="G477" s="26">
        <f t="shared" si="15"/>
        <v>4.6599999999999451</v>
      </c>
      <c r="H477">
        <f ca="1">INDIRECT("Table2[@["&amp;Motion&amp;"]]")</f>
        <v>4.0572648619583082E-3</v>
      </c>
    </row>
    <row r="478" spans="1:8" x14ac:dyDescent="0.25">
      <c r="A478">
        <f t="shared" si="14"/>
        <v>4.6699999999999449</v>
      </c>
      <c r="B478">
        <f>$D$2*COS(($E$2*Table2[[#This Row],[t]])-$L$2)</f>
        <v>0.73010024019477138</v>
      </c>
      <c r="C478">
        <f>($D$3*EXP($E$3*Table2[[#This Row],[t]]))*COS(($F$3*Table2[[#This Row],[t]])-$L$3)</f>
        <v>1.1414572144031849E-2</v>
      </c>
      <c r="D478" t="e">
        <f>($F$4*EXP($D$4*Table2[[#This Row],[t]]))+($G$4*EXP($E$4*Table2[[#This Row],[t]]))</f>
        <v>#NUM!</v>
      </c>
      <c r="E478">
        <f>EXP($D$5*Table2[[#This Row],[t]])*($E$5+($F$5*Table2[[#This Row],[t]]))</f>
        <v>-0.53282069320501402</v>
      </c>
      <c r="G478" s="26">
        <f t="shared" si="15"/>
        <v>4.6699999999999449</v>
      </c>
      <c r="H478">
        <f ca="1">INDIRECT("Table2[@["&amp;Motion&amp;"]]")</f>
        <v>1.1414572144031849E-2</v>
      </c>
    </row>
    <row r="479" spans="1:8" x14ac:dyDescent="0.25">
      <c r="A479">
        <f t="shared" si="14"/>
        <v>4.6799999999999446</v>
      </c>
      <c r="B479">
        <f>$D$2*COS(($E$2*Table2[[#This Row],[t]])-$L$2)</f>
        <v>0.67622903006749313</v>
      </c>
      <c r="C479">
        <f>($D$3*EXP($E$3*Table2[[#This Row],[t]]))*COS(($F$3*Table2[[#This Row],[t]])-$L$3)</f>
        <v>1.8689871354935259E-2</v>
      </c>
      <c r="D479" t="e">
        <f>($F$4*EXP($D$4*Table2[[#This Row],[t]]))+($G$4*EXP($E$4*Table2[[#This Row],[t]]))</f>
        <v>#NUM!</v>
      </c>
      <c r="E479">
        <f>EXP($D$5*Table2[[#This Row],[t]])*($E$5+($F$5*Table2[[#This Row],[t]]))</f>
        <v>-0.53124692484117764</v>
      </c>
      <c r="G479" s="26">
        <f t="shared" si="15"/>
        <v>4.6799999999999446</v>
      </c>
      <c r="H479">
        <f ca="1">INDIRECT("Table2[@["&amp;Motion&amp;"]]")</f>
        <v>1.8689871354935259E-2</v>
      </c>
    </row>
    <row r="480" spans="1:8" x14ac:dyDescent="0.25">
      <c r="A480">
        <f t="shared" si="14"/>
        <v>4.6899999999999444</v>
      </c>
      <c r="B480">
        <f>$D$2*COS(($E$2*Table2[[#This Row],[t]])-$L$2)</f>
        <v>0.62208733734445476</v>
      </c>
      <c r="C480">
        <f>($D$3*EXP($E$3*Table2[[#This Row],[t]]))*COS(($F$3*Table2[[#This Row],[t]])-$L$3)</f>
        <v>2.5878368592088641E-2</v>
      </c>
      <c r="D480" t="e">
        <f>($F$4*EXP($D$4*Table2[[#This Row],[t]]))+($G$4*EXP($E$4*Table2[[#This Row],[t]]))</f>
        <v>#NUM!</v>
      </c>
      <c r="E480">
        <f>EXP($D$5*Table2[[#This Row],[t]])*($E$5+($F$5*Table2[[#This Row],[t]]))</f>
        <v>-0.52967560077367692</v>
      </c>
      <c r="G480" s="26">
        <f t="shared" si="15"/>
        <v>4.6899999999999444</v>
      </c>
      <c r="H480">
        <f ca="1">INDIRECT("Table2[@["&amp;Motion&amp;"]]")</f>
        <v>2.5878368592088641E-2</v>
      </c>
    </row>
    <row r="481" spans="1:8" x14ac:dyDescent="0.25">
      <c r="A481">
        <f t="shared" si="14"/>
        <v>4.6999999999999442</v>
      </c>
      <c r="B481">
        <f>$D$2*COS(($E$2*Table2[[#This Row],[t]])-$L$2)</f>
        <v>0.5676968179808658</v>
      </c>
      <c r="C481">
        <f>($D$3*EXP($E$3*Table2[[#This Row],[t]]))*COS(($F$3*Table2[[#This Row],[t]])-$L$3)</f>
        <v>3.2975384585005402E-2</v>
      </c>
      <c r="D481" t="e">
        <f>($F$4*EXP($D$4*Table2[[#This Row],[t]]))+($G$4*EXP($E$4*Table2[[#This Row],[t]]))</f>
        <v>#NUM!</v>
      </c>
      <c r="E481">
        <f>EXP($D$5*Table2[[#This Row],[t]])*($E$5+($F$5*Table2[[#This Row],[t]]))</f>
        <v>-0.52810673576861478</v>
      </c>
      <c r="G481" s="26">
        <f t="shared" si="15"/>
        <v>4.6999999999999442</v>
      </c>
      <c r="H481">
        <f ca="1">INDIRECT("Table2[@["&amp;Motion&amp;"]]")</f>
        <v>3.2975384585005402E-2</v>
      </c>
    </row>
    <row r="482" spans="1:8" x14ac:dyDescent="0.25">
      <c r="A482">
        <f t="shared" si="14"/>
        <v>4.709999999999944</v>
      </c>
      <c r="B482">
        <f>$D$2*COS(($E$2*Table2[[#This Row],[t]])-$L$2)</f>
        <v>0.51307922745927459</v>
      </c>
      <c r="C482">
        <f>($D$3*EXP($E$3*Table2[[#This Row],[t]]))*COS(($F$3*Table2[[#This Row],[t]])-$L$3)</f>
        <v>3.9976357162816931E-2</v>
      </c>
      <c r="D482" t="e">
        <f>($F$4*EXP($D$4*Table2[[#This Row],[t]]))+($G$4*EXP($E$4*Table2[[#This Row],[t]]))</f>
        <v>#NUM!</v>
      </c>
      <c r="E482">
        <f>EXP($D$5*Table2[[#This Row],[t]])*($E$5+($F$5*Table2[[#This Row],[t]]))</f>
        <v>-0.52654034438399877</v>
      </c>
      <c r="G482" s="26">
        <f t="shared" si="15"/>
        <v>4.709999999999944</v>
      </c>
      <c r="H482">
        <f ca="1">INDIRECT("Table2[@["&amp;Motion&amp;"]]")</f>
        <v>3.9976357162816931E-2</v>
      </c>
    </row>
    <row r="483" spans="1:8" x14ac:dyDescent="0.25">
      <c r="A483">
        <f t="shared" si="14"/>
        <v>4.7199999999999438</v>
      </c>
      <c r="B483">
        <f>$D$2*COS(($E$2*Table2[[#This Row],[t]])-$L$2)</f>
        <v>0.45825641208766471</v>
      </c>
      <c r="C483">
        <f>($D$3*EXP($E$3*Table2[[#This Row],[t]]))*COS(($F$3*Table2[[#This Row],[t]])-$L$3)</f>
        <v>4.6876843606946002E-2</v>
      </c>
      <c r="D483" t="e">
        <f>($F$4*EXP($D$4*Table2[[#This Row],[t]]))+($G$4*EXP($E$4*Table2[[#This Row],[t]]))</f>
        <v>#NUM!</v>
      </c>
      <c r="E483">
        <f>EXP($D$5*Table2[[#This Row],[t]])*($E$5+($F$5*Table2[[#This Row],[t]]))</f>
        <v>-0.5249764409714498</v>
      </c>
      <c r="G483" s="26">
        <f t="shared" si="15"/>
        <v>4.7199999999999438</v>
      </c>
      <c r="H483">
        <f ca="1">INDIRECT("Table2[@["&amp;Motion&amp;"]]")</f>
        <v>4.6876843606946002E-2</v>
      </c>
    </row>
    <row r="484" spans="1:8" x14ac:dyDescent="0.25">
      <c r="A484">
        <f t="shared" si="14"/>
        <v>4.7299999999999436</v>
      </c>
      <c r="B484">
        <f>$D$2*COS(($E$2*Table2[[#This Row],[t]])-$L$2)</f>
        <v>0.40325030026122383</v>
      </c>
      <c r="C484">
        <f>($D$3*EXP($E$3*Table2[[#This Row],[t]]))*COS(($F$3*Table2[[#This Row],[t]])-$L$3)</f>
        <v>5.3672522888262755E-2</v>
      </c>
      <c r="D484" t="e">
        <f>($F$4*EXP($D$4*Table2[[#This Row],[t]]))+($G$4*EXP($E$4*Table2[[#This Row],[t]]))</f>
        <v>#NUM!</v>
      </c>
      <c r="E484">
        <f>EXP($D$5*Table2[[#This Row],[t]])*($E$5+($F$5*Table2[[#This Row],[t]]))</f>
        <v>-0.5234150396778986</v>
      </c>
      <c r="G484" s="26">
        <f t="shared" si="15"/>
        <v>4.7299999999999436</v>
      </c>
      <c r="H484">
        <f ca="1">INDIRECT("Table2[@["&amp;Motion&amp;"]]")</f>
        <v>5.3672522888262755E-2</v>
      </c>
    </row>
    <row r="485" spans="1:8" x14ac:dyDescent="0.25">
      <c r="A485">
        <f t="shared" si="14"/>
        <v>4.7399999999999434</v>
      </c>
      <c r="B485">
        <f>$D$2*COS(($E$2*Table2[[#This Row],[t]])-$L$2)</f>
        <v>0.34808289369127743</v>
      </c>
      <c r="C485">
        <f>($D$3*EXP($E$3*Table2[[#This Row],[t]]))*COS(($F$3*Table2[[#This Row],[t]])-$L$3)</f>
        <v>6.0359197788151568E-2</v>
      </c>
      <c r="D485" t="e">
        <f>($F$4*EXP($D$4*Table2[[#This Row],[t]]))+($G$4*EXP($E$4*Table2[[#This Row],[t]]))</f>
        <v>#NUM!</v>
      </c>
      <c r="E485">
        <f>EXP($D$5*Table2[[#This Row],[t]])*($E$5+($F$5*Table2[[#This Row],[t]]))</f>
        <v>-0.52185615444727029</v>
      </c>
      <c r="G485" s="26">
        <f t="shared" si="15"/>
        <v>4.7399999999999434</v>
      </c>
      <c r="H485">
        <f ca="1">INDIRECT("Table2[@["&amp;Motion&amp;"]]")</f>
        <v>6.0359197788151568E-2</v>
      </c>
    </row>
    <row r="486" spans="1:8" x14ac:dyDescent="0.25">
      <c r="A486">
        <f t="shared" si="14"/>
        <v>4.7499999999999432</v>
      </c>
      <c r="B486">
        <f>$D$2*COS(($E$2*Table2[[#This Row],[t]])-$L$2)</f>
        <v>0.29277625860489798</v>
      </c>
      <c r="C486">
        <f>($D$3*EXP($E$3*Table2[[#This Row],[t]]))*COS(($F$3*Table2[[#This Row],[t]])-$L$3)</f>
        <v>6.693279690299761E-2</v>
      </c>
      <c r="D486" t="e">
        <f>($F$4*EXP($D$4*Table2[[#This Row],[t]]))+($G$4*EXP($E$4*Table2[[#This Row],[t]]))</f>
        <v>#NUM!</v>
      </c>
      <c r="E486">
        <f>EXP($D$5*Table2[[#This Row],[t]])*($E$5+($F$5*Table2[[#This Row],[t]]))</f>
        <v>-0.52029979902215773</v>
      </c>
      <c r="G486" s="26">
        <f t="shared" si="15"/>
        <v>4.7499999999999432</v>
      </c>
      <c r="H486">
        <f ca="1">INDIRECT("Table2[@["&amp;Motion&amp;"]]")</f>
        <v>6.693279690299761E-2</v>
      </c>
    </row>
    <row r="487" spans="1:8" x14ac:dyDescent="0.25">
      <c r="A487">
        <f t="shared" si="14"/>
        <v>4.7599999999999429</v>
      </c>
      <c r="B487">
        <f>$D$2*COS(($E$2*Table2[[#This Row],[t]])-$L$2)</f>
        <v>0.2373525169187079</v>
      </c>
      <c r="C487">
        <f>($D$3*EXP($E$3*Table2[[#This Row],[t]]))*COS(($F$3*Table2[[#This Row],[t]])-$L$3)</f>
        <v>7.3389376531720965E-2</v>
      </c>
      <c r="D487" t="e">
        <f>($F$4*EXP($D$4*Table2[[#This Row],[t]]))+($G$4*EXP($E$4*Table2[[#This Row],[t]]))</f>
        <v>#NUM!</v>
      </c>
      <c r="E487">
        <f>EXP($D$5*Table2[[#This Row],[t]])*($E$5+($F$5*Table2[[#This Row],[t]]))</f>
        <v>-0.51874598694548291</v>
      </c>
      <c r="G487" s="26">
        <f t="shared" si="15"/>
        <v>4.7599999999999429</v>
      </c>
      <c r="H487">
        <f ca="1">INDIRECT("Table2[@["&amp;Motion&amp;"]]")</f>
        <v>7.3389376531720965E-2</v>
      </c>
    </row>
    <row r="488" spans="1:8" x14ac:dyDescent="0.25">
      <c r="A488">
        <f t="shared" si="14"/>
        <v>4.7699999999999427</v>
      </c>
      <c r="B488">
        <f>$D$2*COS(($E$2*Table2[[#This Row],[t]])-$L$2)</f>
        <v>0.18183383739040837</v>
      </c>
      <c r="C488">
        <f>($D$3*EXP($E$3*Table2[[#This Row],[t]]))*COS(($F$3*Table2[[#This Row],[t]])-$L$3)</f>
        <v>7.9725122446052663E-2</v>
      </c>
      <c r="D488" t="e">
        <f>($F$4*EXP($D$4*Table2[[#This Row],[t]]))+($G$4*EXP($E$4*Table2[[#This Row],[t]]))</f>
        <v>#NUM!</v>
      </c>
      <c r="E488">
        <f>EXP($D$5*Table2[[#This Row],[t]])*($E$5+($F$5*Table2[[#This Row],[t]]))</f>
        <v>-0.51719473156214668</v>
      </c>
      <c r="G488" s="26">
        <f t="shared" si="15"/>
        <v>4.7699999999999427</v>
      </c>
      <c r="H488">
        <f ca="1">INDIRECT("Table2[@["&amp;Motion&amp;"]]")</f>
        <v>7.9725122446052663E-2</v>
      </c>
    </row>
    <row r="489" spans="1:8" x14ac:dyDescent="0.25">
      <c r="A489">
        <f t="shared" si="14"/>
        <v>4.7799999999999425</v>
      </c>
      <c r="B489">
        <f>$D$2*COS(($E$2*Table2[[#This Row],[t]])-$L$2)</f>
        <v>0.12624242675157155</v>
      </c>
      <c r="C489">
        <f>($D$3*EXP($E$3*Table2[[#This Row],[t]]))*COS(($F$3*Table2[[#This Row],[t]])-$L$3)</f>
        <v>8.5936351543367595E-2</v>
      </c>
      <c r="D489" t="e">
        <f>($F$4*EXP($D$4*Table2[[#This Row],[t]]))+($G$4*EXP($E$4*Table2[[#This Row],[t]]))</f>
        <v>#NUM!</v>
      </c>
      <c r="E489">
        <f>EXP($D$5*Table2[[#This Row],[t]])*($E$5+($F$5*Table2[[#This Row],[t]]))</f>
        <v>-0.51564604602066744</v>
      </c>
      <c r="G489" s="26">
        <f t="shared" si="15"/>
        <v>4.7799999999999425</v>
      </c>
      <c r="H489">
        <f ca="1">INDIRECT("Table2[@["&amp;Motion&amp;"]]")</f>
        <v>8.5936351543367595E-2</v>
      </c>
    </row>
    <row r="490" spans="1:8" x14ac:dyDescent="0.25">
      <c r="A490">
        <f t="shared" si="14"/>
        <v>4.7899999999999423</v>
      </c>
      <c r="B490">
        <f>$D$2*COS(($E$2*Table2[[#This Row],[t]])-$L$2)</f>
        <v>7.0600520825244012E-2</v>
      </c>
      <c r="C490">
        <f>($D$3*EXP($E$3*Table2[[#This Row],[t]]))*COS(($F$3*Table2[[#This Row],[t]])-$L$3)</f>
        <v>9.2019513381957838E-2</v>
      </c>
      <c r="D490" t="e">
        <f>($F$4*EXP($D$4*Table2[[#This Row],[t]]))+($G$4*EXP($E$4*Table2[[#This Row],[t]]))</f>
        <v>#NUM!</v>
      </c>
      <c r="E490">
        <f>EXP($D$5*Table2[[#This Row],[t]])*($E$5+($F$5*Table2[[#This Row],[t]]))</f>
        <v>-0.51409994327480757</v>
      </c>
      <c r="G490" s="26">
        <f t="shared" si="15"/>
        <v>4.7899999999999423</v>
      </c>
      <c r="H490">
        <f ca="1">INDIRECT("Table2[@["&amp;Motion&amp;"]]")</f>
        <v>9.2019513381957838E-2</v>
      </c>
    </row>
    <row r="491" spans="1:8" x14ac:dyDescent="0.25">
      <c r="A491">
        <f t="shared" si="14"/>
        <v>4.7999999999999421</v>
      </c>
      <c r="B491">
        <f>$D$2*COS(($E$2*Table2[[#This Row],[t]])-$L$2)</f>
        <v>1.4930375631914109E-2</v>
      </c>
      <c r="C491">
        <f>($D$3*EXP($E$3*Table2[[#This Row],[t]]))*COS(($F$3*Table2[[#This Row],[t]])-$L$3)</f>
        <v>9.7971191598736532E-2</v>
      </c>
      <c r="D491" t="e">
        <f>($F$4*EXP($D$4*Table2[[#This Row],[t]]))+($G$4*EXP($E$4*Table2[[#This Row],[t]]))</f>
        <v>#NUM!</v>
      </c>
      <c r="E491">
        <f>EXP($D$5*Table2[[#This Row],[t]])*($E$5+($F$5*Table2[[#This Row],[t]]))</f>
        <v>-0.51255643608518953</v>
      </c>
      <c r="G491" s="26">
        <f t="shared" si="15"/>
        <v>4.7999999999999421</v>
      </c>
      <c r="H491">
        <f ca="1">INDIRECT("Table2[@["&amp;Motion&amp;"]]")</f>
        <v>9.7971191598736532E-2</v>
      </c>
    </row>
    <row r="492" spans="1:8" x14ac:dyDescent="0.25">
      <c r="A492">
        <f t="shared" si="14"/>
        <v>4.8099999999999419</v>
      </c>
      <c r="B492">
        <f>$D$2*COS(($E$2*Table2[[#This Row],[t]])-$L$2)</f>
        <v>-4.0745741512599548E-2</v>
      </c>
      <c r="C492">
        <f>($D$3*EXP($E$3*Table2[[#This Row],[t]]))*COS(($F$3*Table2[[#This Row],[t]])-$L$3)</f>
        <v>0.10378810520945303</v>
      </c>
      <c r="D492" t="e">
        <f>($F$4*EXP($D$4*Table2[[#This Row],[t]]))+($G$4*EXP($E$4*Table2[[#This Row],[t]]))</f>
        <v>#NUM!</v>
      </c>
      <c r="E492">
        <f>EXP($D$5*Table2[[#This Row],[t]])*($E$5+($F$5*Table2[[#This Row],[t]]))</f>
        <v>-0.51101553702090019</v>
      </c>
      <c r="G492" s="26">
        <f t="shared" si="15"/>
        <v>4.8099999999999419</v>
      </c>
      <c r="H492">
        <f ca="1">INDIRECT("Table2[@["&amp;Motion&amp;"]]")</f>
        <v>0.10378810520945303</v>
      </c>
    </row>
    <row r="493" spans="1:8" x14ac:dyDescent="0.25">
      <c r="A493">
        <f t="shared" si="14"/>
        <v>4.8199999999999417</v>
      </c>
      <c r="B493">
        <f>$D$2*COS(($E$2*Table2[[#This Row],[t]])-$L$2)</f>
        <v>-9.6405560903777471E-2</v>
      </c>
      <c r="C493">
        <f>($D$3*EXP($E$3*Table2[[#This Row],[t]]))*COS(($F$3*Table2[[#This Row],[t]])-$L$3)</f>
        <v>0.10946710979157565</v>
      </c>
      <c r="D493" t="e">
        <f>($F$4*EXP($D$4*Table2[[#This Row],[t]]))+($G$4*EXP($E$4*Table2[[#This Row],[t]]))</f>
        <v>#NUM!</v>
      </c>
      <c r="E493">
        <f>EXP($D$5*Table2[[#This Row],[t]])*($E$5+($F$5*Table2[[#This Row],[t]]))</f>
        <v>-0.50947725846108372</v>
      </c>
      <c r="G493" s="26">
        <f t="shared" si="15"/>
        <v>4.8199999999999417</v>
      </c>
      <c r="H493">
        <f ca="1">INDIRECT("Table2[@["&amp;Motion&amp;"]]")</f>
        <v>0.10946710979157565</v>
      </c>
    </row>
    <row r="494" spans="1:8" x14ac:dyDescent="0.25">
      <c r="A494">
        <f t="shared" si="14"/>
        <v>4.8299999999999415</v>
      </c>
      <c r="B494">
        <f>$D$2*COS(($E$2*Table2[[#This Row],[t]])-$L$2)</f>
        <v>-0.15202681935598422</v>
      </c>
      <c r="C494">
        <f>($D$3*EXP($E$3*Table2[[#This Row],[t]]))*COS(($F$3*Table2[[#This Row],[t]])-$L$3)</f>
        <v>0.11500519855010971</v>
      </c>
      <c r="D494" t="e">
        <f>($F$4*EXP($D$4*Table2[[#This Row],[t]]))+($G$4*EXP($E$4*Table2[[#This Row],[t]]))</f>
        <v>#NUM!</v>
      </c>
      <c r="E494">
        <f>EXP($D$5*Table2[[#This Row],[t]])*($E$5+($F$5*Table2[[#This Row],[t]]))</f>
        <v>-0.5079416125965236</v>
      </c>
      <c r="G494" s="26">
        <f t="shared" si="15"/>
        <v>4.8299999999999415</v>
      </c>
      <c r="H494">
        <f ca="1">INDIRECT("Table2[@["&amp;Motion&amp;"]]")</f>
        <v>0.11500519855010971</v>
      </c>
    </row>
    <row r="495" spans="1:8" x14ac:dyDescent="0.25">
      <c r="A495">
        <f t="shared" si="14"/>
        <v>4.8399999999999412</v>
      </c>
      <c r="B495">
        <f>$D$2*COS(($E$2*Table2[[#This Row],[t]])-$L$2)</f>
        <v>-0.20758726910744582</v>
      </c>
      <c r="C495">
        <f>($D$3*EXP($E$3*Table2[[#This Row],[t]]))*COS(($F$3*Table2[[#This Row],[t]])-$L$3)</f>
        <v>0.12039950326668138</v>
      </c>
      <c r="D495" t="e">
        <f>($F$4*EXP($D$4*Table2[[#This Row],[t]]))+($G$4*EXP($E$4*Table2[[#This Row],[t]]))</f>
        <v>#NUM!</v>
      </c>
      <c r="E495">
        <f>EXP($D$5*Table2[[#This Row],[t]])*($E$5+($F$5*Table2[[#This Row],[t]]))</f>
        <v>-0.50640861143121418</v>
      </c>
      <c r="G495" s="26">
        <f t="shared" si="15"/>
        <v>4.8399999999999412</v>
      </c>
      <c r="H495">
        <f ca="1">INDIRECT("Table2[@["&amp;Motion&amp;"]]")</f>
        <v>0.12039950326668138</v>
      </c>
    </row>
    <row r="496" spans="1:8" x14ac:dyDescent="0.25">
      <c r="A496">
        <f t="shared" si="14"/>
        <v>4.849999999999941</v>
      </c>
      <c r="B496">
        <f>$D$2*COS(($E$2*Table2[[#This Row],[t]])-$L$2)</f>
        <v>-0.26306468671905781</v>
      </c>
      <c r="C496">
        <f>($D$3*EXP($E$3*Table2[[#This Row],[t]]))*COS(($F$3*Table2[[#This Row],[t]])-$L$3)</f>
        <v>0.12564729513232892</v>
      </c>
      <c r="D496" t="e">
        <f>($F$4*EXP($D$4*Table2[[#This Row],[t]]))+($G$4*EXP($E$4*Table2[[#This Row],[t]]))</f>
        <v>#NUM!</v>
      </c>
      <c r="E496">
        <f>EXP($D$5*Table2[[#This Row],[t]])*($E$5+($F$5*Table2[[#This Row],[t]]))</f>
        <v>-0.50487826678391967</v>
      </c>
      <c r="G496" s="26">
        <f t="shared" si="15"/>
        <v>4.849999999999941</v>
      </c>
      <c r="H496">
        <f ca="1">INDIRECT("Table2[@["&amp;Motion&amp;"]]")</f>
        <v>0.12564729513232892</v>
      </c>
    </row>
    <row r="497" spans="1:8" x14ac:dyDescent="0.25">
      <c r="A497">
        <f t="shared" si="14"/>
        <v>4.8599999999999408</v>
      </c>
      <c r="B497">
        <f>$D$2*COS(($E$2*Table2[[#This Row],[t]])-$L$2)</f>
        <v>-0.31843688196346454</v>
      </c>
      <c r="C497">
        <f>($D$3*EXP($E$3*Table2[[#This Row],[t]]))*COS(($F$3*Table2[[#This Row],[t]])-$L$3)</f>
        <v>0.13074598546450678</v>
      </c>
      <c r="D497" t="e">
        <f>($F$4*EXP($D$4*Table2[[#This Row],[t]]))+($G$4*EXP($E$4*Table2[[#This Row],[t]]))</f>
        <v>#NUM!</v>
      </c>
      <c r="E497">
        <f>EXP($D$5*Table2[[#This Row],[t]])*($E$5+($F$5*Table2[[#This Row],[t]]))</f>
        <v>-0.50335059028972418</v>
      </c>
      <c r="G497" s="26">
        <f t="shared" si="15"/>
        <v>4.8599999999999408</v>
      </c>
      <c r="H497">
        <f ca="1">INDIRECT("Table2[@["&amp;Motion&amp;"]]")</f>
        <v>0.13074598546450678</v>
      </c>
    </row>
    <row r="498" spans="1:8" x14ac:dyDescent="0.25">
      <c r="A498">
        <f t="shared" si="14"/>
        <v>4.8699999999999406</v>
      </c>
      <c r="B498">
        <f>$D$2*COS(($E$2*Table2[[#This Row],[t]])-$L$2)</f>
        <v>-0.37368170670085438</v>
      </c>
      <c r="C498">
        <f>($D$3*EXP($E$3*Table2[[#This Row],[t]]))*COS(($F$3*Table2[[#This Row],[t]])-$L$3)</f>
        <v>0.13569312630890573</v>
      </c>
      <c r="D498" t="e">
        <f>($F$4*EXP($D$4*Table2[[#This Row],[t]]))+($G$4*EXP($E$4*Table2[[#This Row],[t]]))</f>
        <v>#NUM!</v>
      </c>
      <c r="E498">
        <f>EXP($D$5*Table2[[#This Row],[t]])*($E$5+($F$5*Table2[[#This Row],[t]]))</f>
        <v>-0.50182559340156929</v>
      </c>
      <c r="G498" s="26">
        <f t="shared" si="15"/>
        <v>4.8699999999999406</v>
      </c>
      <c r="H498">
        <f ca="1">INDIRECT("Table2[@["&amp;Motion&amp;"]]")</f>
        <v>0.13569312630890573</v>
      </c>
    </row>
    <row r="499" spans="1:8" x14ac:dyDescent="0.25">
      <c r="A499">
        <f t="shared" si="14"/>
        <v>4.8799999999999404</v>
      </c>
      <c r="B499">
        <f>$D$2*COS(($E$2*Table2[[#This Row],[t]])-$L$2)</f>
        <v>-0.42877706373792024</v>
      </c>
      <c r="C499">
        <f>($D$3*EXP($E$3*Table2[[#This Row],[t]]))*COS(($F$3*Table2[[#This Row],[t]])-$L$3)</f>
        <v>0.14048641092677427</v>
      </c>
      <c r="D499" t="e">
        <f>($F$4*EXP($D$4*Table2[[#This Row],[t]]))+($G$4*EXP($E$4*Table2[[#This Row],[t]]))</f>
        <v>#NUM!</v>
      </c>
      <c r="E499">
        <f>EXP($D$5*Table2[[#This Row],[t]])*($E$5+($F$5*Table2[[#This Row],[t]]))</f>
        <v>-0.50030328739178165</v>
      </c>
      <c r="G499" s="26">
        <f t="shared" si="15"/>
        <v>4.8799999999999404</v>
      </c>
      <c r="H499">
        <f ca="1">INDIRECT("Table2[@["&amp;Motion&amp;"]]")</f>
        <v>0.14048641092677427</v>
      </c>
    </row>
    <row r="500" spans="1:8" x14ac:dyDescent="0.25">
      <c r="A500">
        <f t="shared" si="14"/>
        <v>4.8899999999999402</v>
      </c>
      <c r="B500">
        <f>$D$2*COS(($E$2*Table2[[#This Row],[t]])-$L$2)</f>
        <v>-0.48370091566644219</v>
      </c>
      <c r="C500">
        <f>($D$3*EXP($E$3*Table2[[#This Row],[t]]))*COS(($F$3*Table2[[#This Row],[t]])-$L$3)</f>
        <v>0.14512367416849636</v>
      </c>
      <c r="D500" t="e">
        <f>($F$4*EXP($D$4*Table2[[#This Row],[t]]))+($G$4*EXP($E$4*Table2[[#This Row],[t]]))</f>
        <v>#NUM!</v>
      </c>
      <c r="E500">
        <f>EXP($D$5*Table2[[#This Row],[t]])*($E$5+($F$5*Table2[[#This Row],[t]]))</f>
        <v>-0.4987836833535903</v>
      </c>
      <c r="G500" s="26">
        <f t="shared" si="15"/>
        <v>4.8899999999999402</v>
      </c>
      <c r="H500">
        <f ca="1">INDIRECT("Table2[@["&amp;Motion&amp;"]]")</f>
        <v>0.14512367416849636</v>
      </c>
    </row>
    <row r="501" spans="1:8" x14ac:dyDescent="0.25">
      <c r="A501">
        <f t="shared" si="14"/>
        <v>4.89999999999994</v>
      </c>
      <c r="B501">
        <f>$D$2*COS(($E$2*Table2[[#This Row],[t]])-$L$2)</f>
        <v>-0.53843129367795717</v>
      </c>
      <c r="C501">
        <f>($D$3*EXP($E$3*Table2[[#This Row],[t]]))*COS(($F$3*Table2[[#This Row],[t]])-$L$3)</f>
        <v>0.14960289273428004</v>
      </c>
      <c r="D501" t="e">
        <f>($F$4*EXP($D$4*Table2[[#This Row],[t]]))+($G$4*EXP($E$4*Table2[[#This Row],[t]]))</f>
        <v>#NUM!</v>
      </c>
      <c r="E501">
        <f>EXP($D$5*Table2[[#This Row],[t]])*($E$5+($F$5*Table2[[#This Row],[t]]))</f>
        <v>-0.4972667922026317</v>
      </c>
      <c r="G501" s="26">
        <f t="shared" si="15"/>
        <v>4.89999999999994</v>
      </c>
      <c r="H501">
        <f ca="1">INDIRECT("Table2[@["&amp;Motion&amp;"]]")</f>
        <v>0.14960289273428004</v>
      </c>
    </row>
    <row r="502" spans="1:8" x14ac:dyDescent="0.25">
      <c r="A502">
        <f t="shared" si="14"/>
        <v>4.9099999999999397</v>
      </c>
      <c r="B502">
        <f>$D$2*COS(($E$2*Table2[[#This Row],[t]])-$L$2)</f>
        <v>-0.59294630635098911</v>
      </c>
      <c r="C502">
        <f>($D$3*EXP($E$3*Table2[[#This Row],[t]]))*COS(($F$3*Table2[[#This Row],[t]])-$L$3)</f>
        <v>0.15392218532286719</v>
      </c>
      <c r="D502" t="e">
        <f>($F$4*EXP($D$4*Table2[[#This Row],[t]]))+($G$4*EXP($E$4*Table2[[#This Row],[t]]))</f>
        <v>#NUM!</v>
      </c>
      <c r="E502">
        <f>EXP($D$5*Table2[[#This Row],[t]])*($E$5+($F$5*Table2[[#This Row],[t]]))</f>
        <v>-0.49575262467844616</v>
      </c>
      <c r="G502" s="26">
        <f t="shared" si="15"/>
        <v>4.9099999999999397</v>
      </c>
      <c r="H502">
        <f ca="1">INDIRECT("Table2[@["&amp;Motion&amp;"]]")</f>
        <v>0.15392218532286719</v>
      </c>
    </row>
    <row r="503" spans="1:8" x14ac:dyDescent="0.25">
      <c r="A503">
        <f t="shared" si="14"/>
        <v>4.9199999999999395</v>
      </c>
      <c r="B503">
        <f>$D$2*COS(($E$2*Table2[[#This Row],[t]])-$L$2)</f>
        <v>-0.64722414840732601</v>
      </c>
      <c r="C503">
        <f>($D$3*EXP($E$3*Table2[[#This Row],[t]]))*COS(($F$3*Table2[[#This Row],[t]])-$L$3)</f>
        <v>0.15807981266927648</v>
      </c>
      <c r="D503" t="e">
        <f>($F$4*EXP($D$4*Table2[[#This Row],[t]]))+($G$4*EXP($E$4*Table2[[#This Row],[t]]))</f>
        <v>#NUM!</v>
      </c>
      <c r="E503">
        <f>EXP($D$5*Table2[[#This Row],[t]])*($E$5+($F$5*Table2[[#This Row],[t]]))</f>
        <v>-0.49424119134596245</v>
      </c>
      <c r="G503" s="26">
        <f t="shared" si="15"/>
        <v>4.9199999999999395</v>
      </c>
      <c r="H503">
        <f ca="1">INDIRECT("Table2[@["&amp;Motion&amp;"]]")</f>
        <v>0.15807981266927648</v>
      </c>
    </row>
    <row r="504" spans="1:8" x14ac:dyDescent="0.25">
      <c r="A504">
        <f t="shared" si="14"/>
        <v>4.9299999999999393</v>
      </c>
      <c r="B504">
        <f>$D$2*COS(($E$2*Table2[[#This Row],[t]])-$L$2)</f>
        <v>-0.70124310943384038</v>
      </c>
      <c r="C504">
        <f>($D$3*EXP($E$3*Table2[[#This Row],[t]]))*COS(($F$3*Table2[[#This Row],[t]])-$L$3)</f>
        <v>0.1620741774726438</v>
      </c>
      <c r="D504" t="e">
        <f>($F$4*EXP($D$4*Table2[[#This Row],[t]]))+($G$4*EXP($E$4*Table2[[#This Row],[t]]))</f>
        <v>#NUM!</v>
      </c>
      <c r="E504">
        <f>EXP($D$5*Table2[[#This Row],[t]])*($E$5+($F$5*Table2[[#This Row],[t]]))</f>
        <v>-0.4927325025969726</v>
      </c>
      <c r="G504" s="26">
        <f t="shared" si="15"/>
        <v>4.9299999999999393</v>
      </c>
      <c r="H504">
        <f ca="1">INDIRECT("Table2[@["&amp;Motion&amp;"]]")</f>
        <v>0.1620741774726438</v>
      </c>
    </row>
    <row r="505" spans="1:8" x14ac:dyDescent="0.25">
      <c r="A505">
        <f t="shared" si="14"/>
        <v>4.9399999999999391</v>
      </c>
      <c r="B505">
        <f>$D$2*COS(($E$2*Table2[[#This Row],[t]])-$L$2)</f>
        <v>-0.7549815825663645</v>
      </c>
      <c r="C505">
        <f>($D$3*EXP($E$3*Table2[[#This Row],[t]]))*COS(($F$3*Table2[[#This Row],[t]])-$L$3)</f>
        <v>0.16590382421531472</v>
      </c>
      <c r="D505" t="e">
        <f>($F$4*EXP($D$4*Table2[[#This Row],[t]]))+($G$4*EXP($E$4*Table2[[#This Row],[t]]))</f>
        <v>#NUM!</v>
      </c>
      <c r="E505">
        <f>EXP($D$5*Table2[[#This Row],[t]])*($E$5+($F$5*Table2[[#This Row],[t]]))</f>
        <v>-0.49122656865159625</v>
      </c>
      <c r="G505" s="26">
        <f t="shared" si="15"/>
        <v>4.9399999999999391</v>
      </c>
      <c r="H505">
        <f ca="1">INDIRECT("Table2[@["&amp;Motion&amp;"]]")</f>
        <v>0.16590382421531472</v>
      </c>
    </row>
    <row r="506" spans="1:8" x14ac:dyDescent="0.25">
      <c r="A506">
        <f t="shared" si="14"/>
        <v>4.9499999999999389</v>
      </c>
      <c r="B506">
        <f>$D$2*COS(($E$2*Table2[[#This Row],[t]])-$L$2)</f>
        <v>-0.80841807313214908</v>
      </c>
      <c r="C506">
        <f>($D$3*EXP($E$3*Table2[[#This Row],[t]]))*COS(($F$3*Table2[[#This Row],[t]])-$L$3)</f>
        <v>0.16956743887441225</v>
      </c>
      <c r="D506" t="e">
        <f>($F$4*EXP($D$4*Table2[[#This Row],[t]]))+($G$4*EXP($E$4*Table2[[#This Row],[t]]))</f>
        <v>#NUM!</v>
      </c>
      <c r="E506">
        <f>EXP($D$5*Table2[[#This Row],[t]])*($E$5+($F$5*Table2[[#This Row],[t]]))</f>
        <v>-0.48972339955973387</v>
      </c>
      <c r="G506" s="26">
        <f t="shared" si="15"/>
        <v>4.9499999999999389</v>
      </c>
      <c r="H506">
        <f ca="1">INDIRECT("Table2[@["&amp;Motion&amp;"]]")</f>
        <v>0.16956743887441225</v>
      </c>
    </row>
    <row r="507" spans="1:8" x14ac:dyDescent="0.25">
      <c r="A507">
        <f t="shared" si="14"/>
        <v>4.9599999999999387</v>
      </c>
      <c r="B507">
        <f>$D$2*COS(($E$2*Table2[[#This Row],[t]])-$L$2)</f>
        <v>-0.8615312072474447</v>
      </c>
      <c r="C507">
        <f>($D$3*EXP($E$3*Table2[[#This Row],[t]]))*COS(($F$3*Table2[[#This Row],[t]])-$L$3)</f>
        <v>0.17306384852716555</v>
      </c>
      <c r="D507" t="e">
        <f>($F$4*EXP($D$4*Table2[[#This Row],[t]]))+($G$4*EXP($E$4*Table2[[#This Row],[t]]))</f>
        <v>#NUM!</v>
      </c>
      <c r="E507">
        <f>EXP($D$5*Table2[[#This Row],[t]])*($E$5+($F$5*Table2[[#This Row],[t]]))</f>
        <v>-0.48822300520251166</v>
      </c>
      <c r="G507" s="26">
        <f t="shared" si="15"/>
        <v>4.9599999999999387</v>
      </c>
      <c r="H507">
        <f ca="1">INDIRECT("Table2[@["&amp;Motion&amp;"]]")</f>
        <v>0.17306384852716555</v>
      </c>
    </row>
    <row r="508" spans="1:8" x14ac:dyDescent="0.25">
      <c r="A508">
        <f t="shared" si="14"/>
        <v>4.9699999999999385</v>
      </c>
      <c r="B508">
        <f>$D$2*COS(($E$2*Table2[[#This Row],[t]])-$L$2)</f>
        <v>-0.91429974036677097</v>
      </c>
      <c r="C508">
        <f>($D$3*EXP($E$3*Table2[[#This Row],[t]]))*COS(($F$3*Table2[[#This Row],[t]])-$L$3)</f>
        <v>0.17639202085136912</v>
      </c>
      <c r="D508" t="e">
        <f>($F$4*EXP($D$4*Table2[[#This Row],[t]]))+($G$4*EXP($E$4*Table2[[#This Row],[t]]))</f>
        <v>#NUM!</v>
      </c>
      <c r="E508">
        <f>EXP($D$5*Table2[[#This Row],[t]])*($E$5+($F$5*Table2[[#This Row],[t]]))</f>
        <v>-0.486725395293714</v>
      </c>
      <c r="G508" s="26">
        <f t="shared" si="15"/>
        <v>4.9699999999999385</v>
      </c>
      <c r="H508">
        <f ca="1">INDIRECT("Table2[@["&amp;Motion&amp;"]]")</f>
        <v>0.17639202085136912</v>
      </c>
    </row>
    <row r="509" spans="1:8" x14ac:dyDescent="0.25">
      <c r="A509">
        <f t="shared" si="14"/>
        <v>4.9799999999999383</v>
      </c>
      <c r="B509">
        <f>$D$2*COS(($E$2*Table2[[#This Row],[t]])-$L$2)</f>
        <v>-0.96670256578045122</v>
      </c>
      <c r="C509">
        <f>($D$3*EXP($E$3*Table2[[#This Row],[t]]))*COS(($F$3*Table2[[#This Row],[t]])-$L$3)</f>
        <v>0.17955106352239328</v>
      </c>
      <c r="D509" t="e">
        <f>($F$4*EXP($D$4*Table2[[#This Row],[t]]))+($G$4*EXP($E$4*Table2[[#This Row],[t]]))</f>
        <v>#NUM!</v>
      </c>
      <c r="E509">
        <f>EXP($D$5*Table2[[#This Row],[t]])*($E$5+($F$5*Table2[[#This Row],[t]]))</f>
        <v>-0.48523057938120734</v>
      </c>
      <c r="G509" s="26">
        <f t="shared" si="15"/>
        <v>4.9799999999999383</v>
      </c>
      <c r="H509">
        <f ca="1">INDIRECT("Table2[@["&amp;Motion&amp;"]]")</f>
        <v>0.17955106352239328</v>
      </c>
    </row>
    <row r="510" spans="1:8" x14ac:dyDescent="0.25">
      <c r="A510">
        <f t="shared" si="14"/>
        <v>4.989999999999938</v>
      </c>
      <c r="B510">
        <f>$D$2*COS(($E$2*Table2[[#This Row],[t]])-$L$2)</f>
        <v>-1.0187187230570149</v>
      </c>
      <c r="C510">
        <f>($D$3*EXP($E$3*Table2[[#This Row],[t]]))*COS(($F$3*Table2[[#This Row],[t]])-$L$3)</f>
        <v>0.1825402235082475</v>
      </c>
      <c r="D510" t="e">
        <f>($F$4*EXP($D$4*Table2[[#This Row],[t]]))+($G$4*EXP($E$4*Table2[[#This Row],[t]]))</f>
        <v>#NUM!</v>
      </c>
      <c r="E510">
        <f>EXP($D$5*Table2[[#This Row],[t]])*($E$5+($F$5*Table2[[#This Row],[t]]))</f>
        <v>-0.48373856684835392</v>
      </c>
      <c r="G510" s="26">
        <f t="shared" si="15"/>
        <v>4.989999999999938</v>
      </c>
      <c r="H510">
        <f ca="1">INDIRECT("Table2[@["&amp;Motion&amp;"]]")</f>
        <v>0.1825402235082475</v>
      </c>
    </row>
    <row r="511" spans="1:8" x14ac:dyDescent="0.25">
      <c r="A511">
        <f t="shared" si="14"/>
        <v>4.9999999999999378</v>
      </c>
      <c r="B511">
        <f>$D$2*COS(($E$2*Table2[[#This Row],[t]])-$L$2)</f>
        <v>-1.0703274064270909</v>
      </c>
      <c r="C511">
        <f>($D$3*EXP($E$3*Table2[[#This Row],[t]]))*COS(($F$3*Table2[[#This Row],[t]])-$L$3)</f>
        <v>0.18535888626424898</v>
      </c>
      <c r="D511" t="e">
        <f>($F$4*EXP($D$4*Table2[[#This Row],[t]]))+($G$4*EXP($E$4*Table2[[#This Row],[t]]))</f>
        <v>#NUM!</v>
      </c>
      <c r="E511">
        <f>EXP($D$5*Table2[[#This Row],[t]])*($E$5+($F$5*Table2[[#This Row],[t]]))</f>
        <v>-0.4822493669154147</v>
      </c>
      <c r="G511" s="26">
        <f t="shared" si="15"/>
        <v>4.9999999999999378</v>
      </c>
      <c r="H511">
        <f ca="1">INDIRECT("Table2[@["&amp;Motion&amp;"]]")</f>
        <v>0.18535888626424898</v>
      </c>
    </row>
    <row r="512" spans="1:8" x14ac:dyDescent="0.25">
      <c r="A512">
        <f t="shared" si="14"/>
        <v>5.0099999999999376</v>
      </c>
      <c r="B512">
        <f>$D$2*COS(($E$2*Table2[[#This Row],[t]])-$L$2)</f>
        <v>-1.1215079731054383</v>
      </c>
      <c r="C512">
        <f>($D$3*EXP($E$3*Table2[[#This Row],[t]]))*COS(($F$3*Table2[[#This Row],[t]])-$L$3)</f>
        <v>0.18800657482891786</v>
      </c>
      <c r="D512" t="e">
        <f>($F$4*EXP($D$4*Table2[[#This Row],[t]]))+($G$4*EXP($E$4*Table2[[#This Row],[t]]))</f>
        <v>#NUM!</v>
      </c>
      <c r="E512">
        <f>EXP($D$5*Table2[[#This Row],[t]])*($E$5+($F$5*Table2[[#This Row],[t]]))</f>
        <v>-0.4807629886409428</v>
      </c>
      <c r="G512" s="26">
        <f t="shared" si="15"/>
        <v>5.0099999999999376</v>
      </c>
      <c r="H512">
        <f ca="1">INDIRECT("Table2[@["&amp;Motion&amp;"]]")</f>
        <v>0.18800657482891786</v>
      </c>
    </row>
    <row r="513" spans="1:8" x14ac:dyDescent="0.25">
      <c r="A513">
        <f t="shared" si="14"/>
        <v>5.0199999999999374</v>
      </c>
      <c r="B513">
        <f>$D$2*COS(($E$2*Table2[[#This Row],[t]])-$L$2)</f>
        <v>-1.1722399515477835</v>
      </c>
      <c r="C513">
        <f>($D$3*EXP($E$3*Table2[[#This Row],[t]]))*COS(($F$3*Table2[[#This Row],[t]])-$L$3)</f>
        <v>0.19048294882278297</v>
      </c>
      <c r="D513" t="e">
        <f>($F$4*EXP($D$4*Table2[[#This Row],[t]]))+($G$4*EXP($E$4*Table2[[#This Row],[t]]))</f>
        <v>#NUM!</v>
      </c>
      <c r="E513">
        <f>EXP($D$5*Table2[[#This Row],[t]])*($E$5+($F$5*Table2[[#This Row],[t]]))</f>
        <v>-0.4792794409231681</v>
      </c>
      <c r="G513" s="26">
        <f t="shared" si="15"/>
        <v>5.0199999999999374</v>
      </c>
      <c r="H513">
        <f ca="1">INDIRECT("Table2[@["&amp;Motion&amp;"]]")</f>
        <v>0.19048294882278297</v>
      </c>
    </row>
    <row r="514" spans="1:8" x14ac:dyDescent="0.25">
      <c r="A514">
        <f t="shared" si="14"/>
        <v>5.0299999999999372</v>
      </c>
      <c r="B514">
        <f>$D$2*COS(($E$2*Table2[[#This Row],[t]])-$L$2)</f>
        <v>-1.2225030496391673</v>
      </c>
      <c r="C514">
        <f>($D$3*EXP($E$3*Table2[[#This Row],[t]]))*COS(($F$3*Table2[[#This Row],[t]])-$L$3)</f>
        <v>0.19278780335182835</v>
      </c>
      <c r="D514" t="e">
        <f>($F$4*EXP($D$4*Table2[[#This Row],[t]]))+($G$4*EXP($E$4*Table2[[#This Row],[t]]))</f>
        <v>#NUM!</v>
      </c>
      <c r="E514">
        <f>EXP($D$5*Table2[[#This Row],[t]])*($E$5+($F$5*Table2[[#This Row],[t]]))</f>
        <v>-0.47779873250136962</v>
      </c>
      <c r="G514" s="26">
        <f t="shared" si="15"/>
        <v>5.0299999999999372</v>
      </c>
      <c r="H514">
        <f ca="1">INDIRECT("Table2[@["&amp;Motion&amp;"]]")</f>
        <v>0.19278780335182835</v>
      </c>
    </row>
    <row r="515" spans="1:8" x14ac:dyDescent="0.25">
      <c r="A515">
        <f t="shared" si="14"/>
        <v>5.039999999999937</v>
      </c>
      <c r="B515">
        <f>$D$2*COS(($E$2*Table2[[#This Row],[t]])-$L$2)</f>
        <v>-1.2722771628105187</v>
      </c>
      <c r="C515">
        <f>($D$3*EXP($E$3*Table2[[#This Row],[t]]))*COS(($F$3*Table2[[#This Row],[t]])-$L$3)</f>
        <v>0.19492106781738394</v>
      </c>
      <c r="D515" t="e">
        <f>($F$4*EXP($D$4*Table2[[#This Row],[t]]))+($G$4*EXP($E$4*Table2[[#This Row],[t]]))</f>
        <v>#NUM!</v>
      </c>
      <c r="E515">
        <f>EXP($D$5*Table2[[#This Row],[t]])*($E$5+($F$5*Table2[[#This Row],[t]]))</f>
        <v>-0.47632087195724127</v>
      </c>
      <c r="G515" s="26">
        <f t="shared" si="15"/>
        <v>5.039999999999937</v>
      </c>
      <c r="H515">
        <f ca="1">INDIRECT("Table2[@["&amp;Motion&amp;"]]")</f>
        <v>0.19492106781738394</v>
      </c>
    </row>
    <row r="516" spans="1:8" x14ac:dyDescent="0.25">
      <c r="A516">
        <f t="shared" si="14"/>
        <v>5.0499999999999368</v>
      </c>
      <c r="B516">
        <f>$D$2*COS(($E$2*Table2[[#This Row],[t]])-$L$2)</f>
        <v>-1.3215423820802155</v>
      </c>
      <c r="C516">
        <f>($D$3*EXP($E$3*Table2[[#This Row],[t]]))*COS(($F$3*Table2[[#This Row],[t]])-$L$3)</f>
        <v>0.19688280463430041</v>
      </c>
      <c r="D516" t="e">
        <f>($F$4*EXP($D$4*Table2[[#This Row],[t]]))+($G$4*EXP($E$4*Table2[[#This Row],[t]]))</f>
        <v>#NUM!</v>
      </c>
      <c r="E516">
        <f>EXP($D$5*Table2[[#This Row],[t]])*($E$5+($F$5*Table2[[#This Row],[t]]))</f>
        <v>-0.47484586771624554</v>
      </c>
      <c r="G516" s="26">
        <f t="shared" si="15"/>
        <v>5.0499999999999368</v>
      </c>
      <c r="H516">
        <f ca="1">INDIRECT("Table2[@["&amp;Motion&amp;"]]")</f>
        <v>0.19688280463430041</v>
      </c>
    </row>
    <row r="517" spans="1:8" x14ac:dyDescent="0.25">
      <c r="A517">
        <f t="shared" si="14"/>
        <v>5.0599999999999365</v>
      </c>
      <c r="B517">
        <f>$D$2*COS(($E$2*Table2[[#This Row],[t]])-$L$2)</f>
        <v>-1.37027900201741</v>
      </c>
      <c r="C517">
        <f>($D$3*EXP($E$3*Table2[[#This Row],[t]]))*COS(($F$3*Table2[[#This Row],[t]])-$L$3)</f>
        <v>0.1986732078593168</v>
      </c>
      <c r="D517" t="e">
        <f>($F$4*EXP($D$4*Table2[[#This Row],[t]]))+($G$4*EXP($E$4*Table2[[#This Row],[t]]))</f>
        <v>#NUM!</v>
      </c>
      <c r="E517">
        <f>EXP($D$5*Table2[[#This Row],[t]])*($E$5+($F$5*Table2[[#This Row],[t]]))</f>
        <v>-0.47337372804895833</v>
      </c>
      <c r="G517" s="26">
        <f t="shared" si="15"/>
        <v>5.0599999999999365</v>
      </c>
      <c r="H517">
        <f ca="1">INDIRECT("Table2[@["&amp;Motion&amp;"]]")</f>
        <v>0.1986732078593168</v>
      </c>
    </row>
    <row r="518" spans="1:8" x14ac:dyDescent="0.25">
      <c r="A518">
        <f t="shared" si="14"/>
        <v>5.0699999999999363</v>
      </c>
      <c r="B518">
        <f>$D$2*COS(($E$2*Table2[[#This Row],[t]])-$L$2)</f>
        <v>-1.418467528623941</v>
      </c>
      <c r="C518">
        <f>($D$3*EXP($E$3*Table2[[#This Row],[t]]))*COS(($F$3*Table2[[#This Row],[t]])-$L$3)</f>
        <v>0.2002926017315661</v>
      </c>
      <c r="D518" t="e">
        <f>($F$4*EXP($D$4*Table2[[#This Row],[t]]))+($G$4*EXP($E$4*Table2[[#This Row],[t]]))</f>
        <v>#NUM!</v>
      </c>
      <c r="E518">
        <f>EXP($D$5*Table2[[#This Row],[t]])*($E$5+($F$5*Table2[[#This Row],[t]]))</f>
        <v>-0.47190446107240491</v>
      </c>
      <c r="G518" s="26">
        <f t="shared" si="15"/>
        <v>5.0699999999999363</v>
      </c>
      <c r="H518">
        <f ca="1">INDIRECT("Table2[@["&amp;Motion&amp;"]]")</f>
        <v>0.2002926017315661</v>
      </c>
    </row>
    <row r="519" spans="1:8" x14ac:dyDescent="0.25">
      <c r="A519">
        <f t="shared" si="14"/>
        <v>5.0799999999999361</v>
      </c>
      <c r="B519">
        <f>$D$2*COS(($E$2*Table2[[#This Row],[t]])-$L$2)</f>
        <v>-1.4660886871316703</v>
      </c>
      <c r="C519">
        <f>($D$3*EXP($E$3*Table2[[#This Row],[t]]))*COS(($F$3*Table2[[#This Row],[t]])-$L$3)</f>
        <v>0.2017414391272217</v>
      </c>
      <c r="D519" t="e">
        <f>($F$4*EXP($D$4*Table2[[#This Row],[t]]))+($G$4*EXP($E$4*Table2[[#This Row],[t]]))</f>
        <v>#NUM!</v>
      </c>
      <c r="E519">
        <f>EXP($D$5*Table2[[#This Row],[t]])*($E$5+($F$5*Table2[[#This Row],[t]]))</f>
        <v>-0.47043807475138544</v>
      </c>
      <c r="G519" s="26">
        <f t="shared" si="15"/>
        <v>5.0799999999999361</v>
      </c>
      <c r="H519">
        <f ca="1">INDIRECT("Table2[@["&amp;Motion&amp;"]]")</f>
        <v>0.2017414391272217</v>
      </c>
    </row>
    <row r="520" spans="1:8" x14ac:dyDescent="0.25">
      <c r="A520">
        <f t="shared" si="14"/>
        <v>5.0899999999999359</v>
      </c>
      <c r="B520">
        <f>$D$2*COS(($E$2*Table2[[#This Row],[t]])-$L$2)</f>
        <v>-1.5131234297121359</v>
      </c>
      <c r="C520">
        <f>($D$3*EXP($E$3*Table2[[#This Row],[t]]))*COS(($F$3*Table2[[#This Row],[t]])-$L$3)</f>
        <v>0.20302029993033094</v>
      </c>
      <c r="D520" t="e">
        <f>($F$4*EXP($D$4*Table2[[#This Row],[t]]))+($G$4*EXP($E$4*Table2[[#This Row],[t]]))</f>
        <v>#NUM!</v>
      </c>
      <c r="E520">
        <f>EXP($D$5*Table2[[#This Row],[t]])*($E$5+($F$5*Table2[[#This Row],[t]]))</f>
        <v>-0.46897457689979155</v>
      </c>
      <c r="G520" s="26">
        <f t="shared" si="15"/>
        <v>5.0899999999999359</v>
      </c>
      <c r="H520">
        <f ca="1">INDIRECT("Table2[@["&amp;Motion&amp;"]]")</f>
        <v>0.20302029993033094</v>
      </c>
    </row>
    <row r="521" spans="1:8" x14ac:dyDescent="0.25">
      <c r="A521">
        <f t="shared" si="14"/>
        <v>5.0999999999999357</v>
      </c>
      <c r="B521">
        <f>$D$2*COS(($E$2*Table2[[#This Row],[t]])-$L$2)</f>
        <v>-1.5595529430954267</v>
      </c>
      <c r="C521">
        <f>($D$3*EXP($E$3*Table2[[#This Row],[t]]))*COS(($F$3*Table2[[#This Row],[t]])-$L$3)</f>
        <v>0.20412988932192275</v>
      </c>
      <c r="D521" t="e">
        <f>($F$4*EXP($D$4*Table2[[#This Row],[t]]))+($G$4*EXP($E$4*Table2[[#This Row],[t]]))</f>
        <v>#NUM!</v>
      </c>
      <c r="E521">
        <f>EXP($D$5*Table2[[#This Row],[t]])*($E$5+($F$5*Table2[[#This Row],[t]]))</f>
        <v>-0.4675139751819139</v>
      </c>
      <c r="G521" s="26">
        <f t="shared" si="15"/>
        <v>5.0999999999999357</v>
      </c>
      <c r="H521">
        <f ca="1">INDIRECT("Table2[@["&amp;Motion&amp;"]]")</f>
        <v>0.20412988932192275</v>
      </c>
    </row>
    <row r="522" spans="1:8" x14ac:dyDescent="0.25">
      <c r="A522">
        <f t="shared" si="14"/>
        <v>5.1099999999999355</v>
      </c>
      <c r="B522">
        <f>$D$2*COS(($E$2*Table2[[#This Row],[t]])-$L$2)</f>
        <v>-1.6053586560952411</v>
      </c>
      <c r="C522">
        <f>($D$3*EXP($E$3*Table2[[#This Row],[t]]))*COS(($F$3*Table2[[#This Row],[t]])-$L$3)</f>
        <v>0.20507103598952656</v>
      </c>
      <c r="D522" t="e">
        <f>($F$4*EXP($D$4*Table2[[#This Row],[t]]))+($G$4*EXP($E$4*Table2[[#This Row],[t]]))</f>
        <v>#NUM!</v>
      </c>
      <c r="E522">
        <f>EXP($D$5*Table2[[#This Row],[t]])*($E$5+($F$5*Table2[[#This Row],[t]]))</f>
        <v>-0.46605627711373954</v>
      </c>
      <c r="G522" s="26">
        <f t="shared" si="15"/>
        <v>5.1099999999999355</v>
      </c>
      <c r="H522">
        <f ca="1">INDIRECT("Table2[@["&amp;Motion&amp;"]]")</f>
        <v>0.20507103598952656</v>
      </c>
    </row>
    <row r="523" spans="1:8" x14ac:dyDescent="0.25">
      <c r="A523">
        <f t="shared" si="14"/>
        <v>5.1199999999999353</v>
      </c>
      <c r="B523">
        <f>$D$2*COS(($E$2*Table2[[#This Row],[t]])-$L$2)</f>
        <v>-1.6505222470371139</v>
      </c>
      <c r="C523">
        <f>($D$3*EXP($E$3*Table2[[#This Row],[t]]))*COS(($F$3*Table2[[#This Row],[t]])-$L$3)</f>
        <v>0.2058446902592696</v>
      </c>
      <c r="D523" t="e">
        <f>($F$4*EXP($D$4*Table2[[#This Row],[t]]))+($G$4*EXP($E$4*Table2[[#This Row],[t]]))</f>
        <v>#NUM!</v>
      </c>
      <c r="E523">
        <f>EXP($D$5*Table2[[#This Row],[t]])*($E$5+($F$5*Table2[[#This Row],[t]]))</f>
        <v>-0.4646014900642409</v>
      </c>
      <c r="G523" s="26">
        <f t="shared" si="15"/>
        <v>5.1199999999999353</v>
      </c>
      <c r="H523">
        <f ca="1">INDIRECT("Table2[@["&amp;Motion&amp;"]]")</f>
        <v>0.2058446902592696</v>
      </c>
    </row>
    <row r="524" spans="1:8" x14ac:dyDescent="0.25">
      <c r="A524">
        <f t="shared" si="14"/>
        <v>5.1299999999999351</v>
      </c>
      <c r="B524">
        <f>$D$2*COS(($E$2*Table2[[#This Row],[t]])-$L$2)</f>
        <v>-1.6950256510868422</v>
      </c>
      <c r="C524">
        <f>($D$3*EXP($E$3*Table2[[#This Row],[t]]))*COS(($F$3*Table2[[#This Row],[t]])-$L$3)</f>
        <v>0.20645192215276856</v>
      </c>
      <c r="D524" t="e">
        <f>($F$4*EXP($D$4*Table2[[#This Row],[t]]))+($G$4*EXP($E$4*Table2[[#This Row],[t]]))</f>
        <v>#NUM!</v>
      </c>
      <c r="E524">
        <f>EXP($D$5*Table2[[#This Row],[t]])*($E$5+($F$5*Table2[[#This Row],[t]]))</f>
        <v>-0.46314962125665537</v>
      </c>
      <c r="G524" s="26">
        <f t="shared" si="15"/>
        <v>5.1299999999999351</v>
      </c>
      <c r="H524">
        <f ca="1">INDIRECT("Table2[@["&amp;Motion&amp;"]]")</f>
        <v>0.20645192215276856</v>
      </c>
    </row>
    <row r="525" spans="1:8" x14ac:dyDescent="0.25">
      <c r="A525">
        <f t="shared" ref="A525:A588" si="16">A524+$B$9</f>
        <v>5.1399999999999348</v>
      </c>
      <c r="B525">
        <f>$D$2*COS(($E$2*Table2[[#This Row],[t]])-$L$2)</f>
        <v>-1.7388510674761761</v>
      </c>
      <c r="C525">
        <f>($D$3*EXP($E$3*Table2[[#This Row],[t]]))*COS(($F$3*Table2[[#This Row],[t]])-$L$3)</f>
        <v>0.2068939193710583</v>
      </c>
      <c r="D525" t="e">
        <f>($F$4*EXP($D$4*Table2[[#This Row],[t]]))+($G$4*EXP($E$4*Table2[[#This Row],[t]]))</f>
        <v>#NUM!</v>
      </c>
      <c r="E525">
        <f>EXP($D$5*Table2[[#This Row],[t]])*($E$5+($F$5*Table2[[#This Row],[t]]))</f>
        <v>-0.4617006777697556</v>
      </c>
      <c r="G525" s="26">
        <f t="shared" ref="G525:G588" si="17">G524+$B$9</f>
        <v>5.1399999999999348</v>
      </c>
      <c r="H525">
        <f ca="1">INDIRECT("Table2[@["&amp;Motion&amp;"]]")</f>
        <v>0.2068939193710583</v>
      </c>
    </row>
    <row r="526" spans="1:8" x14ac:dyDescent="0.25">
      <c r="A526">
        <f t="shared" si="16"/>
        <v>5.1499999999999346</v>
      </c>
      <c r="B526">
        <f>$D$2*COS(($E$2*Table2[[#This Row],[t]])-$L$2)</f>
        <v>-1.7819809666228916</v>
      </c>
      <c r="C526">
        <f>($D$3*EXP($E$3*Table2[[#This Row],[t]]))*COS(($F$3*Table2[[#This Row],[t]])-$L$3)</f>
        <v>0.20717198520783953</v>
      </c>
      <c r="D526" t="e">
        <f>($F$4*EXP($D$4*Table2[[#This Row],[t]]))+($G$4*EXP($E$4*Table2[[#This Row],[t]]))</f>
        <v>#NUM!</v>
      </c>
      <c r="E526">
        <f>EXP($D$5*Table2[[#This Row],[t]])*($E$5+($F$5*Table2[[#This Row],[t]]))</f>
        <v>-0.46025466653911068</v>
      </c>
      <c r="G526" s="26">
        <f t="shared" si="17"/>
        <v>5.1499999999999346</v>
      </c>
      <c r="H526">
        <f ca="1">INDIRECT("Table2[@["&amp;Motion&amp;"]]")</f>
        <v>0.20717198520783953</v>
      </c>
    </row>
    <row r="527" spans="1:8" x14ac:dyDescent="0.25">
      <c r="A527">
        <f t="shared" si="16"/>
        <v>5.1599999999999344</v>
      </c>
      <c r="B527">
        <f>$D$2*COS(($E$2*Table2[[#This Row],[t]])-$L$2)</f>
        <v>-1.8243980971423874</v>
      </c>
      <c r="C527">
        <f>($D$3*EXP($E$3*Table2[[#This Row],[t]]))*COS(($F$3*Table2[[#This Row],[t]])-$L$3)</f>
        <v>0.2072875363943591</v>
      </c>
      <c r="D527" t="e">
        <f>($F$4*EXP($D$4*Table2[[#This Row],[t]]))+($G$4*EXP($E$4*Table2[[#This Row],[t]]))</f>
        <v>#NUM!</v>
      </c>
      <c r="E527">
        <f>EXP($D$5*Table2[[#This Row],[t]])*($E$5+($F$5*Table2[[#This Row],[t]]))</f>
        <v>-0.45881159435833885</v>
      </c>
      <c r="G527" s="26">
        <f t="shared" si="17"/>
        <v>5.1599999999999344</v>
      </c>
      <c r="H527">
        <f ca="1">INDIRECT("Table2[@["&amp;Motion&amp;"]]")</f>
        <v>0.2072875363943591</v>
      </c>
    </row>
    <row r="528" spans="1:8" x14ac:dyDescent="0.25">
      <c r="A528">
        <f t="shared" si="16"/>
        <v>5.1699999999999342</v>
      </c>
      <c r="B528">
        <f>$D$2*COS(($E$2*Table2[[#This Row],[t]])-$L$2)</f>
        <v>-1.8660854927480099</v>
      </c>
      <c r="C528">
        <f>($D$3*EXP($E$3*Table2[[#This Row],[t]]))*COS(($F$3*Table2[[#This Row],[t]])-$L$3)</f>
        <v>0.20724210087826217</v>
      </c>
      <c r="D528" t="e">
        <f>($F$4*EXP($D$4*Table2[[#This Row],[t]]))+($G$4*EXP($E$4*Table2[[#This Row],[t]]))</f>
        <v>#NUM!</v>
      </c>
      <c r="E528">
        <f>EXP($D$5*Table2[[#This Row],[t]])*($E$5+($F$5*Table2[[#This Row],[t]]))</f>
        <v>-0.45737146788035077</v>
      </c>
      <c r="G528" s="26">
        <f t="shared" si="17"/>
        <v>5.1699999999999342</v>
      </c>
      <c r="H528">
        <f ca="1">INDIRECT("Table2[@["&amp;Motion&amp;"]]")</f>
        <v>0.20724210087826217</v>
      </c>
    </row>
    <row r="529" spans="1:8" x14ac:dyDescent="0.25">
      <c r="A529">
        <f t="shared" si="16"/>
        <v>5.179999999999934</v>
      </c>
      <c r="B529">
        <f>$D$2*COS(($E$2*Table2[[#This Row],[t]])-$L$2)</f>
        <v>-1.9070264790373415</v>
      </c>
      <c r="C529">
        <f>($D$3*EXP($E$3*Table2[[#This Row],[t]]))*COS(($F$3*Table2[[#This Row],[t]])-$L$3)</f>
        <v>0.20703731553878915</v>
      </c>
      <c r="D529" t="e">
        <f>($F$4*EXP($D$4*Table2[[#This Row],[t]]))+($G$4*EXP($E$4*Table2[[#This Row],[t]]))</f>
        <v>#NUM!</v>
      </c>
      <c r="E529">
        <f>EXP($D$5*Table2[[#This Row],[t]])*($E$5+($F$5*Table2[[#This Row],[t]]))</f>
        <v>-0.45593429361858406</v>
      </c>
      <c r="G529" s="26">
        <f t="shared" si="17"/>
        <v>5.179999999999934</v>
      </c>
      <c r="H529">
        <f ca="1">INDIRECT("Table2[@["&amp;Motion&amp;"]]")</f>
        <v>0.20703731553878915</v>
      </c>
    </row>
    <row r="530" spans="1:8" x14ac:dyDescent="0.25">
      <c r="A530">
        <f t="shared" si="16"/>
        <v>5.1899999999999338</v>
      </c>
      <c r="B530">
        <f>$D$2*COS(($E$2*Table2[[#This Row],[t]])-$L$2)</f>
        <v>-1.9472046801617386</v>
      </c>
      <c r="C530">
        <f>($D$3*EXP($E$3*Table2[[#This Row],[t]]))*COS(($F$3*Table2[[#This Row],[t]])-$L$3)</f>
        <v>0.2066749238407094</v>
      </c>
      <c r="D530" t="e">
        <f>($F$4*EXP($D$4*Table2[[#This Row],[t]]))+($G$4*EXP($E$4*Table2[[#This Row],[t]]))</f>
        <v>#NUM!</v>
      </c>
      <c r="E530">
        <f>EXP($D$5*Table2[[#This Row],[t]])*($E$5+($F$5*Table2[[#This Row],[t]]))</f>
        <v>-0.45450007794822911</v>
      </c>
      <c r="G530" s="26">
        <f t="shared" si="17"/>
        <v>5.1899999999999338</v>
      </c>
      <c r="H530">
        <f ca="1">INDIRECT("Table2[@["&amp;Motion&amp;"]]")</f>
        <v>0.2066749238407094</v>
      </c>
    </row>
    <row r="531" spans="1:8" x14ac:dyDescent="0.25">
      <c r="A531">
        <f t="shared" si="16"/>
        <v>5.1999999999999336</v>
      </c>
      <c r="B531">
        <f>$D$2*COS(($E$2*Table2[[#This Row],[t]])-$L$2)</f>
        <v>-1.9866040253764541</v>
      </c>
      <c r="C531">
        <f>($D$3*EXP($E$3*Table2[[#This Row],[t]]))*COS(($F$3*Table2[[#This Row],[t]])-$L$3)</f>
        <v>0.20615677342941321</v>
      </c>
      <c r="D531" t="e">
        <f>($F$4*EXP($D$4*Table2[[#This Row],[t]]))+($G$4*EXP($E$4*Table2[[#This Row],[t]]))</f>
        <v>#NUM!</v>
      </c>
      <c r="E531">
        <f>EXP($D$5*Table2[[#This Row],[t]])*($E$5+($F$5*Table2[[#This Row],[t]]))</f>
        <v>-0.45306882710744617</v>
      </c>
      <c r="G531" s="26">
        <f t="shared" si="17"/>
        <v>5.1999999999999336</v>
      </c>
      <c r="H531">
        <f ca="1">INDIRECT("Table2[@["&amp;Motion&amp;"]]")</f>
        <v>0.20615677342941321</v>
      </c>
    </row>
    <row r="532" spans="1:8" x14ac:dyDescent="0.25">
      <c r="A532">
        <f t="shared" si="16"/>
        <v>5.2099999999999334</v>
      </c>
      <c r="B532">
        <f>$D$2*COS(($E$2*Table2[[#This Row],[t]])-$L$2)</f>
        <v>-2.0252087554687197</v>
      </c>
      <c r="C532">
        <f>($D$3*EXP($E$3*Table2[[#This Row],[t]]))*COS(($F$3*Table2[[#This Row],[t]])-$L$3)</f>
        <v>0.20548481366959948</v>
      </c>
      <c r="D532" t="e">
        <f>($F$4*EXP($D$4*Table2[[#This Row],[t]]))+($G$4*EXP($E$4*Table2[[#This Row],[t]]))</f>
        <v>#NUM!</v>
      </c>
      <c r="E532">
        <f>EXP($D$5*Table2[[#This Row],[t]])*($E$5+($F$5*Table2[[#This Row],[t]]))</f>
        <v>-0.45164054719857338</v>
      </c>
      <c r="G532" s="26">
        <f t="shared" si="17"/>
        <v>5.2099999999999334</v>
      </c>
      <c r="H532">
        <f ca="1">INDIRECT("Table2[@["&amp;Motion&amp;"]]")</f>
        <v>0.20548481366959948</v>
      </c>
    </row>
    <row r="533" spans="1:8" x14ac:dyDescent="0.25">
      <c r="A533">
        <f t="shared" si="16"/>
        <v>5.2199999999999331</v>
      </c>
      <c r="B533">
        <f>$D$2*COS(($E$2*Table2[[#This Row],[t]])-$L$2)</f>
        <v>-2.0630034290612209</v>
      </c>
      <c r="C533">
        <f>($D$3*EXP($E$3*Table2[[#This Row],[t]]))*COS(($F$3*Table2[[#This Row],[t]])-$L$3)</f>
        <v>0.20466109313001993</v>
      </c>
      <c r="D533" t="e">
        <f>($F$4*EXP($D$4*Table2[[#This Row],[t]]))+($G$4*EXP($E$4*Table2[[#This Row],[t]]))</f>
        <v>#NUM!</v>
      </c>
      <c r="E533">
        <f>EXP($D$5*Table2[[#This Row],[t]])*($E$5+($F$5*Table2[[#This Row],[t]]))</f>
        <v>-0.45021524418932651</v>
      </c>
      <c r="G533" s="26">
        <f t="shared" si="17"/>
        <v>5.2199999999999331</v>
      </c>
      <c r="H533">
        <f ca="1">INDIRECT("Table2[@["&amp;Motion&amp;"]]")</f>
        <v>0.20466109313001993</v>
      </c>
    </row>
    <row r="534" spans="1:8" x14ac:dyDescent="0.25">
      <c r="A534">
        <f t="shared" si="16"/>
        <v>5.2299999999999329</v>
      </c>
      <c r="B534">
        <f>$D$2*COS(($E$2*Table2[[#This Row],[t]])-$L$2)</f>
        <v>-2.0999729287884432</v>
      </c>
      <c r="C534">
        <f>($D$3*EXP($E$3*Table2[[#This Row],[t]]))*COS(($F$3*Table2[[#This Row],[t]])-$L$3)</f>
        <v>0.2036877570167557</v>
      </c>
      <c r="D534" t="e">
        <f>($F$4*EXP($D$4*Table2[[#This Row],[t]]))+($G$4*EXP($E$4*Table2[[#This Row],[t]]))</f>
        <v>#NUM!</v>
      </c>
      <c r="E534">
        <f>EXP($D$5*Table2[[#This Row],[t]])*($E$5+($F$5*Table2[[#This Row],[t]]))</f>
        <v>-0.44879292391399056</v>
      </c>
      <c r="G534" s="26">
        <f t="shared" si="17"/>
        <v>5.2299999999999329</v>
      </c>
      <c r="H534">
        <f ca="1">INDIRECT("Table2[@["&amp;Motion&amp;"]]")</f>
        <v>0.2036877570167557</v>
      </c>
    </row>
    <row r="535" spans="1:8" x14ac:dyDescent="0.25">
      <c r="A535">
        <f t="shared" si="16"/>
        <v>5.2399999999999327</v>
      </c>
      <c r="B535">
        <f>$D$2*COS(($E$2*Table2[[#This Row],[t]])-$L$2)</f>
        <v>-2.1361024673434161</v>
      </c>
      <c r="C535">
        <f>($D$3*EXP($E$3*Table2[[#This Row],[t]]))*COS(($F$3*Table2[[#This Row],[t]])-$L$3)</f>
        <v>0.20256704455751637</v>
      </c>
      <c r="D535" t="e">
        <f>($F$4*EXP($D$4*Table2[[#This Row],[t]]))+($G$4*EXP($E$4*Table2[[#This Row],[t]]))</f>
        <v>#NUM!</v>
      </c>
      <c r="E535">
        <f>EXP($D$5*Table2[[#This Row],[t]])*($E$5+($F$5*Table2[[#This Row],[t]]))</f>
        <v>-0.44737359207460126</v>
      </c>
      <c r="G535" s="26">
        <f t="shared" si="17"/>
        <v>5.2399999999999327</v>
      </c>
      <c r="H535">
        <f ca="1">INDIRECT("Table2[@["&amp;Motion&amp;"]]")</f>
        <v>0.20256704455751637</v>
      </c>
    </row>
    <row r="536" spans="1:8" x14ac:dyDescent="0.25">
      <c r="A536">
        <f t="shared" si="16"/>
        <v>5.2499999999999325</v>
      </c>
      <c r="B536">
        <f>$D$2*COS(($E$2*Table2[[#This Row],[t]])-$L$2)</f>
        <v>-2.1713775933924384</v>
      </c>
      <c r="C536">
        <f>($D$3*EXP($E$3*Table2[[#This Row],[t]]))*COS(($F$3*Table2[[#This Row],[t]])-$L$3)</f>
        <v>0.20130128633946781</v>
      </c>
      <c r="D536" t="e">
        <f>($F$4*EXP($D$4*Table2[[#This Row],[t]]))+($G$4*EXP($E$4*Table2[[#This Row],[t]]))</f>
        <v>#NUM!</v>
      </c>
      <c r="E536">
        <f>EXP($D$5*Table2[[#This Row],[t]])*($E$5+($F$5*Table2[[#This Row],[t]]))</f>
        <v>-0.44595725424212013</v>
      </c>
      <c r="G536" s="26">
        <f t="shared" si="17"/>
        <v>5.2499999999999325</v>
      </c>
      <c r="H536">
        <f ca="1">INDIRECT("Table2[@["&amp;Motion&amp;"]]")</f>
        <v>0.20130128633946781</v>
      </c>
    </row>
    <row r="537" spans="1:8" x14ac:dyDescent="0.25">
      <c r="A537">
        <f t="shared" si="16"/>
        <v>5.2599999999999323</v>
      </c>
      <c r="B537">
        <f>$D$2*COS(($E$2*Table2[[#This Row],[t]])-$L$2)</f>
        <v>-2.2057841973554186</v>
      </c>
      <c r="C537">
        <f>($D$3*EXP($E$3*Table2[[#This Row],[t]]))*COS(($F$3*Table2[[#This Row],[t]])-$L$3)</f>
        <v>0.1998929016031023</v>
      </c>
      <c r="D537" t="e">
        <f>($F$4*EXP($D$4*Table2[[#This Row],[t]]))+($G$4*EXP($E$4*Table2[[#This Row],[t]]))</f>
        <v>#NUM!</v>
      </c>
      <c r="E537">
        <f>EXP($D$5*Table2[[#This Row],[t]])*($E$5+($F$5*Table2[[#This Row],[t]]))</f>
        <v>-0.4445439158575995</v>
      </c>
      <c r="G537" s="26">
        <f t="shared" si="17"/>
        <v>5.2599999999999323</v>
      </c>
      <c r="H537">
        <f ca="1">INDIRECT("Table2[@["&amp;Motion&amp;"]]")</f>
        <v>0.1998929016031023</v>
      </c>
    </row>
    <row r="538" spans="1:8" x14ac:dyDescent="0.25">
      <c r="A538">
        <f t="shared" si="16"/>
        <v>5.2699999999999321</v>
      </c>
      <c r="B538">
        <f>$D$2*COS(($E$2*Table2[[#This Row],[t]])-$L$2)</f>
        <v>-2.2393085170495208</v>
      </c>
      <c r="C538">
        <f>($D$3*EXP($E$3*Table2[[#This Row],[t]]))*COS(($F$3*Table2[[#This Row],[t]])-$L$3)</f>
        <v>0.1983443954946755</v>
      </c>
      <c r="D538" t="e">
        <f>($F$4*EXP($D$4*Table2[[#This Row],[t]]))+($G$4*EXP($E$4*Table2[[#This Row],[t]]))</f>
        <v>#NUM!</v>
      </c>
      <c r="E538">
        <f>EXP($D$5*Table2[[#This Row],[t]])*($E$5+($F$5*Table2[[#This Row],[t]]))</f>
        <v>-0.44313358223333987</v>
      </c>
      <c r="G538" s="26">
        <f t="shared" si="17"/>
        <v>5.2699999999999321</v>
      </c>
      <c r="H538">
        <f ca="1">INDIRECT("Table2[@["&amp;Motion&amp;"]]")</f>
        <v>0.1983443954946755</v>
      </c>
    </row>
    <row r="539" spans="1:8" x14ac:dyDescent="0.25">
      <c r="A539">
        <f t="shared" si="16"/>
        <v>5.2799999999999319</v>
      </c>
      <c r="B539">
        <f>$D$2*COS(($E$2*Table2[[#This Row],[t]])-$L$2)</f>
        <v>-2.2719371431938518</v>
      </c>
      <c r="C539">
        <f>($D$3*EXP($E$3*Table2[[#This Row],[t]]))*COS(($F$3*Table2[[#This Row],[t]])-$L$3)</f>
        <v>0.19665835627974171</v>
      </c>
      <c r="D539" t="e">
        <f>($F$4*EXP($D$4*Table2[[#This Row],[t]]))+($G$4*EXP($E$4*Table2[[#This Row],[t]]))</f>
        <v>#NUM!</v>
      </c>
      <c r="E539">
        <f>EXP($D$5*Table2[[#This Row],[t]])*($E$5+($F$5*Table2[[#This Row],[t]]))</f>
        <v>-0.4417262585540393</v>
      </c>
      <c r="G539" s="26">
        <f t="shared" si="17"/>
        <v>5.2799999999999319</v>
      </c>
      <c r="H539">
        <f ca="1">INDIRECT("Table2[@["&amp;Motion&amp;"]]")</f>
        <v>0.19665835627974171</v>
      </c>
    </row>
    <row r="540" spans="1:8" x14ac:dyDescent="0.25">
      <c r="A540">
        <f t="shared" si="16"/>
        <v>5.2899999999999316</v>
      </c>
      <c r="B540">
        <f>$D$2*COS(($E$2*Table2[[#This Row],[t]])-$L$2)</f>
        <v>-2.3036570247729968</v>
      </c>
      <c r="C540">
        <f>($D$3*EXP($E$3*Table2[[#This Row],[t]]))*COS(($F$3*Table2[[#This Row],[t]])-$L$3)</f>
        <v>0.19483745252032195</v>
      </c>
      <c r="D540" t="e">
        <f>($F$4*EXP($D$4*Table2[[#This Row],[t]]))+($G$4*EXP($E$4*Table2[[#This Row],[t]]))</f>
        <v>#NUM!</v>
      </c>
      <c r="E540">
        <f>EXP($D$5*Table2[[#This Row],[t]])*($E$5+($F$5*Table2[[#This Row],[t]]))</f>
        <v>-0.44032194987793349</v>
      </c>
      <c r="G540" s="26">
        <f t="shared" si="17"/>
        <v>5.2899999999999316</v>
      </c>
      <c r="H540">
        <f ca="1">INDIRECT("Table2[@["&amp;Motion&amp;"]]")</f>
        <v>0.19483745252032195</v>
      </c>
    </row>
    <row r="541" spans="1:8" x14ac:dyDescent="0.25">
      <c r="A541">
        <f t="shared" si="16"/>
        <v>5.2999999999999314</v>
      </c>
      <c r="B541">
        <f>$D$2*COS(($E$2*Table2[[#This Row],[t]])-$L$2)</f>
        <v>-2.3344554742572501</v>
      </c>
      <c r="C541">
        <f>($D$3*EXP($E$3*Table2[[#This Row],[t]]))*COS(($F$3*Table2[[#This Row],[t]])-$L$3)</f>
        <v>0.19288443021824467</v>
      </c>
      <c r="D541" t="e">
        <f>($F$4*EXP($D$4*Table2[[#This Row],[t]]))+($G$4*EXP($E$4*Table2[[#This Row],[t]]))</f>
        <v>#NUM!</v>
      </c>
      <c r="E541">
        <f>EXP($D$5*Table2[[#This Row],[t]])*($E$5+($F$5*Table2[[#This Row],[t]]))</f>
        <v>-0.43892066113792844</v>
      </c>
      <c r="G541" s="26">
        <f t="shared" si="17"/>
        <v>5.2999999999999314</v>
      </c>
      <c r="H541">
        <f ca="1">INDIRECT("Table2[@["&amp;Motion&amp;"]]")</f>
        <v>0.19288443021824467</v>
      </c>
    </row>
    <row r="542" spans="1:8" x14ac:dyDescent="0.25">
      <c r="A542">
        <f t="shared" si="16"/>
        <v>5.3099999999999312</v>
      </c>
      <c r="B542">
        <f>$D$2*COS(($E$2*Table2[[#This Row],[t]])-$L$2)</f>
        <v>-2.3643201726774583</v>
      </c>
      <c r="C542">
        <f>($D$3*EXP($E$3*Table2[[#This Row],[t]]))*COS(($F$3*Table2[[#This Row],[t]])-$L$3)</f>
        <v>0.1908021099271974</v>
      </c>
      <c r="D542" t="e">
        <f>($F$4*EXP($D$4*Table2[[#This Row],[t]]))+($G$4*EXP($E$4*Table2[[#This Row],[t]]))</f>
        <v>#NUM!</v>
      </c>
      <c r="E542">
        <f>EXP($D$5*Table2[[#This Row],[t]])*($E$5+($F$5*Table2[[#This Row],[t]]))</f>
        <v>-0.43752239714272523</v>
      </c>
      <c r="G542" s="26">
        <f t="shared" si="17"/>
        <v>5.3099999999999312</v>
      </c>
      <c r="H542">
        <f ca="1">INDIRECT("Table2[@["&amp;Motion&amp;"]]")</f>
        <v>0.1908021099271974</v>
      </c>
    </row>
    <row r="543" spans="1:8" x14ac:dyDescent="0.25">
      <c r="A543">
        <f t="shared" si="16"/>
        <v>5.319999999999931</v>
      </c>
      <c r="B543">
        <f>$D$2*COS(($E$2*Table2[[#This Row],[t]])-$L$2)</f>
        <v>-2.3932391745524444</v>
      </c>
      <c r="C543">
        <f>($D$3*EXP($E$3*Table2[[#This Row],[t]]))*COS(($F$3*Table2[[#This Row],[t]])-$L$3)</f>
        <v>0.18859338383602803</v>
      </c>
      <c r="D543" t="e">
        <f>($F$4*EXP($D$4*Table2[[#This Row],[t]]))+($G$4*EXP($E$4*Table2[[#This Row],[t]]))</f>
        <v>#NUM!</v>
      </c>
      <c r="E543">
        <f>EXP($D$5*Table2[[#This Row],[t]])*($E$5+($F$5*Table2[[#This Row],[t]]))</f>
        <v>-0.43612716257793577</v>
      </c>
      <c r="G543" s="26">
        <f t="shared" si="17"/>
        <v>5.319999999999931</v>
      </c>
      <c r="H543">
        <f ca="1">INDIRECT("Table2[@["&amp;Motion&amp;"]]")</f>
        <v>0.18859338383602803</v>
      </c>
    </row>
    <row r="544" spans="1:8" x14ac:dyDescent="0.25">
      <c r="A544">
        <f t="shared" si="16"/>
        <v>5.3299999999999308</v>
      </c>
      <c r="B544">
        <f>$D$2*COS(($E$2*Table2[[#This Row],[t]])-$L$2)</f>
        <v>-2.42120091266704</v>
      </c>
      <c r="C544">
        <f>($D$3*EXP($E$3*Table2[[#This Row],[t]]))*COS(($F$3*Table2[[#This Row],[t]])-$L$3)</f>
        <v>0.18626121282583077</v>
      </c>
      <c r="D544" t="e">
        <f>($F$4*EXP($D$4*Table2[[#This Row],[t]]))+($G$4*EXP($E$4*Table2[[#This Row],[t]]))</f>
        <v>#NUM!</v>
      </c>
      <c r="E544">
        <f>EXP($D$5*Table2[[#This Row],[t]])*($E$5+($F$5*Table2[[#This Row],[t]]))</f>
        <v>-0.43473496200719119</v>
      </c>
      <c r="G544" s="26">
        <f t="shared" si="17"/>
        <v>5.3299999999999308</v>
      </c>
      <c r="H544">
        <f ca="1">INDIRECT("Table2[@["&amp;Motion&amp;"]]")</f>
        <v>0.18626121282583077</v>
      </c>
    </row>
    <row r="545" spans="1:8" x14ac:dyDescent="0.25">
      <c r="A545">
        <f t="shared" si="16"/>
        <v>5.3399999999999306</v>
      </c>
      <c r="B545">
        <f>$D$2*COS(($E$2*Table2[[#This Row],[t]])-$L$2)</f>
        <v>-2.4481942026988164</v>
      </c>
      <c r="C545">
        <f>($D$3*EXP($E$3*Table2[[#This Row],[t]]))*COS(($F$3*Table2[[#This Row],[t]])-$L$3)</f>
        <v>0.18380862350334656</v>
      </c>
      <c r="D545" t="e">
        <f>($F$4*EXP($D$4*Table2[[#This Row],[t]]))+($G$4*EXP($E$4*Table2[[#This Row],[t]]))</f>
        <v>#NUM!</v>
      </c>
      <c r="E545">
        <f>EXP($D$5*Table2[[#This Row],[t]])*($E$5+($F$5*Table2[[#This Row],[t]]))</f>
        <v>-0.43334579987324212</v>
      </c>
      <c r="G545" s="26">
        <f t="shared" si="17"/>
        <v>5.3399999999999306</v>
      </c>
      <c r="H545">
        <f ca="1">INDIRECT("Table2[@["&amp;Motion&amp;"]]")</f>
        <v>0.18380862350334656</v>
      </c>
    </row>
    <row r="546" spans="1:8" x14ac:dyDescent="0.25">
      <c r="A546">
        <f t="shared" si="16"/>
        <v>5.3499999999999304</v>
      </c>
      <c r="B546">
        <f>$D$2*COS(($E$2*Table2[[#This Row],[t]])-$L$2)</f>
        <v>-2.474208247691668</v>
      </c>
      <c r="C546">
        <f>($D$3*EXP($E$3*Table2[[#This Row],[t]]))*COS(($F$3*Table2[[#This Row],[t]])-$L$3)</f>
        <v>0.1812387052132016</v>
      </c>
      <c r="D546" t="e">
        <f>($F$4*EXP($D$4*Table2[[#This Row],[t]]))+($G$4*EXP($E$4*Table2[[#This Row],[t]]))</f>
        <v>#NUM!</v>
      </c>
      <c r="E546">
        <f>EXP($D$5*Table2[[#This Row],[t]])*($E$5+($F$5*Table2[[#This Row],[t]]))</f>
        <v>-0.43195968049905065</v>
      </c>
      <c r="G546" s="26">
        <f t="shared" si="17"/>
        <v>5.3499999999999304</v>
      </c>
      <c r="H546">
        <f ca="1">INDIRECT("Table2[@["&amp;Motion&amp;"]]")</f>
        <v>0.1812387052132016</v>
      </c>
    </row>
    <row r="547" spans="1:8" x14ac:dyDescent="0.25">
      <c r="A547">
        <f t="shared" si="16"/>
        <v>5.3599999999999302</v>
      </c>
      <c r="B547">
        <f>$D$2*COS(($E$2*Table2[[#This Row],[t]])-$L$2)</f>
        <v>-2.4992326423744466</v>
      </c>
      <c r="C547">
        <f>($D$3*EXP($E$3*Table2[[#This Row],[t]]))*COS(($F$3*Table2[[#This Row],[t]])-$L$3)</f>
        <v>0.17855460703149861</v>
      </c>
      <c r="D547" t="e">
        <f>($F$4*EXP($D$4*Table2[[#This Row],[t]]))+($G$4*EXP($E$4*Table2[[#This Row],[t]]))</f>
        <v>#NUM!</v>
      </c>
      <c r="E547">
        <f>EXP($D$5*Table2[[#This Row],[t]])*($E$5+($F$5*Table2[[#This Row],[t]]))</f>
        <v>-0.43057660808887493</v>
      </c>
      <c r="G547" s="26">
        <f t="shared" si="17"/>
        <v>5.3599999999999302</v>
      </c>
      <c r="H547">
        <f ca="1">INDIRECT("Table2[@["&amp;Motion&amp;"]]")</f>
        <v>0.17855460703149861</v>
      </c>
    </row>
    <row r="548" spans="1:8" x14ac:dyDescent="0.25">
      <c r="A548">
        <f t="shared" si="16"/>
        <v>5.3699999999999299</v>
      </c>
      <c r="B548">
        <f>$D$2*COS(($E$2*Table2[[#This Row],[t]])-$L$2)</f>
        <v>-2.523257377322933</v>
      </c>
      <c r="C548">
        <f>($D$3*EXP($E$3*Table2[[#This Row],[t]]))*COS(($F$3*Table2[[#This Row],[t]])-$L$3)</f>
        <v>0.17575953474326275</v>
      </c>
      <c r="D548" t="e">
        <f>($F$4*EXP($D$4*Table2[[#This Row],[t]]))+($G$4*EXP($E$4*Table2[[#This Row],[t]]))</f>
        <v>#NUM!</v>
      </c>
      <c r="E548">
        <f>EXP($D$5*Table2[[#This Row],[t]])*($E$5+($F$5*Table2[[#This Row],[t]]))</f>
        <v>-0.42919658672934607</v>
      </c>
      <c r="G548" s="26">
        <f t="shared" si="17"/>
        <v>5.3699999999999299</v>
      </c>
      <c r="H548">
        <f ca="1">INDIRECT("Table2[@["&amp;Motion&amp;"]]")</f>
        <v>0.17575953474326275</v>
      </c>
    </row>
    <row r="549" spans="1:8" x14ac:dyDescent="0.25">
      <c r="A549">
        <f t="shared" si="16"/>
        <v>5.3799999999999297</v>
      </c>
      <c r="B549">
        <f>$D$2*COS(($E$2*Table2[[#This Row],[t]])-$L$2)</f>
        <v>-2.5462728429634729</v>
      </c>
      <c r="C549">
        <f>($D$3*EXP($E$3*Table2[[#This Row],[t]]))*COS(($F$3*Table2[[#This Row],[t]])-$L$3)</f>
        <v>0.17285674780623686</v>
      </c>
      <c r="D549" t="e">
        <f>($F$4*EXP($D$4*Table2[[#This Row],[t]]))+($G$4*EXP($E$4*Table2[[#This Row],[t]]))</f>
        <v>#NUM!</v>
      </c>
      <c r="E549">
        <f>EXP($D$5*Table2[[#This Row],[t]])*($E$5+($F$5*Table2[[#This Row],[t]]))</f>
        <v>-0.42781962039053612</v>
      </c>
      <c r="G549" s="26">
        <f t="shared" si="17"/>
        <v>5.3799999999999297</v>
      </c>
      <c r="H549">
        <f ca="1">INDIRECT("Table2[@["&amp;Motion&amp;"]]")</f>
        <v>0.17285674780623686</v>
      </c>
    </row>
    <row r="550" spans="1:8" x14ac:dyDescent="0.25">
      <c r="A550">
        <f t="shared" si="16"/>
        <v>5.3899999999999295</v>
      </c>
      <c r="B550">
        <f>$D$2*COS(($E$2*Table2[[#This Row],[t]])-$L$2)</f>
        <v>-2.5682698334166796</v>
      </c>
      <c r="C550">
        <f>($D$3*EXP($E$3*Table2[[#This Row],[t]]))*COS(($F$3*Table2[[#This Row],[t]])-$L$3)</f>
        <v>0.16984955630349885</v>
      </c>
      <c r="D550" t="e">
        <f>($F$4*EXP($D$4*Table2[[#This Row],[t]]))+($G$4*EXP($E$4*Table2[[#This Row],[t]]))</f>
        <v>#NUM!</v>
      </c>
      <c r="E550">
        <f>EXP($D$5*Table2[[#This Row],[t]])*($E$5+($F$5*Table2[[#This Row],[t]]))</f>
        <v>-0.42644571292701966</v>
      </c>
      <c r="G550" s="26">
        <f t="shared" si="17"/>
        <v>5.3899999999999295</v>
      </c>
      <c r="H550">
        <f ca="1">INDIRECT("Table2[@["&amp;Motion&amp;"]]")</f>
        <v>0.16984955630349885</v>
      </c>
    </row>
    <row r="551" spans="1:8" x14ac:dyDescent="0.25">
      <c r="A551">
        <f t="shared" si="16"/>
        <v>5.3999999999999293</v>
      </c>
      <c r="B551">
        <f>$D$2*COS(($E$2*Table2[[#This Row],[t]])-$L$2)</f>
        <v>-2.5892395501796615</v>
      </c>
      <c r="C551">
        <f>($D$3*EXP($E$3*Table2[[#This Row],[t]]))*COS(($F$3*Table2[[#This Row],[t]])-$L$3)</f>
        <v>0.16674131788736668</v>
      </c>
      <c r="D551" t="e">
        <f>($F$4*EXP($D$4*Table2[[#This Row],[t]]))+($G$4*EXP($E$4*Table2[[#This Row],[t]]))</f>
        <v>#NUM!</v>
      </c>
      <c r="E551">
        <f>EXP($D$5*Table2[[#This Row],[t]])*($E$5+($F$5*Table2[[#This Row],[t]]))</f>
        <v>-0.42507486807892697</v>
      </c>
      <c r="G551" s="26">
        <f t="shared" si="17"/>
        <v>5.3999999999999293</v>
      </c>
      <c r="H551">
        <f ca="1">INDIRECT("Table2[@["&amp;Motion&amp;"]]")</f>
        <v>0.16674131788736668</v>
      </c>
    </row>
    <row r="552" spans="1:8" x14ac:dyDescent="0.25">
      <c r="A552">
        <f t="shared" si="16"/>
        <v>5.4099999999999291</v>
      </c>
      <c r="B552">
        <f>$D$2*COS(($E$2*Table2[[#This Row],[t]])-$L$2)</f>
        <v>-2.6091736056453043</v>
      </c>
      <c r="C552">
        <f>($D$3*EXP($E$3*Table2[[#This Row],[t]]))*COS(($F$3*Table2[[#This Row],[t]])-$L$3)</f>
        <v>0.16353543471702991</v>
      </c>
      <c r="D552" t="e">
        <f>($F$4*EXP($D$4*Table2[[#This Row],[t]]))+($G$4*EXP($E$4*Table2[[#This Row],[t]]))</f>
        <v>#NUM!</v>
      </c>
      <c r="E552">
        <f>EXP($D$5*Table2[[#This Row],[t]])*($E$5+($F$5*Table2[[#This Row],[t]]))</f>
        <v>-0.42370708947298968</v>
      </c>
      <c r="G552" s="26">
        <f t="shared" si="17"/>
        <v>5.4099999999999291</v>
      </c>
      <c r="H552">
        <f ca="1">INDIRECT("Table2[@["&amp;Motion&amp;"]]")</f>
        <v>0.16353543471702991</v>
      </c>
    </row>
    <row r="553" spans="1:8" x14ac:dyDescent="0.25">
      <c r="A553">
        <f t="shared" si="16"/>
        <v>5.4199999999999289</v>
      </c>
      <c r="B553">
        <f>$D$2*COS(($E$2*Table2[[#This Row],[t]])-$L$2)</f>
        <v>-2.6280640264572073</v>
      </c>
      <c r="C553">
        <f>($D$3*EXP($E$3*Table2[[#This Row],[t]]))*COS(($F$3*Table2[[#This Row],[t]])-$L$3)</f>
        <v>0.16023535039233491</v>
      </c>
      <c r="D553" t="e">
        <f>($F$4*EXP($D$4*Table2[[#This Row],[t]]))+($G$4*EXP($E$4*Table2[[#This Row],[t]]))</f>
        <v>#NUM!</v>
      </c>
      <c r="E553">
        <f>EXP($D$5*Table2[[#This Row],[t]])*($E$5+($F$5*Table2[[#This Row],[t]]))</f>
        <v>-0.42234238062357915</v>
      </c>
      <c r="G553" s="26">
        <f t="shared" si="17"/>
        <v>5.4199999999999289</v>
      </c>
      <c r="H553">
        <f ca="1">INDIRECT("Table2[@["&amp;Motion&amp;"]]")</f>
        <v>0.16023535039233491</v>
      </c>
    </row>
    <row r="554" spans="1:8" x14ac:dyDescent="0.25">
      <c r="A554">
        <f t="shared" si="16"/>
        <v>5.4299999999999287</v>
      </c>
      <c r="B554">
        <f>$D$2*COS(($E$2*Table2[[#This Row],[t]])-$L$2)</f>
        <v>-2.6459032566989138</v>
      </c>
      <c r="C554">
        <f>($D$3*EXP($E$3*Table2[[#This Row],[t]]))*COS(($F$3*Table2[[#This Row],[t]])-$L$3)</f>
        <v>0.15684454688612501</v>
      </c>
      <c r="D554" t="e">
        <f>($F$4*EXP($D$4*Table2[[#This Row],[t]]))+($G$4*EXP($E$4*Table2[[#This Row],[t]]))</f>
        <v>#NUM!</v>
      </c>
      <c r="E554">
        <f>EXP($D$5*Table2[[#This Row],[t]])*($E$5+($F$5*Table2[[#This Row],[t]]))</f>
        <v>-0.42098074493373655</v>
      </c>
      <c r="G554" s="26">
        <f t="shared" si="17"/>
        <v>5.4299999999999287</v>
      </c>
      <c r="H554">
        <f ca="1">INDIRECT("Table2[@["&amp;Motion&amp;"]]")</f>
        <v>0.15684454688612501</v>
      </c>
    </row>
    <row r="555" spans="1:8" x14ac:dyDescent="0.25">
      <c r="A555">
        <f t="shared" si="16"/>
        <v>5.4399999999999284</v>
      </c>
      <c r="B555">
        <f>$D$2*COS(($E$2*Table2[[#This Row],[t]])-$L$2)</f>
        <v>-2.6626841609161804</v>
      </c>
      <c r="C555">
        <f>($D$3*EXP($E$3*Table2[[#This Row],[t]]))*COS(($F$3*Table2[[#This Row],[t]])-$L$3)</f>
        <v>0.15336654147751405</v>
      </c>
      <c r="D555" t="e">
        <f>($F$4*EXP($D$4*Table2[[#This Row],[t]]))+($G$4*EXP($E$4*Table2[[#This Row],[t]]))</f>
        <v>#NUM!</v>
      </c>
      <c r="E555">
        <f>EXP($D$5*Table2[[#This Row],[t]])*($E$5+($F$5*Table2[[#This Row],[t]]))</f>
        <v>-0.41962218569619658</v>
      </c>
      <c r="G555" s="26">
        <f t="shared" si="17"/>
        <v>5.4399999999999284</v>
      </c>
      <c r="H555">
        <f ca="1">INDIRECT("Table2[@["&amp;Motion&amp;"]]")</f>
        <v>0.15336654147751405</v>
      </c>
    </row>
    <row r="556" spans="1:8" x14ac:dyDescent="0.25">
      <c r="A556">
        <f t="shared" si="16"/>
        <v>5.4499999999999282</v>
      </c>
      <c r="B556">
        <f>$D$2*COS(($E$2*Table2[[#This Row],[t]])-$L$2)</f>
        <v>-2.6784000269710626</v>
      </c>
      <c r="C556">
        <f>($D$3*EXP($E$3*Table2[[#This Row],[t]]))*COS(($F$3*Table2[[#This Row],[t]])-$L$3)</f>
        <v>0.14980488368845241</v>
      </c>
      <c r="D556" t="e">
        <f>($F$4*EXP($D$4*Table2[[#This Row],[t]]))+($G$4*EXP($E$4*Table2[[#This Row],[t]]))</f>
        <v>#NUM!</v>
      </c>
      <c r="E556">
        <f>EXP($D$5*Table2[[#This Row],[t]])*($E$5+($F$5*Table2[[#This Row],[t]]))</f>
        <v>-0.41826670609440258</v>
      </c>
      <c r="G556" s="26">
        <f t="shared" si="17"/>
        <v>5.4499999999999282</v>
      </c>
      <c r="H556">
        <f ca="1">INDIRECT("Table2[@["&amp;Motion&amp;"]]")</f>
        <v>0.14980488368845241</v>
      </c>
    </row>
    <row r="557" spans="1:8" x14ac:dyDescent="0.25">
      <c r="A557">
        <f t="shared" si="16"/>
        <v>5.459999999999928</v>
      </c>
      <c r="B557">
        <f>$D$2*COS(($E$2*Table2[[#This Row],[t]])-$L$2)</f>
        <v>-2.6930445687266804</v>
      </c>
      <c r="C557">
        <f>($D$3*EXP($E$3*Table2[[#This Row],[t]]))*COS(($F$3*Table2[[#This Row],[t]])-$L$3)</f>
        <v>0.14616315222590984</v>
      </c>
      <c r="D557" t="e">
        <f>($F$4*EXP($D$4*Table2[[#This Row],[t]]))+($G$4*EXP($E$4*Table2[[#This Row],[t]]))</f>
        <v>#NUM!</v>
      </c>
      <c r="E557">
        <f>EXP($D$5*Table2[[#This Row],[t]])*($E$5+($F$5*Table2[[#This Row],[t]]))</f>
        <v>-0.41691430920351491</v>
      </c>
      <c r="G557" s="26">
        <f t="shared" si="17"/>
        <v>5.459999999999928</v>
      </c>
      <c r="H557">
        <f ca="1">INDIRECT("Table2[@["&amp;Motion&amp;"]]")</f>
        <v>0.14616315222590984</v>
      </c>
    </row>
    <row r="558" spans="1:8" x14ac:dyDescent="0.25">
      <c r="A558">
        <f t="shared" si="16"/>
        <v>5.4699999999999278</v>
      </c>
      <c r="B558">
        <f>$D$2*COS(($E$2*Table2[[#This Row],[t]])-$L$2)</f>
        <v>-2.7066119285615899</v>
      </c>
      <c r="C558">
        <f>($D$3*EXP($E$3*Table2[[#This Row],[t]]))*COS(($F$3*Table2[[#This Row],[t]])-$L$3)</f>
        <v>0.14244495193198303</v>
      </c>
      <c r="D558" t="e">
        <f>($F$4*EXP($D$4*Table2[[#This Row],[t]]))+($G$4*EXP($E$4*Table2[[#This Row],[t]]))</f>
        <v>#NUM!</v>
      </c>
      <c r="E558">
        <f>EXP($D$5*Table2[[#This Row],[t]])*($E$5+($F$5*Table2[[#This Row],[t]]))</f>
        <v>-0.41556499799141244</v>
      </c>
      <c r="G558" s="26">
        <f t="shared" si="17"/>
        <v>5.4699999999999278</v>
      </c>
      <c r="H558">
        <f ca="1">INDIRECT("Table2[@["&amp;Motion&amp;"]]")</f>
        <v>0.14244495193198303</v>
      </c>
    </row>
    <row r="559" spans="1:8" x14ac:dyDescent="0.25">
      <c r="A559">
        <f t="shared" si="16"/>
        <v>5.4799999999999276</v>
      </c>
      <c r="B559">
        <f>$D$2*COS(($E$2*Table2[[#This Row],[t]])-$L$2)</f>
        <v>-2.7190966797127532</v>
      </c>
      <c r="C559">
        <f>($D$3*EXP($E$3*Table2[[#This Row],[t]]))*COS(($F$3*Table2[[#This Row],[t]])-$L$3)</f>
        <v>0.13865391074419456</v>
      </c>
      <c r="D559" t="e">
        <f>($F$4*EXP($D$4*Table2[[#This Row],[t]]))+($G$4*EXP($E$4*Table2[[#This Row],[t]]))</f>
        <v>#NUM!</v>
      </c>
      <c r="E559">
        <f>EXP($D$5*Table2[[#This Row],[t]])*($E$5+($F$5*Table2[[#This Row],[t]]))</f>
        <v>-0.41421877531968559</v>
      </c>
      <c r="G559" s="26">
        <f t="shared" si="17"/>
        <v>5.4799999999999276</v>
      </c>
      <c r="H559">
        <f ca="1">INDIRECT("Table2[@["&amp;Motion&amp;"]]")</f>
        <v>0.13865391074419456</v>
      </c>
    </row>
    <row r="560" spans="1:8" x14ac:dyDescent="0.25">
      <c r="A560">
        <f t="shared" si="16"/>
        <v>5.4899999999999274</v>
      </c>
      <c r="B560">
        <f>$D$2*COS(($E$2*Table2[[#This Row],[t]])-$L$2)</f>
        <v>-2.7304938284461699</v>
      </c>
      <c r="C560">
        <f>($D$3*EXP($E$3*Table2[[#This Row],[t]]))*COS(($F$3*Table2[[#This Row],[t]])-$L$3)</f>
        <v>0.13479367666823053</v>
      </c>
      <c r="D560" t="e">
        <f>($F$4*EXP($D$4*Table2[[#This Row],[t]]))+($G$4*EXP($E$4*Table2[[#This Row],[t]]))</f>
        <v>#NUM!</v>
      </c>
      <c r="E560">
        <f>EXP($D$5*Table2[[#This Row],[t]])*($E$5+($F$5*Table2[[#This Row],[t]]))</f>
        <v>-0.41287564394462273</v>
      </c>
      <c r="G560" s="26">
        <f t="shared" si="17"/>
        <v>5.4899999999999274</v>
      </c>
      <c r="H560">
        <f ca="1">INDIRECT("Table2[@["&amp;Motion&amp;"]]")</f>
        <v>0.13479367666823053</v>
      </c>
    </row>
    <row r="561" spans="1:8" x14ac:dyDescent="0.25">
      <c r="A561">
        <f t="shared" si="16"/>
        <v>5.4999999999999272</v>
      </c>
      <c r="B561">
        <f>$D$2*COS(($E$2*Table2[[#This Row],[t]])-$L$2)</f>
        <v>-2.7407988160543075</v>
      </c>
      <c r="C561">
        <f>($D$3*EXP($E$3*Table2[[#This Row],[t]]))*COS(($F$3*Table2[[#This Row],[t]])-$L$3)</f>
        <v>0.13086791476532633</v>
      </c>
      <c r="D561" t="e">
        <f>($F$4*EXP($D$4*Table2[[#This Row],[t]]))+($G$4*EXP($E$4*Table2[[#This Row],[t]]))</f>
        <v>#NUM!</v>
      </c>
      <c r="E561">
        <f>EXP($D$5*Table2[[#This Row],[t]])*($E$5+($F$5*Table2[[#This Row],[t]]))</f>
        <v>-0.41153560651818977</v>
      </c>
      <c r="G561" s="26">
        <f t="shared" si="17"/>
        <v>5.4999999999999272</v>
      </c>
      <c r="H561">
        <f ca="1">INDIRECT("Table2[@["&amp;Motion&amp;"]]")</f>
        <v>0.13086791476532633</v>
      </c>
    </row>
    <row r="562" spans="1:8" x14ac:dyDescent="0.25">
      <c r="A562">
        <f t="shared" si="16"/>
        <v>5.509999999999927</v>
      </c>
      <c r="B562">
        <f>$D$2*COS(($E$2*Table2[[#This Row],[t]])-$L$2)</f>
        <v>-2.75000752067952</v>
      </c>
      <c r="C562">
        <f>($D$3*EXP($E$3*Table2[[#This Row],[t]]))*COS(($F$3*Table2[[#This Row],[t]])-$L$3)</f>
        <v>0.12688030415647422</v>
      </c>
      <c r="D562" t="e">
        <f>($F$4*EXP($D$4*Table2[[#This Row],[t]]))+($G$4*EXP($E$4*Table2[[#This Row],[t]]))</f>
        <v>#NUM!</v>
      </c>
      <c r="E562">
        <f>EXP($D$5*Table2[[#This Row],[t]])*($E$5+($F$5*Table2[[#This Row],[t]]))</f>
        <v>-0.41019866558900192</v>
      </c>
      <c r="G562" s="26">
        <f t="shared" si="17"/>
        <v>5.509999999999927</v>
      </c>
      <c r="H562">
        <f ca="1">INDIRECT("Table2[@["&amp;Motion&amp;"]]")</f>
        <v>0.12688030415647422</v>
      </c>
    </row>
    <row r="563" spans="1:8" x14ac:dyDescent="0.25">
      <c r="A563">
        <f t="shared" si="16"/>
        <v>5.5199999999999267</v>
      </c>
      <c r="B563">
        <f>$D$2*COS(($E$2*Table2[[#This Row],[t]])-$L$2)</f>
        <v>-2.758116258962739</v>
      </c>
      <c r="C563">
        <f>($D$3*EXP($E$3*Table2[[#This Row],[t]]))*COS(($F$3*Table2[[#This Row],[t]])-$L$3)</f>
        <v>0.12283453504560198</v>
      </c>
      <c r="D563" t="e">
        <f>($F$4*EXP($D$4*Table2[[#This Row],[t]]))+($G$4*EXP($E$4*Table2[[#This Row],[t]]))</f>
        <v>#NUM!</v>
      </c>
      <c r="E563">
        <f>EXP($D$5*Table2[[#This Row],[t]])*($E$5+($F$5*Table2[[#This Row],[t]]))</f>
        <v>-0.4088648236032888</v>
      </c>
      <c r="G563" s="26">
        <f t="shared" si="17"/>
        <v>5.5199999999999267</v>
      </c>
      <c r="H563">
        <f ca="1">INDIRECT("Table2[@["&amp;Motion&amp;"]]")</f>
        <v>0.12283453504560198</v>
      </c>
    </row>
    <row r="564" spans="1:8" x14ac:dyDescent="0.25">
      <c r="A564">
        <f t="shared" si="16"/>
        <v>5.5299999999999265</v>
      </c>
      <c r="B564">
        <f>$D$2*COS(($E$2*Table2[[#This Row],[t]])-$L$2)</f>
        <v>-2.7651217875167662</v>
      </c>
      <c r="C564">
        <f>($D$3*EXP($E$3*Table2[[#This Row],[t]]))*COS(($F$3*Table2[[#This Row],[t]])-$L$3)</f>
        <v>0.11873430576382177</v>
      </c>
      <c r="D564" t="e">
        <f>($F$4*EXP($D$4*Table2[[#This Row],[t]]))+($G$4*EXP($E$4*Table2[[#This Row],[t]]))</f>
        <v>#NUM!</v>
      </c>
      <c r="E564">
        <f>EXP($D$5*Table2[[#This Row],[t]])*($E$5+($F$5*Table2[[#This Row],[t]]))</f>
        <v>-0.40753408290585241</v>
      </c>
      <c r="G564" s="26">
        <f t="shared" si="17"/>
        <v>5.5299999999999265</v>
      </c>
      <c r="H564">
        <f ca="1">INDIRECT("Table2[@["&amp;Motion&amp;"]]")</f>
        <v>0.11873430576382177</v>
      </c>
    </row>
    <row r="565" spans="1:8" x14ac:dyDescent="0.25">
      <c r="A565">
        <f t="shared" si="16"/>
        <v>5.5399999999999263</v>
      </c>
      <c r="B565">
        <f>$D$2*COS(($E$2*Table2[[#This Row],[t]])-$L$2)</f>
        <v>-2.7710213042235852</v>
      </c>
      <c r="C565">
        <f>($D$3*EXP($E$3*Table2[[#This Row],[t]]))*COS(($F$3*Table2[[#This Row],[t]])-$L$3)</f>
        <v>0.11458331983682596</v>
      </c>
      <c r="D565" t="e">
        <f>($F$4*EXP($D$4*Table2[[#This Row],[t]]))+($G$4*EXP($E$4*Table2[[#This Row],[t]]))</f>
        <v>#NUM!</v>
      </c>
      <c r="E565">
        <f>EXP($D$5*Table2[[#This Row],[t]])*($E$5+($F$5*Table2[[#This Row],[t]]))</f>
        <v>-0.40620644574101755</v>
      </c>
      <c r="G565" s="26">
        <f t="shared" si="17"/>
        <v>5.5399999999999263</v>
      </c>
      <c r="H565">
        <f ca="1">INDIRECT("Table2[@["&amp;Motion&amp;"]]")</f>
        <v>0.11458331983682596</v>
      </c>
    </row>
    <row r="566" spans="1:8" x14ac:dyDescent="0.25">
      <c r="A566">
        <f t="shared" si="16"/>
        <v>5.5499999999999261</v>
      </c>
      <c r="B566">
        <f>$D$2*COS(($E$2*Table2[[#This Row],[t]])-$L$2)</f>
        <v>-2.7758124493551732</v>
      </c>
      <c r="C566">
        <f>($D$3*EXP($E$3*Table2[[#This Row],[t]]))*COS(($F$3*Table2[[#This Row],[t]])-$L$3)</f>
        <v>0.11038528307745425</v>
      </c>
      <c r="D566" t="e">
        <f>($F$4*EXP($D$4*Table2[[#This Row],[t]]))+($G$4*EXP($E$4*Table2[[#This Row],[t]]))</f>
        <v>#NUM!</v>
      </c>
      <c r="E566">
        <f>EXP($D$5*Table2[[#This Row],[t]])*($E$5+($F$5*Table2[[#This Row],[t]]))</f>
        <v>-0.40488191425357656</v>
      </c>
      <c r="G566" s="26">
        <f t="shared" si="17"/>
        <v>5.5499999999999261</v>
      </c>
      <c r="H566">
        <f ca="1">INDIRECT("Table2[@["&amp;Motion&amp;"]]")</f>
        <v>0.11038528307745425</v>
      </c>
    </row>
    <row r="567" spans="1:8" x14ac:dyDescent="0.25">
      <c r="A567">
        <f t="shared" si="16"/>
        <v>5.5599999999999259</v>
      </c>
      <c r="B567">
        <f>$D$2*COS(($E$2*Table2[[#This Row],[t]])-$L$2)</f>
        <v>-2.7794933065173586</v>
      </c>
      <c r="C567">
        <f>($D$3*EXP($E$3*Table2[[#This Row],[t]]))*COS(($F$3*Table2[[#This Row],[t]])-$L$3)</f>
        <v>0.10614390070542856</v>
      </c>
      <c r="D567" t="e">
        <f>($F$4*EXP($D$4*Table2[[#This Row],[t]]))+($G$4*EXP($E$4*Table2[[#This Row],[t]]))</f>
        <v>#NUM!</v>
      </c>
      <c r="E567">
        <f>EXP($D$5*Table2[[#This Row],[t]])*($E$5+($F$5*Table2[[#This Row],[t]]))</f>
        <v>-0.40356049048972559</v>
      </c>
      <c r="G567" s="26">
        <f t="shared" si="17"/>
        <v>5.5599999999999259</v>
      </c>
      <c r="H567">
        <f ca="1">INDIRECT("Table2[@["&amp;Motion&amp;"]]")</f>
        <v>0.10614390070542856</v>
      </c>
    </row>
    <row r="568" spans="1:8" x14ac:dyDescent="0.25">
      <c r="A568">
        <f t="shared" si="16"/>
        <v>5.5699999999999257</v>
      </c>
      <c r="B568">
        <f>$D$2*COS(($E$2*Table2[[#This Row],[t]])-$L$2)</f>
        <v>-2.7820624034163535</v>
      </c>
      <c r="C568">
        <f>($D$3*EXP($E$3*Table2[[#This Row],[t]]))*COS(($F$3*Table2[[#This Row],[t]])-$L$3)</f>
        <v>0.10186287449620468</v>
      </c>
      <c r="D568" t="e">
        <f>($F$4*EXP($D$4*Table2[[#This Row],[t]]))+($G$4*EXP($E$4*Table2[[#This Row],[t]]))</f>
        <v>#NUM!</v>
      </c>
      <c r="E568">
        <f>EXP($D$5*Table2[[#This Row],[t]])*($E$5+($F$5*Table2[[#This Row],[t]]))</f>
        <v>-0.40224217639799503</v>
      </c>
      <c r="G568" s="26">
        <f t="shared" si="17"/>
        <v>5.5699999999999257</v>
      </c>
      <c r="H568">
        <f ca="1">INDIRECT("Table2[@["&amp;Motion&amp;"]]")</f>
        <v>0.10186287449620468</v>
      </c>
    </row>
    <row r="569" spans="1:8" x14ac:dyDescent="0.25">
      <c r="A569">
        <f t="shared" si="16"/>
        <v>5.5799999999999255</v>
      </c>
      <c r="B569">
        <f>$D$2*COS(($E$2*Table2[[#This Row],[t]])-$L$2)</f>
        <v>-2.7835187124476528</v>
      </c>
      <c r="C569">
        <f>($D$3*EXP($E$3*Table2[[#This Row],[t]]))*COS(($F$3*Table2[[#This Row],[t]])-$L$3)</f>
        <v>9.7545899960846671E-2</v>
      </c>
      <c r="D569" t="e">
        <f>($F$4*EXP($D$4*Table2[[#This Row],[t]]))+($G$4*EXP($E$4*Table2[[#This Row],[t]]))</f>
        <v>#NUM!</v>
      </c>
      <c r="E569">
        <f>EXP($D$5*Table2[[#This Row],[t]])*($E$5+($F$5*Table2[[#This Row],[t]]))</f>
        <v>-0.40092697383017312</v>
      </c>
      <c r="G569" s="26">
        <f t="shared" si="17"/>
        <v>5.5799999999999255</v>
      </c>
      <c r="H569">
        <f ca="1">INDIRECT("Table2[@["&amp;Motion&amp;"]]")</f>
        <v>9.7545899960846671E-2</v>
      </c>
    </row>
    <row r="570" spans="1:8" x14ac:dyDescent="0.25">
      <c r="A570">
        <f t="shared" si="16"/>
        <v>5.5899999999999253</v>
      </c>
      <c r="B570">
        <f>$D$2*COS(($E$2*Table2[[#This Row],[t]])-$L$2)</f>
        <v>-2.7838616511070606</v>
      </c>
      <c r="C570">
        <f>($D$3*EXP($E$3*Table2[[#This Row],[t]]))*COS(($F$3*Table2[[#This Row],[t]])-$L$3)</f>
        <v>9.3196663558795981E-2</v>
      </c>
      <c r="D570" t="e">
        <f>($F$4*EXP($D$4*Table2[[#This Row],[t]]))+($G$4*EXP($E$4*Table2[[#This Row],[t]]))</f>
        <v>#NUM!</v>
      </c>
      <c r="E570">
        <f>EXP($D$5*Table2[[#This Row],[t]])*($E$5+($F$5*Table2[[#This Row],[t]]))</f>
        <v>-0.39961488454222194</v>
      </c>
      <c r="G570" s="26">
        <f t="shared" si="17"/>
        <v>5.5899999999999253</v>
      </c>
      <c r="H570">
        <f ca="1">INDIRECT("Table2[@["&amp;Motion&amp;"]]")</f>
        <v>9.3196663558795981E-2</v>
      </c>
    </row>
    <row r="571" spans="1:8" x14ac:dyDescent="0.25">
      <c r="A571">
        <f t="shared" si="16"/>
        <v>5.599999999999925</v>
      </c>
      <c r="B571">
        <f>$D$2*COS(($E$2*Table2[[#This Row],[t]])-$L$2)</f>
        <v>-2.7830910822236867</v>
      </c>
      <c r="C571">
        <f>($D$3*EXP($E$3*Table2[[#This Row],[t]]))*COS(($F$3*Table2[[#This Row],[t]])-$L$3)</f>
        <v>8.8818839945349712E-2</v>
      </c>
      <c r="D571" t="e">
        <f>($F$4*EXP($D$4*Table2[[#This Row],[t]]))+($G$4*EXP($E$4*Table2[[#This Row],[t]]))</f>
        <v>#NUM!</v>
      </c>
      <c r="E571">
        <f>EXP($D$5*Table2[[#This Row],[t]])*($E$5+($F$5*Table2[[#This Row],[t]]))</f>
        <v>-0.39830591019518746</v>
      </c>
      <c r="G571" s="26">
        <f t="shared" si="17"/>
        <v>5.599999999999925</v>
      </c>
      <c r="H571">
        <f ca="1">INDIRECT("Table2[@["&amp;Motion&amp;"]]")</f>
        <v>8.8818839945349712E-2</v>
      </c>
    </row>
    <row r="572" spans="1:8" x14ac:dyDescent="0.25">
      <c r="A572">
        <f t="shared" si="16"/>
        <v>5.6099999999999248</v>
      </c>
      <c r="B572">
        <f>$D$2*COS(($E$2*Table2[[#This Row],[t]])-$L$2)</f>
        <v>-2.7812073140148095</v>
      </c>
      <c r="C572">
        <f>($D$3*EXP($E$3*Table2[[#This Row],[t]]))*COS(($F$3*Table2[[#This Row],[t]])-$L$3)</f>
        <v>8.441608925563289E-2</v>
      </c>
      <c r="D572" t="e">
        <f>($F$4*EXP($D$4*Table2[[#This Row],[t]]))+($G$4*EXP($E$4*Table2[[#This Row],[t]]))</f>
        <v>#NUM!</v>
      </c>
      <c r="E572">
        <f>EXP($D$5*Table2[[#This Row],[t]])*($E$5+($F$5*Table2[[#This Row],[t]]))</f>
        <v>-0.39700005235610297</v>
      </c>
      <c r="G572" s="26">
        <f t="shared" si="17"/>
        <v>5.6099999999999248</v>
      </c>
      <c r="H572">
        <f ca="1">INDIRECT("Table2[@["&amp;Motion&amp;"]]")</f>
        <v>8.441608925563289E-2</v>
      </c>
    </row>
    <row r="573" spans="1:8" x14ac:dyDescent="0.25">
      <c r="A573">
        <f t="shared" si="16"/>
        <v>5.6199999999999246</v>
      </c>
      <c r="B573">
        <f>$D$2*COS(($E$2*Table2[[#This Row],[t]])-$L$2)</f>
        <v>-2.7782110999625962</v>
      </c>
      <c r="C573">
        <f>($D$3*EXP($E$3*Table2[[#This Row],[t]]))*COS(($F$3*Table2[[#This Row],[t]])-$L$3)</f>
        <v>7.9992054426788237E-2</v>
      </c>
      <c r="D573" t="e">
        <f>($F$4*EXP($D$4*Table2[[#This Row],[t]]))+($G$4*EXP($E$4*Table2[[#This Row],[t]]))</f>
        <v>#NUM!</v>
      </c>
      <c r="E573">
        <f>EXP($D$5*Table2[[#This Row],[t]])*($E$5+($F$5*Table2[[#This Row],[t]]))</f>
        <v>-0.3956973124988849</v>
      </c>
      <c r="G573" s="26">
        <f t="shared" si="17"/>
        <v>5.6199999999999246</v>
      </c>
      <c r="H573">
        <f ca="1">INDIRECT("Table2[@["&amp;Motion&amp;"]]")</f>
        <v>7.9992054426788237E-2</v>
      </c>
    </row>
    <row r="574" spans="1:8" x14ac:dyDescent="0.25">
      <c r="A574">
        <f t="shared" si="16"/>
        <v>5.6299999999999244</v>
      </c>
      <c r="B574">
        <f>$D$2*COS(($E$2*Table2[[#This Row],[t]])-$L$2)</f>
        <v>-2.7741036385127189</v>
      </c>
      <c r="C574">
        <f>($D$3*EXP($E$3*Table2[[#This Row],[t]]))*COS(($F$3*Table2[[#This Row],[t]])-$L$3)</f>
        <v>7.5550358560074304E-2</v>
      </c>
      <c r="D574" t="e">
        <f>($F$4*EXP($D$4*Table2[[#This Row],[t]]))+($G$4*EXP($E$4*Table2[[#This Row],[t]]))</f>
        <v>#NUM!</v>
      </c>
      <c r="E574">
        <f>EXP($D$5*Table2[[#This Row],[t]])*($E$5+($F$5*Table2[[#This Row],[t]]))</f>
        <v>-0.3943976920052234</v>
      </c>
      <c r="G574" s="26">
        <f t="shared" si="17"/>
        <v>5.6299999999999244</v>
      </c>
      <c r="H574">
        <f ca="1">INDIRECT("Table2[@["&amp;Motion&amp;"]]")</f>
        <v>7.5550358560074304E-2</v>
      </c>
    </row>
    <row r="575" spans="1:8" x14ac:dyDescent="0.25">
      <c r="A575">
        <f t="shared" si="16"/>
        <v>5.6399999999999242</v>
      </c>
      <c r="B575">
        <f>$D$2*COS(($E$2*Table2[[#This Row],[t]])-$L$2)</f>
        <v>-2.7688865725949912</v>
      </c>
      <c r="C575">
        <f>($D$3*EXP($E$3*Table2[[#This Row],[t]]))*COS(($F$3*Table2[[#This Row],[t]])-$L$3)</f>
        <v>7.1094602324506401E-2</v>
      </c>
      <c r="D575" t="e">
        <f>($F$4*EXP($D$4*Table2[[#This Row],[t]]))+($G$4*EXP($E$4*Table2[[#This Row],[t]]))</f>
        <v>#NUM!</v>
      </c>
      <c r="E575">
        <f>EXP($D$5*Table2[[#This Row],[t]])*($E$5+($F$5*Table2[[#This Row],[t]]))</f>
        <v>-0.39310119216546485</v>
      </c>
      <c r="G575" s="26">
        <f t="shared" si="17"/>
        <v>5.6399999999999242</v>
      </c>
      <c r="H575">
        <f ca="1">INDIRECT("Table2[@["&amp;Motion&amp;"]]")</f>
        <v>7.1094602324506401E-2</v>
      </c>
    </row>
    <row r="576" spans="1:8" x14ac:dyDescent="0.25">
      <c r="A576">
        <f t="shared" si="16"/>
        <v>5.649999999999924</v>
      </c>
      <c r="B576">
        <f>$D$2*COS(($E$2*Table2[[#This Row],[t]])-$L$2)</f>
        <v>-2.7625619889662216</v>
      </c>
      <c r="C576">
        <f>($D$3*EXP($E$3*Table2[[#This Row],[t]]))*COS(($F$3*Table2[[#This Row],[t]])-$L$3)</f>
        <v>6.6628361403626296E-2</v>
      </c>
      <c r="D576" t="e">
        <f>($F$4*EXP($D$4*Table2[[#This Row],[t]]))+($G$4*EXP($E$4*Table2[[#This Row],[t]]))</f>
        <v>#NUM!</v>
      </c>
      <c r="E576">
        <f>EXP($D$5*Table2[[#This Row],[t]])*($E$5+($F$5*Table2[[#This Row],[t]]))</f>
        <v>-0.39180781417948946</v>
      </c>
      <c r="G576" s="26">
        <f t="shared" si="17"/>
        <v>5.649999999999924</v>
      </c>
      <c r="H576">
        <f ca="1">INDIRECT("Table2[@["&amp;Motion&amp;"]]")</f>
        <v>6.6628361403626296E-2</v>
      </c>
    </row>
    <row r="577" spans="1:8" x14ac:dyDescent="0.25">
      <c r="A577">
        <f t="shared" si="16"/>
        <v>5.6599999999999238</v>
      </c>
      <c r="B577">
        <f>$D$2*COS(($E$2*Table2[[#This Row],[t]])-$L$2)</f>
        <v>-2.7551324173755338</v>
      </c>
      <c r="C577">
        <f>($D$3*EXP($E$3*Table2[[#This Row],[t]]))*COS(($F$3*Table2[[#This Row],[t]])-$L$3)</f>
        <v>6.2155183986947075E-2</v>
      </c>
      <c r="D577" t="e">
        <f>($F$4*EXP($D$4*Table2[[#This Row],[t]]))+($G$4*EXP($E$4*Table2[[#This Row],[t]]))</f>
        <v>#NUM!</v>
      </c>
      <c r="E577">
        <f>EXP($D$5*Table2[[#This Row],[t]])*($E$5+($F$5*Table2[[#This Row],[t]]))</f>
        <v>-0.39051755915758096</v>
      </c>
      <c r="G577" s="26">
        <f t="shared" si="17"/>
        <v>5.6599999999999238</v>
      </c>
      <c r="H577">
        <f ca="1">INDIRECT("Table2[@["&amp;Motion&amp;"]]")</f>
        <v>6.2155183986947075E-2</v>
      </c>
    </row>
    <row r="578" spans="1:8" x14ac:dyDescent="0.25">
      <c r="A578">
        <f t="shared" si="16"/>
        <v>5.6699999999999235</v>
      </c>
      <c r="B578">
        <f>$D$2*COS(($E$2*Table2[[#This Row],[t]])-$L$2)</f>
        <v>-2.7466008295525053</v>
      </c>
      <c r="C578">
        <f>($D$3*EXP($E$3*Table2[[#This Row],[t]]))*COS(($F$3*Table2[[#This Row],[t]])-$L$3)</f>
        <v>5.7678588307554436E-2</v>
      </c>
      <c r="D578" t="e">
        <f>($F$4*EXP($D$4*Table2[[#This Row],[t]]))+($G$4*EXP($E$4*Table2[[#This Row],[t]]))</f>
        <v>#NUM!</v>
      </c>
      <c r="E578">
        <f>EXP($D$5*Table2[[#This Row],[t]])*($E$5+($F$5*Table2[[#This Row],[t]]))</f>
        <v>-0.38923042812129072</v>
      </c>
      <c r="G578" s="26">
        <f t="shared" si="17"/>
        <v>5.6699999999999235</v>
      </c>
      <c r="H578">
        <f ca="1">INDIRECT("Table2[@["&amp;Motion&amp;"]]")</f>
        <v>5.7678588307554436E-2</v>
      </c>
    </row>
    <row r="579" spans="1:8" x14ac:dyDescent="0.25">
      <c r="A579">
        <f t="shared" si="16"/>
        <v>5.6799999999999233</v>
      </c>
      <c r="B579">
        <f>$D$2*COS(($E$2*Table2[[#This Row],[t]])-$L$2)</f>
        <v>-2.7369706380185121</v>
      </c>
      <c r="C579">
        <f>($D$3*EXP($E$3*Table2[[#This Row],[t]]))*COS(($F$3*Table2[[#This Row],[t]])-$L$3)</f>
        <v>5.3202060227312678E-2</v>
      </c>
      <c r="D579" t="e">
        <f>($F$4*EXP($D$4*Table2[[#This Row],[t]]))+($G$4*EXP($E$4*Table2[[#This Row],[t]]))</f>
        <v>#NUM!</v>
      </c>
      <c r="E579">
        <f>EXP($D$5*Table2[[#This Row],[t]])*($E$5+($F$5*Table2[[#This Row],[t]]))</f>
        <v>-0.3879464220042953</v>
      </c>
      <c r="G579" s="26">
        <f t="shared" si="17"/>
        <v>5.6799999999999233</v>
      </c>
      <c r="H579">
        <f ca="1">INDIRECT("Table2[@["&amp;Motion&amp;"]]")</f>
        <v>5.3202060227312678E-2</v>
      </c>
    </row>
    <row r="580" spans="1:8" x14ac:dyDescent="0.25">
      <c r="A580">
        <f t="shared" si="16"/>
        <v>5.6899999999999231</v>
      </c>
      <c r="B580">
        <f>$D$2*COS(($E$2*Table2[[#This Row],[t]])-$L$2)</f>
        <v>-2.7262456947217664</v>
      </c>
      <c r="C580">
        <f>($D$3*EXP($E$3*Table2[[#This Row],[t]]))*COS(($F$3*Table2[[#This Row],[t]])-$L$3)</f>
        <v>4.8729050871055314E-2</v>
      </c>
      <c r="D580" t="e">
        <f>($F$4*EXP($D$4*Table2[[#This Row],[t]]))+($G$4*EXP($E$4*Table2[[#This Row],[t]]))</f>
        <v>#NUM!</v>
      </c>
      <c r="E580">
        <f>EXP($D$5*Table2[[#This Row],[t]])*($E$5+($F$5*Table2[[#This Row],[t]]))</f>
        <v>-0.38666554165324746</v>
      </c>
      <c r="G580" s="26">
        <f t="shared" si="17"/>
        <v>5.6899999999999231</v>
      </c>
      <c r="H580">
        <f ca="1">INDIRECT("Table2[@["&amp;Motion&amp;"]]")</f>
        <v>4.8729050871055314E-2</v>
      </c>
    </row>
    <row r="581" spans="1:8" x14ac:dyDescent="0.25">
      <c r="A581">
        <f t="shared" si="16"/>
        <v>5.6999999999999229</v>
      </c>
      <c r="B581">
        <f>$D$2*COS(($E$2*Table2[[#This Row],[t]])-$L$2)</f>
        <v>-2.7144302894965899</v>
      </c>
      <c r="C581">
        <f>($D$3*EXP($E$3*Table2[[#This Row],[t]]))*COS(($F$3*Table2[[#This Row],[t]])-$L$3)</f>
        <v>4.426297431110391E-2</v>
      </c>
      <c r="D581" t="e">
        <f>($F$4*EXP($D$4*Table2[[#This Row],[t]]))+($G$4*EXP($E$4*Table2[[#This Row],[t]]))</f>
        <v>#NUM!</v>
      </c>
      <c r="E581">
        <f>EXP($D$5*Table2[[#This Row],[t]])*($E$5+($F$5*Table2[[#This Row],[t]]))</f>
        <v>-0.3853877878286211</v>
      </c>
      <c r="G581" s="26">
        <f t="shared" si="17"/>
        <v>5.6999999999999229</v>
      </c>
      <c r="H581">
        <f ca="1">INDIRECT("Table2[@["&amp;Motion&amp;"]]")</f>
        <v>4.426297431110391E-2</v>
      </c>
    </row>
    <row r="582" spans="1:8" x14ac:dyDescent="0.25">
      <c r="A582">
        <f t="shared" si="16"/>
        <v>5.7099999999999227</v>
      </c>
      <c r="B582">
        <f>$D$2*COS(($E$2*Table2[[#This Row],[t]])-$L$2)</f>
        <v>-2.7015291483475368</v>
      </c>
      <c r="C582">
        <f>($D$3*EXP($E$3*Table2[[#This Row],[t]]))*COS(($F$3*Table2[[#This Row],[t]])-$L$3)</f>
        <v>3.9807205303396979E-2</v>
      </c>
      <c r="D582" t="e">
        <f>($F$4*EXP($D$4*Table2[[#This Row],[t]]))+($G$4*EXP($E$4*Table2[[#This Row],[t]]))</f>
        <v>#NUM!</v>
      </c>
      <c r="E582">
        <f>EXP($D$5*Table2[[#This Row],[t]])*($E$5+($F$5*Table2[[#This Row],[t]]))</f>
        <v>-0.38411316120554978</v>
      </c>
      <c r="G582" s="26">
        <f t="shared" si="17"/>
        <v>5.7099999999999227</v>
      </c>
      <c r="H582">
        <f ca="1">INDIRECT("Table2[@["&amp;Motion&amp;"]]")</f>
        <v>3.9807205303396979E-2</v>
      </c>
    </row>
    <row r="583" spans="1:8" x14ac:dyDescent="0.25">
      <c r="A583">
        <f t="shared" si="16"/>
        <v>5.7199999999999225</v>
      </c>
      <c r="B583">
        <f>$D$2*COS(($E$2*Table2[[#This Row],[t]])-$L$2)</f>
        <v>-2.6875474315590524</v>
      </c>
      <c r="C583">
        <f>($D$3*EXP($E$3*Table2[[#This Row],[t]]))*COS(($F$3*Table2[[#This Row],[t]])-$L$3)</f>
        <v>3.5365077076458661E-2</v>
      </c>
      <c r="D583" t="e">
        <f>($F$4*EXP($D$4*Table2[[#This Row],[t]]))+($G$4*EXP($E$4*Table2[[#This Row],[t]]))</f>
        <v>#NUM!</v>
      </c>
      <c r="E583">
        <f>EXP($D$5*Table2[[#This Row],[t]])*($E$5+($F$5*Table2[[#This Row],[t]]))</f>
        <v>-0.38284166237465905</v>
      </c>
      <c r="G583" s="26">
        <f t="shared" si="17"/>
        <v>5.7199999999999225</v>
      </c>
      <c r="H583">
        <f ca="1">INDIRECT("Table2[@["&amp;Motion&amp;"]]")</f>
        <v>3.5365077076458661E-2</v>
      </c>
    </row>
    <row r="584" spans="1:8" x14ac:dyDescent="0.25">
      <c r="A584">
        <f t="shared" si="16"/>
        <v>5.7299999999999223</v>
      </c>
      <c r="B584">
        <f>$D$2*COS(($E$2*Table2[[#This Row],[t]])-$L$2)</f>
        <v>-2.6724907316314326</v>
      </c>
      <c r="C584">
        <f>($D$3*EXP($E$3*Table2[[#This Row],[t]]))*COS(($F$3*Table2[[#This Row],[t]])-$L$3)</f>
        <v>3.0939879174392677E-2</v>
      </c>
      <c r="D584" t="e">
        <f>($F$4*EXP($D$4*Table2[[#This Row],[t]]))+($G$4*EXP($E$4*Table2[[#This Row],[t]]))</f>
        <v>#NUM!</v>
      </c>
      <c r="E584">
        <f>EXP($D$5*Table2[[#This Row],[t]])*($E$5+($F$5*Table2[[#This Row],[t]]))</f>
        <v>-0.38157329184289279</v>
      </c>
      <c r="G584" s="26">
        <f t="shared" si="17"/>
        <v>5.7299999999999223</v>
      </c>
      <c r="H584">
        <f ca="1">INDIRECT("Table2[@["&amp;Motion&amp;"]]")</f>
        <v>3.0939879174392677E-2</v>
      </c>
    </row>
    <row r="585" spans="1:8" x14ac:dyDescent="0.25">
      <c r="A585">
        <f t="shared" si="16"/>
        <v>5.7399999999999221</v>
      </c>
      <c r="B585">
        <f>$D$2*COS(($E$2*Table2[[#This Row],[t]])-$L$2)</f>
        <v>-2.6563650710438949</v>
      </c>
      <c r="C585">
        <f>($D$3*EXP($E$3*Table2[[#This Row],[t]]))*COS(($F$3*Table2[[#This Row],[t]])-$L$3)</f>
        <v>2.6534855355019218E-2</v>
      </c>
      <c r="D585" t="e">
        <f>($F$4*EXP($D$4*Table2[[#This Row],[t]]))+($G$4*EXP($E$4*Table2[[#This Row],[t]]))</f>
        <v>#NUM!</v>
      </c>
      <c r="E585">
        <f>EXP($D$5*Table2[[#This Row],[t]])*($E$5+($F$5*Table2[[#This Row],[t]]))</f>
        <v>-0.38030805003433305</v>
      </c>
      <c r="G585" s="26">
        <f t="shared" si="17"/>
        <v>5.7399999999999221</v>
      </c>
      <c r="H585">
        <f ca="1">INDIRECT("Table2[@["&amp;Motion&amp;"]]")</f>
        <v>2.6534855355019218E-2</v>
      </c>
    </row>
    <row r="586" spans="1:8" x14ac:dyDescent="0.25">
      <c r="A586">
        <f t="shared" si="16"/>
        <v>5.7499999999999218</v>
      </c>
      <c r="B586">
        <f>$D$2*COS(($E$2*Table2[[#This Row],[t]])-$L$2)</f>
        <v>-2.6391768998456686</v>
      </c>
      <c r="C586">
        <f>($D$3*EXP($E$3*Table2[[#This Row],[t]]))*COS(($F$3*Table2[[#This Row],[t]])-$L$3)</f>
        <v>2.2153201544235199E-2</v>
      </c>
      <c r="D586" t="e">
        <f>($F$4*EXP($D$4*Table2[[#This Row],[t]]))+($G$4*EXP($E$4*Table2[[#This Row],[t]]))</f>
        <v>#NUM!</v>
      </c>
      <c r="E586">
        <f>EXP($D$5*Table2[[#This Row],[t]])*($E$5+($F$5*Table2[[#This Row],[t]]))</f>
        <v>-0.37904593729101388</v>
      </c>
      <c r="G586" s="26">
        <f t="shared" si="17"/>
        <v>5.7499999999999218</v>
      </c>
      <c r="H586">
        <f ca="1">INDIRECT("Table2[@["&amp;Motion&amp;"]]")</f>
        <v>2.2153201544235199E-2</v>
      </c>
    </row>
    <row r="587" spans="1:8" x14ac:dyDescent="0.25">
      <c r="A587">
        <f t="shared" si="16"/>
        <v>5.7599999999999216</v>
      </c>
      <c r="B587">
        <f>$D$2*COS(($E$2*Table2[[#This Row],[t]])-$L$2)</f>
        <v>-2.6209330930760601</v>
      </c>
      <c r="C587">
        <f>($D$3*EXP($E$3*Table2[[#This Row],[t]]))*COS(($F$3*Table2[[#This Row],[t]])-$L$3)</f>
        <v>1.7798063847607605E-2</v>
      </c>
      <c r="D587" t="e">
        <f>($F$4*EXP($D$4*Table2[[#This Row],[t]]))+($G$4*EXP($E$4*Table2[[#This Row],[t]]))</f>
        <v>#NUM!</v>
      </c>
      <c r="E587">
        <f>EXP($D$5*Table2[[#This Row],[t]])*($E$5+($F$5*Table2[[#This Row],[t]]))</f>
        <v>-0.37778695387372979</v>
      </c>
      <c r="G587" s="26">
        <f t="shared" si="17"/>
        <v>5.7599999999999216</v>
      </c>
      <c r="H587">
        <f ca="1">INDIRECT("Table2[@["&amp;Motion&amp;"]]")</f>
        <v>1.7798063847607605E-2</v>
      </c>
    </row>
    <row r="588" spans="1:8" x14ac:dyDescent="0.25">
      <c r="A588">
        <f t="shared" si="16"/>
        <v>5.7699999999999214</v>
      </c>
      <c r="B588">
        <f>$D$2*COS(($E$2*Table2[[#This Row],[t]])-$L$2)</f>
        <v>-2.6016409480145297</v>
      </c>
      <c r="C588">
        <f>($D$3*EXP($E$3*Table2[[#This Row],[t]]))*COS(($F$3*Table2[[#This Row],[t]])-$L$3)</f>
        <v>1.3472536620170346E-2</v>
      </c>
      <c r="D588" t="e">
        <f>($F$4*EXP($D$4*Table2[[#This Row],[t]]))+($G$4*EXP($E$4*Table2[[#This Row],[t]]))</f>
        <v>#NUM!</v>
      </c>
      <c r="E588">
        <f>EXP($D$5*Table2[[#This Row],[t]])*($E$5+($F$5*Table2[[#This Row],[t]]))</f>
        <v>-0.3765310999628369</v>
      </c>
      <c r="G588" s="26">
        <f t="shared" si="17"/>
        <v>5.7699999999999214</v>
      </c>
      <c r="H588">
        <f ca="1">INDIRECT("Table2[@["&amp;Motion&amp;"]]")</f>
        <v>1.3472536620170346E-2</v>
      </c>
    </row>
    <row r="589" spans="1:8" x14ac:dyDescent="0.25">
      <c r="A589">
        <f t="shared" ref="A589:A610" si="18">A588+$B$9</f>
        <v>5.7799999999999212</v>
      </c>
      <c r="B589">
        <f>$D$2*COS(($E$2*Table2[[#This Row],[t]])-$L$2)</f>
        <v>-2.581308181261877</v>
      </c>
      <c r="C589">
        <f>($D$3*EXP($E$3*Table2[[#This Row],[t]]))*COS(($F$3*Table2[[#This Row],[t]])-$L$3)</f>
        <v>9.1796605953311898E-3</v>
      </c>
      <c r="D589" t="e">
        <f>($F$4*EXP($D$4*Table2[[#This Row],[t]]))+($G$4*EXP($E$4*Table2[[#This Row],[t]]))</f>
        <v>#NUM!</v>
      </c>
      <c r="E589">
        <f>EXP($D$5*Table2[[#This Row],[t]])*($E$5+($F$5*Table2[[#This Row],[t]]))</f>
        <v>-0.37527837565904931</v>
      </c>
      <c r="G589" s="26">
        <f t="shared" ref="G589:G610" si="19">G588+$B$9</f>
        <v>5.7799999999999212</v>
      </c>
      <c r="H589">
        <f ca="1">INDIRECT("Table2[@["&amp;Motion&amp;"]]")</f>
        <v>9.1796605953311898E-3</v>
      </c>
    </row>
    <row r="590" spans="1:8" x14ac:dyDescent="0.25">
      <c r="A590">
        <f t="shared" si="18"/>
        <v>5.789999999999921</v>
      </c>
      <c r="B590">
        <f>$D$2*COS(($E$2*Table2[[#This Row],[t]])-$L$2)</f>
        <v>-2.5599429256537034</v>
      </c>
      <c r="C590">
        <f>($D$3*EXP($E$3*Table2[[#This Row],[t]]))*COS(($F$3*Table2[[#This Row],[t]])-$L$3)</f>
        <v>4.9224210737406609E-3</v>
      </c>
      <c r="D590" t="e">
        <f>($F$4*EXP($D$4*Table2[[#This Row],[t]]))+($G$4*EXP($E$4*Table2[[#This Row],[t]]))</f>
        <v>#NUM!</v>
      </c>
      <c r="E590">
        <f>EXP($D$5*Table2[[#This Row],[t]])*($E$5+($F$5*Table2[[#This Row],[t]]))</f>
        <v>-0.3740287809842287</v>
      </c>
      <c r="G590" s="26">
        <f t="shared" si="19"/>
        <v>5.789999999999921</v>
      </c>
      <c r="H590">
        <f ca="1">INDIRECT("Table2[@["&amp;Motion&amp;"]]")</f>
        <v>4.9224210737406609E-3</v>
      </c>
    </row>
    <row r="591" spans="1:8" x14ac:dyDescent="0.25">
      <c r="A591">
        <f t="shared" si="18"/>
        <v>5.7999999999999208</v>
      </c>
      <c r="B591">
        <f>$D$2*COS(($E$2*Table2[[#This Row],[t]])-$L$2)</f>
        <v>-2.5375537270073854</v>
      </c>
      <c r="C591">
        <f>($D$3*EXP($E$3*Table2[[#This Row],[t]]))*COS(($F$3*Table2[[#This Row],[t]])-$L$3)</f>
        <v>7.0374617292961463E-4</v>
      </c>
      <c r="D591" t="e">
        <f>($F$4*EXP($D$4*Table2[[#This Row],[t]]))+($G$4*EXP($E$4*Table2[[#This Row],[t]]))</f>
        <v>#NUM!</v>
      </c>
      <c r="E591">
        <f>EXP($D$5*Table2[[#This Row],[t]])*($E$5+($F$5*Table2[[#This Row],[t]]))</f>
        <v>-0.37278231588216881</v>
      </c>
      <c r="G591" s="26">
        <f t="shared" si="19"/>
        <v>5.7999999999999208</v>
      </c>
      <c r="H591">
        <f ca="1">INDIRECT("Table2[@["&amp;Motion&amp;"]]")</f>
        <v>7.0374617292961463E-4</v>
      </c>
    </row>
    <row r="592" spans="1:8" x14ac:dyDescent="0.25">
      <c r="A592">
        <f t="shared" si="18"/>
        <v>5.8099999999999206</v>
      </c>
      <c r="B592">
        <f>$D$2*COS(($E$2*Table2[[#This Row],[t]])-$L$2)</f>
        <v>-2.5141495407038632</v>
      </c>
      <c r="C592">
        <f>($D$3*EXP($E$3*Table2[[#This Row],[t]]))*COS(($F$3*Table2[[#This Row],[t]])-$L$3)</f>
        <v>-3.4734948615479334E-3</v>
      </c>
      <c r="D592" t="e">
        <f>($F$4*EXP($D$4*Table2[[#This Row],[t]]))+($G$4*EXP($E$4*Table2[[#This Row],[t]]))</f>
        <v>#NUM!</v>
      </c>
      <c r="E592">
        <f>EXP($D$5*Table2[[#This Row],[t]])*($E$5+($F$5*Table2[[#This Row],[t]]))</f>
        <v>-0.37153898021937326</v>
      </c>
      <c r="G592" s="26">
        <f t="shared" si="19"/>
        <v>5.8099999999999206</v>
      </c>
      <c r="H592">
        <f ca="1">INDIRECT("Table2[@["&amp;Motion&amp;"]]")</f>
        <v>-3.4734948615479334E-3</v>
      </c>
    </row>
    <row r="593" spans="1:8" x14ac:dyDescent="0.25">
      <c r="A593">
        <f t="shared" si="18"/>
        <v>5.8199999999999203</v>
      </c>
      <c r="B593">
        <f>$D$2*COS(($E$2*Table2[[#This Row],[t]])-$L$2)</f>
        <v>-2.4897397281056066</v>
      </c>
      <c r="C593">
        <f>($D$3*EXP($E$3*Table2[[#This Row],[t]]))*COS(($F$3*Table2[[#This Row],[t]])-$L$3)</f>
        <v>-7.6064932827677274E-3</v>
      </c>
      <c r="D593" t="e">
        <f>($F$4*EXP($D$4*Table2[[#This Row],[t]]))+($G$4*EXP($E$4*Table2[[#This Row],[t]]))</f>
        <v>#NUM!</v>
      </c>
      <c r="E593">
        <f>EXP($D$5*Table2[[#This Row],[t]])*($E$5+($F$5*Table2[[#This Row],[t]]))</f>
        <v>-0.37029877378582798</v>
      </c>
      <c r="G593" s="26">
        <f t="shared" si="19"/>
        <v>5.8199999999999203</v>
      </c>
      <c r="H593">
        <f ca="1">INDIRECT("Table2[@["&amp;Motion&amp;"]]")</f>
        <v>-7.6064932827677274E-3</v>
      </c>
    </row>
    <row r="594" spans="1:8" x14ac:dyDescent="0.25">
      <c r="A594">
        <f t="shared" si="18"/>
        <v>5.8299999999999201</v>
      </c>
      <c r="B594">
        <f>$D$2*COS(($E$2*Table2[[#This Row],[t]])-$L$2)</f>
        <v>-2.4643340528121942</v>
      </c>
      <c r="C594">
        <f>($D$3*EXP($E$3*Table2[[#This Row],[t]]))*COS(($F$3*Table2[[#This Row],[t]])-$L$3)</f>
        <v>-1.1692502406257028E-2</v>
      </c>
      <c r="D594" t="e">
        <f>($F$4*EXP($D$4*Table2[[#This Row],[t]]))+($G$4*EXP($E$4*Table2[[#This Row],[t]]))</f>
        <v>#NUM!</v>
      </c>
      <c r="E594">
        <f>EXP($D$5*Table2[[#This Row],[t]])*($E$5+($F$5*Table2[[#This Row],[t]]))</f>
        <v>-0.36906169629576796</v>
      </c>
      <c r="G594" s="26">
        <f t="shared" si="19"/>
        <v>5.8299999999999201</v>
      </c>
      <c r="H594">
        <f ca="1">INDIRECT("Table2[@["&amp;Motion&amp;"]]")</f>
        <v>-1.1692502406257028E-2</v>
      </c>
    </row>
    <row r="595" spans="1:8" x14ac:dyDescent="0.25">
      <c r="A595">
        <f t="shared" si="18"/>
        <v>5.8399999999999199</v>
      </c>
      <c r="B595">
        <f>$D$2*COS(($E$2*Table2[[#This Row],[t]])-$L$2)</f>
        <v>-2.4379426767550068</v>
      </c>
      <c r="C595">
        <f>($D$3*EXP($E$3*Table2[[#This Row],[t]]))*COS(($F$3*Table2[[#This Row],[t]])-$L$3)</f>
        <v>-1.5728839110397748E-2</v>
      </c>
      <c r="D595" t="e">
        <f>($F$4*EXP($D$4*Table2[[#This Row],[t]]))+($G$4*EXP($E$4*Table2[[#This Row],[t]]))</f>
        <v>#NUM!</v>
      </c>
      <c r="E595">
        <f>EXP($D$5*Table2[[#This Row],[t]])*($E$5+($F$5*Table2[[#This Row],[t]]))</f>
        <v>-0.36782774738843788</v>
      </c>
      <c r="G595" s="26">
        <f t="shared" si="19"/>
        <v>5.8399999999999199</v>
      </c>
      <c r="H595">
        <f ca="1">INDIRECT("Table2[@["&amp;Motion&amp;"]]")</f>
        <v>-1.5728839110397748E-2</v>
      </c>
    </row>
    <row r="596" spans="1:8" x14ac:dyDescent="0.25">
      <c r="A596">
        <f t="shared" si="18"/>
        <v>5.8499999999999197</v>
      </c>
      <c r="B596">
        <f>$D$2*COS(($E$2*Table2[[#This Row],[t]])-$L$2)</f>
        <v>-2.4105761561325862</v>
      </c>
      <c r="C596">
        <f>($D$3*EXP($E$3*Table2[[#This Row],[t]]))*COS(($F$3*Table2[[#This Row],[t]])-$L$3)</f>
        <v>-1.9712885272888052E-2</v>
      </c>
      <c r="D596" t="e">
        <f>($F$4*EXP($D$4*Table2[[#This Row],[t]]))+($G$4*EXP($E$4*Table2[[#This Row],[t]]))</f>
        <v>#NUM!</v>
      </c>
      <c r="E596">
        <f>EXP($D$5*Table2[[#This Row],[t]])*($E$5+($F$5*Table2[[#This Row],[t]]))</f>
        <v>-0.36659692662884757</v>
      </c>
      <c r="G596" s="26">
        <f t="shared" si="19"/>
        <v>5.8499999999999197</v>
      </c>
      <c r="H596">
        <f ca="1">INDIRECT("Table2[@["&amp;Motion&amp;"]]")</f>
        <v>-1.9712885272888052E-2</v>
      </c>
    </row>
    <row r="597" spans="1:8" x14ac:dyDescent="0.25">
      <c r="A597">
        <f t="shared" si="18"/>
        <v>5.8599999999999195</v>
      </c>
      <c r="B597">
        <f>$D$2*COS(($E$2*Table2[[#This Row],[t]])-$L$2)</f>
        <v>-2.3822454371882995</v>
      </c>
      <c r="C597">
        <f>($D$3*EXP($E$3*Table2[[#This Row],[t]]))*COS(($F$3*Table2[[#This Row],[t]])-$L$3)</f>
        <v>-2.3642089142791832E-2</v>
      </c>
      <c r="D597" t="e">
        <f>($F$4*EXP($D$4*Table2[[#This Row],[t]]))+($G$4*EXP($E$4*Table2[[#This Row],[t]]))</f>
        <v>#NUM!</v>
      </c>
      <c r="E597">
        <f>EXP($D$5*Table2[[#This Row],[t]])*($E$5+($F$5*Table2[[#This Row],[t]]))</f>
        <v>-0.36536923350852102</v>
      </c>
      <c r="G597" s="26">
        <f t="shared" si="19"/>
        <v>5.8599999999999195</v>
      </c>
      <c r="H597">
        <f ca="1">INDIRECT("Table2[@["&amp;Motion&amp;"]]")</f>
        <v>-2.3642089142791832E-2</v>
      </c>
    </row>
    <row r="598" spans="1:8" x14ac:dyDescent="0.25">
      <c r="A598">
        <f t="shared" si="18"/>
        <v>5.8699999999999193</v>
      </c>
      <c r="B598">
        <f>$D$2*COS(($E$2*Table2[[#This Row],[t]])-$L$2)</f>
        <v>-2.3529618518319868</v>
      </c>
      <c r="C598">
        <f>($D$3*EXP($E$3*Table2[[#This Row],[t]]))*COS(($F$3*Table2[[#This Row],[t]])-$L$3)</f>
        <v>-2.7513966647757782E-2</v>
      </c>
      <c r="D598" t="e">
        <f>($F$4*EXP($D$4*Table2[[#This Row],[t]]))+($G$4*EXP($E$4*Table2[[#This Row],[t]]))</f>
        <v>#NUM!</v>
      </c>
      <c r="E598">
        <f>EXP($D$5*Table2[[#This Row],[t]])*($E$5+($F$5*Table2[[#This Row],[t]]))</f>
        <v>-0.36414466744624052</v>
      </c>
      <c r="G598" s="26">
        <f t="shared" si="19"/>
        <v>5.8699999999999193</v>
      </c>
      <c r="H598">
        <f ca="1">INDIRECT("Table2[@["&amp;Motion&amp;"]]")</f>
        <v>-2.7513966647757782E-2</v>
      </c>
    </row>
    <row r="599" spans="1:8" x14ac:dyDescent="0.25">
      <c r="A599">
        <f t="shared" si="18"/>
        <v>5.8799999999999191</v>
      </c>
      <c r="B599">
        <f>$D$2*COS(($E$2*Table2[[#This Row],[t]])-$L$2)</f>
        <v>-2.3227371131073471</v>
      </c>
      <c r="C599">
        <f>($D$3*EXP($E$3*Table2[[#This Row],[t]]))*COS(($F$3*Table2[[#This Row],[t]])-$L$3)</f>
        <v>-3.1326102636044087E-2</v>
      </c>
      <c r="D599" t="e">
        <f>($F$4*EXP($D$4*Table2[[#This Row],[t]]))+($G$4*EXP($E$4*Table2[[#This Row],[t]]))</f>
        <v>#NUM!</v>
      </c>
      <c r="E599">
        <f>EXP($D$5*Table2[[#This Row],[t]])*($E$5+($F$5*Table2[[#This Row],[t]]))</f>
        <v>-0.36292322778878511</v>
      </c>
      <c r="G599" s="26">
        <f t="shared" si="19"/>
        <v>5.8799999999999191</v>
      </c>
      <c r="H599">
        <f ca="1">INDIRECT("Table2[@["&amp;Motion&amp;"]]")</f>
        <v>-3.1326102636044087E-2</v>
      </c>
    </row>
    <row r="600" spans="1:8" x14ac:dyDescent="0.25">
      <c r="A600">
        <f t="shared" si="18"/>
        <v>5.8899999999999189</v>
      </c>
      <c r="B600">
        <f>$D$2*COS(($E$2*Table2[[#This Row],[t]])-$L$2)</f>
        <v>-2.2915833105068804</v>
      </c>
      <c r="C600">
        <f>($D$3*EXP($E$3*Table2[[#This Row],[t]]))*COS(($F$3*Table2[[#This Row],[t]])-$L$3)</f>
        <v>-3.5076152053042362E-2</v>
      </c>
      <c r="D600" t="e">
        <f>($F$4*EXP($D$4*Table2[[#This Row],[t]]))+($G$4*EXP($E$4*Table2[[#This Row],[t]]))</f>
        <v>#NUM!</v>
      </c>
      <c r="E600">
        <f>EXP($D$5*Table2[[#This Row],[t]])*($E$5+($F$5*Table2[[#This Row],[t]]))</f>
        <v>-0.36170491381166275</v>
      </c>
      <c r="G600" s="26">
        <f t="shared" si="19"/>
        <v>5.8899999999999189</v>
      </c>
      <c r="H600">
        <f ca="1">INDIRECT("Table2[@["&amp;Motion&amp;"]]")</f>
        <v>-3.5076152053042362E-2</v>
      </c>
    </row>
    <row r="601" spans="1:8" x14ac:dyDescent="0.25">
      <c r="A601">
        <f t="shared" si="18"/>
        <v>5.8999999999999186</v>
      </c>
      <c r="B601">
        <f>$D$2*COS(($E$2*Table2[[#This Row],[t]])-$L$2)</f>
        <v>-2.2595129051362477</v>
      </c>
      <c r="C601">
        <f>($D$3*EXP($E$3*Table2[[#This Row],[t]]))*COS(($F$3*Table2[[#This Row],[t]])-$L$3)</f>
        <v>-3.8761841052041168E-2</v>
      </c>
      <c r="D601" t="e">
        <f>($F$4*EXP($D$4*Table2[[#This Row],[t]]))+($G$4*EXP($E$4*Table2[[#This Row],[t]]))</f>
        <v>#NUM!</v>
      </c>
      <c r="E601">
        <f>EXP($D$5*Table2[[#This Row],[t]])*($E$5+($F$5*Table2[[#This Row],[t]]))</f>
        <v>-0.36048972471983803</v>
      </c>
      <c r="G601" s="26">
        <f t="shared" si="19"/>
        <v>5.8999999999999186</v>
      </c>
      <c r="H601">
        <f ca="1">INDIRECT("Table2[@["&amp;Motion&amp;"]]")</f>
        <v>-3.8761841052041168E-2</v>
      </c>
    </row>
    <row r="602" spans="1:8" x14ac:dyDescent="0.25">
      <c r="A602">
        <f t="shared" si="18"/>
        <v>5.9099999999999184</v>
      </c>
      <c r="B602">
        <f>$D$2*COS(($E$2*Table2[[#This Row],[t]])-$L$2)</f>
        <v>-2.226538724729997</v>
      </c>
      <c r="C602">
        <f>($D$3*EXP($E$3*Table2[[#This Row],[t]]))*COS(($F$3*Table2[[#This Row],[t]])-$L$3)</f>
        <v>-4.2380968039034732E-2</v>
      </c>
      <c r="D602" t="e">
        <f>($F$4*EXP($D$4*Table2[[#This Row],[t]]))+($G$4*EXP($E$4*Table2[[#This Row],[t]]))</f>
        <v>#NUM!</v>
      </c>
      <c r="E602">
        <f>EXP($D$5*Table2[[#This Row],[t]])*($E$5+($F$5*Table2[[#This Row],[t]]))</f>
        <v>-0.35927765964845321</v>
      </c>
      <c r="G602" s="26">
        <f t="shared" si="19"/>
        <v>5.9099999999999184</v>
      </c>
      <c r="H602">
        <f ca="1">INDIRECT("Table2[@["&amp;Motion&amp;"]]")</f>
        <v>-4.2380968039034732E-2</v>
      </c>
    </row>
    <row r="603" spans="1:8" x14ac:dyDescent="0.25">
      <c r="A603">
        <f t="shared" si="18"/>
        <v>5.9199999999999182</v>
      </c>
      <c r="B603">
        <f>$D$2*COS(($E$2*Table2[[#This Row],[t]])-$L$2)</f>
        <v>-2.1926739585206421</v>
      </c>
      <c r="C603">
        <f>($D$3*EXP($E$3*Table2[[#This Row],[t]]))*COS(($F$3*Table2[[#This Row],[t]])-$L$3)</f>
        <v>-4.5931404651417422E-2</v>
      </c>
      <c r="D603" t="e">
        <f>($F$4*EXP($D$4*Table2[[#This Row],[t]]))+($G$4*EXP($E$4*Table2[[#This Row],[t]]))</f>
        <v>#NUM!</v>
      </c>
      <c r="E603">
        <f>EXP($D$5*Table2[[#This Row],[t]])*($E$5+($F$5*Table2[[#This Row],[t]]))</f>
        <v>-0.35806871766354537</v>
      </c>
      <c r="G603" s="26">
        <f t="shared" si="19"/>
        <v>5.9199999999999182</v>
      </c>
      <c r="H603">
        <f ca="1">INDIRECT("Table2[@["&amp;Motion&amp;"]]")</f>
        <v>-4.5931404651417422E-2</v>
      </c>
    </row>
    <row r="604" spans="1:8" x14ac:dyDescent="0.25">
      <c r="A604">
        <f t="shared" si="18"/>
        <v>5.929999999999918</v>
      </c>
      <c r="B604">
        <f>$D$2*COS(($E$2*Table2[[#This Row],[t]])-$L$2)</f>
        <v>-2.1579321519631414</v>
      </c>
      <c r="C604">
        <f>($D$3*EXP($E$3*Table2[[#This Row],[t]]))*COS(($F$3*Table2[[#This Row],[t]])-$L$3)</f>
        <v>-4.9411096670474622E-2</v>
      </c>
      <c r="D604" t="e">
        <f>($F$4*EXP($D$4*Table2[[#This Row],[t]]))+($G$4*EXP($E$4*Table2[[#This Row],[t]]))</f>
        <v>#NUM!</v>
      </c>
      <c r="E604">
        <f>EXP($D$5*Table2[[#This Row],[t]])*($E$5+($F$5*Table2[[#This Row],[t]]))</f>
        <v>-0.35686289776275648</v>
      </c>
      <c r="G604" s="26">
        <f t="shared" si="19"/>
        <v>5.929999999999918</v>
      </c>
      <c r="H604">
        <f ca="1">INDIRECT("Table2[@["&amp;Motion&amp;"]]")</f>
        <v>-4.9411096670474622E-2</v>
      </c>
    </row>
    <row r="605" spans="1:8" x14ac:dyDescent="0.25">
      <c r="A605">
        <f t="shared" si="18"/>
        <v>5.9399999999999178</v>
      </c>
      <c r="B605">
        <f>$D$2*COS(($E$2*Table2[[#This Row],[t]])-$L$2)</f>
        <v>-2.1223272013169008</v>
      </c>
      <c r="C605">
        <f>($D$3*EXP($E$3*Table2[[#This Row],[t]]))*COS(($F$3*Table2[[#This Row],[t]])-$L$3)</f>
        <v>-5.2818064867622826E-2</v>
      </c>
      <c r="D605" t="e">
        <f>($F$4*EXP($D$4*Table2[[#This Row],[t]]))+($G$4*EXP($E$4*Table2[[#This Row],[t]]))</f>
        <v>#NUM!</v>
      </c>
      <c r="E605">
        <f>EXP($D$5*Table2[[#This Row],[t]])*($E$5+($F$5*Table2[[#This Row],[t]]))</f>
        <v>-0.35566019887603922</v>
      </c>
      <c r="G605" s="26">
        <f t="shared" si="19"/>
        <v>5.9399999999999178</v>
      </c>
      <c r="H605">
        <f ca="1">INDIRECT("Table2[@["&amp;Motion&amp;"]]")</f>
        <v>-5.2818064867622826E-2</v>
      </c>
    </row>
    <row r="606" spans="1:8" x14ac:dyDescent="0.25">
      <c r="A606">
        <f t="shared" si="18"/>
        <v>5.9499999999999176</v>
      </c>
      <c r="B606">
        <f>$D$2*COS(($E$2*Table2[[#This Row],[t]])-$L$2)</f>
        <v>-2.0858733480874525</v>
      </c>
      <c r="C606">
        <f>($D$3*EXP($E$3*Table2[[#This Row],[t]]))*COS(($F$3*Table2[[#This Row],[t]])-$L$3)</f>
        <v>-5.6150405784402946E-2</v>
      </c>
      <c r="D606" t="e">
        <f>($F$4*EXP($D$4*Table2[[#This Row],[t]]))+($G$4*EXP($E$4*Table2[[#This Row],[t]]))</f>
        <v>#NUM!</v>
      </c>
      <c r="E606">
        <f>EXP($D$5*Table2[[#This Row],[t]])*($E$5+($F$5*Table2[[#This Row],[t]]))</f>
        <v>-0.35446061986635702</v>
      </c>
      <c r="G606" s="26">
        <f t="shared" si="19"/>
        <v>5.9499999999999176</v>
      </c>
      <c r="H606">
        <f ca="1">INDIRECT("Table2[@["&amp;Motion&amp;"]]")</f>
        <v>-5.6150405784402946E-2</v>
      </c>
    </row>
    <row r="607" spans="1:8" x14ac:dyDescent="0.25">
      <c r="A607">
        <f t="shared" si="18"/>
        <v>5.9599999999999174</v>
      </c>
      <c r="B607">
        <f>$D$2*COS(($E$2*Table2[[#This Row],[t]])-$L$2)</f>
        <v>-2.0485851733300429</v>
      </c>
      <c r="C607">
        <f>($D$3*EXP($E$3*Table2[[#This Row],[t]]))*COS(($F$3*Table2[[#This Row],[t]])-$L$3)</f>
        <v>-5.9406292446292051E-2</v>
      </c>
      <c r="D607" t="e">
        <f>($F$4*EXP($D$4*Table2[[#This Row],[t]]))+($G$4*EXP($E$4*Table2[[#This Row],[t]]))</f>
        <v>#NUM!</v>
      </c>
      <c r="E607">
        <f>EXP($D$5*Table2[[#This Row],[t]])*($E$5+($F$5*Table2[[#This Row],[t]]))</f>
        <v>-0.35326415953037893</v>
      </c>
      <c r="G607" s="26">
        <f t="shared" si="19"/>
        <v>5.9599999999999174</v>
      </c>
      <c r="H607">
        <f ca="1">INDIRECT("Table2[@["&amp;Motion&amp;"]]")</f>
        <v>-5.9406292446292051E-2</v>
      </c>
    </row>
    <row r="608" spans="1:8" x14ac:dyDescent="0.25">
      <c r="A608">
        <f t="shared" si="18"/>
        <v>5.9699999999999172</v>
      </c>
      <c r="B608">
        <f>$D$2*COS(($E$2*Table2[[#This Row],[t]])-$L$2)</f>
        <v>-2.010477591817406</v>
      </c>
      <c r="C608">
        <f>($D$3*EXP($E$3*Table2[[#This Row],[t]]))*COS(($F$3*Table2[[#This Row],[t]])-$L$3)</f>
        <v>-6.2583975010431808E-2</v>
      </c>
      <c r="D608" t="e">
        <f>($F$4*EXP($D$4*Table2[[#This Row],[t]]))+($G$4*EXP($E$4*Table2[[#This Row],[t]]))</f>
        <v>#NUM!</v>
      </c>
      <c r="E608">
        <f>EXP($D$5*Table2[[#This Row],[t]])*($E$5+($F$5*Table2[[#This Row],[t]]))</f>
        <v>-0.35207081659916939</v>
      </c>
      <c r="G608" s="26">
        <f t="shared" si="19"/>
        <v>5.9699999999999172</v>
      </c>
      <c r="H608">
        <f ca="1">INDIRECT("Table2[@["&amp;Motion&amp;"]]")</f>
        <v>-6.2583975010431808E-2</v>
      </c>
    </row>
    <row r="609" spans="1:8" x14ac:dyDescent="0.25">
      <c r="A609">
        <f t="shared" si="18"/>
        <v>5.9799999999999169</v>
      </c>
      <c r="B609">
        <f>$D$2*COS(($E$2*Table2[[#This Row],[t]])-$L$2)</f>
        <v>-1.9715658460740526</v>
      </c>
      <c r="C609">
        <f>($D$3*EXP($E$3*Table2[[#This Row],[t]]))*COS(($F$3*Table2[[#This Row],[t]])-$L$3)</f>
        <v>-6.5681781347439058E-2</v>
      </c>
      <c r="D609" t="e">
        <f>($F$4*EXP($D$4*Table2[[#This Row],[t]]))+($G$4*EXP($E$4*Table2[[#This Row],[t]]))</f>
        <v>#NUM!</v>
      </c>
      <c r="E609">
        <f>EXP($D$5*Table2[[#This Row],[t]])*($E$5+($F$5*Table2[[#This Row],[t]]))</f>
        <v>-0.35088058973887215</v>
      </c>
      <c r="G609" s="26">
        <f t="shared" si="19"/>
        <v>5.9799999999999169</v>
      </c>
      <c r="H609">
        <f ca="1">INDIRECT("Table2[@["&amp;Motion&amp;"]]")</f>
        <v>-6.5681781347439058E-2</v>
      </c>
    </row>
    <row r="610" spans="1:8" x14ac:dyDescent="0.25">
      <c r="A610">
        <f t="shared" si="18"/>
        <v>5.9899999999999167</v>
      </c>
      <c r="B610">
        <f>$D$2*COS(($E$2*Table2[[#This Row],[t]])-$L$2)</f>
        <v>-1.9318655002794638</v>
      </c>
      <c r="C610">
        <f>($D$3*EXP($E$3*Table2[[#This Row],[t]]))*COS(($F$3*Table2[[#This Row],[t]])-$L$3)</f>
        <v>-6.869811755750331E-2</v>
      </c>
      <c r="D610" t="e">
        <f>($F$4*EXP($D$4*Table2[[#This Row],[t]]))+($G$4*EXP($E$4*Table2[[#This Row],[t]]))</f>
        <v>#NUM!</v>
      </c>
      <c r="E610">
        <f>EXP($D$5*Table2[[#This Row],[t]])*($E$5+($F$5*Table2[[#This Row],[t]]))</f>
        <v>-0.3496934775513898</v>
      </c>
      <c r="G610" s="26">
        <f t="shared" si="19"/>
        <v>5.9899999999999167</v>
      </c>
      <c r="H610">
        <f ca="1">INDIRECT("Table2[@["&amp;Motion&amp;"]]")</f>
        <v>-6.869811755750331E-2</v>
      </c>
    </row>
    <row r="611" spans="1:8" x14ac:dyDescent="0.25">
      <c r="A611">
        <f>A610+$B$9</f>
        <v>5.9999999999999165</v>
      </c>
      <c r="B611">
        <f>$D$2*COS(($E$2*Table2[[#This Row],[t]])-$L$2)</f>
        <v>-1.8913924340426265</v>
      </c>
      <c r="C611">
        <f>($D$3*EXP($E$3*Table2[[#This Row],[t]]))*COS(($F$3*Table2[[#This Row],[t]])-$L$3)</f>
        <v>-7.1631468421024871E-2</v>
      </c>
      <c r="D611" t="e">
        <f>($F$4*EXP($D$4*Table2[[#This Row],[t]]))+($G$4*EXP($E$4*Table2[[#This Row],[t]]))</f>
        <v>#NUM!</v>
      </c>
      <c r="E611">
        <f>EXP($D$5*Table2[[#This Row],[t]])*($E$5+($F$5*Table2[[#This Row],[t]]))</f>
        <v>-0.34850947857505743</v>
      </c>
      <c r="G611" s="26">
        <f>G610+$B$9</f>
        <v>5.9999999999999165</v>
      </c>
      <c r="H611">
        <f ca="1">INDIRECT("Table2[@["&amp;Motion&amp;"]]")</f>
        <v>-7.1631468421024871E-2</v>
      </c>
    </row>
    <row r="612" spans="1:8" x14ac:dyDescent="0.25">
      <c r="A612">
        <f t="shared" ref="A612:A675" si="20">A611+$B$9</f>
        <v>6.0099999999999163</v>
      </c>
      <c r="B612">
        <f>$D$2*COS(($E$2*Table2[[#This Row],[t]])-$L$2)</f>
        <v>-1.8501628360504014</v>
      </c>
      <c r="C612">
        <f>($D$3*EXP($E$3*Table2[[#This Row],[t]]))*COS(($F$3*Table2[[#This Row],[t]])-$L$3)</f>
        <v>-7.4480397784104133E-2</v>
      </c>
      <c r="D612" t="e">
        <f>($F$4*EXP($D$4*Table2[[#This Row],[t]]))+($G$4*EXP($E$4*Table2[[#This Row],[t]]))</f>
        <v>#NUM!</v>
      </c>
      <c r="E612">
        <f>EXP($D$5*Table2[[#This Row],[t]])*($E$5+($F$5*Table2[[#This Row],[t]]))</f>
        <v>-0.34732859128531202</v>
      </c>
      <c r="G612" s="26">
        <f t="shared" ref="G612:G675" si="21">G611+$B$9</f>
        <v>6.0099999999999163</v>
      </c>
      <c r="H612">
        <f ca="1">INDIRECT("Table2[@["&amp;Motion&amp;"]]")</f>
        <v>-7.4480397784104133E-2</v>
      </c>
    </row>
    <row r="613" spans="1:8" x14ac:dyDescent="0.25">
      <c r="A613">
        <f t="shared" si="20"/>
        <v>6.0199999999999161</v>
      </c>
      <c r="B613">
        <f>$D$2*COS(($E$2*Table2[[#This Row],[t]])-$L$2)</f>
        <v>-1.8081931975922656</v>
      </c>
      <c r="C613">
        <f>($D$3*EXP($E$3*Table2[[#This Row],[t]]))*COS(($F$3*Table2[[#This Row],[t]])-$L$3)</f>
        <v>-7.7243548879223953E-2</v>
      </c>
      <c r="D613" t="e">
        <f>($F$4*EXP($D$4*Table2[[#This Row],[t]]))+($G$4*EXP($E$4*Table2[[#This Row],[t]]))</f>
        <v>#NUM!</v>
      </c>
      <c r="E613">
        <f>EXP($D$5*Table2[[#This Row],[t]])*($E$5+($F$5*Table2[[#This Row],[t]]))</f>
        <v>-0.34615081409535542</v>
      </c>
      <c r="G613" s="26">
        <f t="shared" si="21"/>
        <v>6.0199999999999161</v>
      </c>
      <c r="H613">
        <f ca="1">INDIRECT("Table2[@["&amp;Motion&amp;"]]")</f>
        <v>-7.7243548879223953E-2</v>
      </c>
    </row>
    <row r="614" spans="1:8" x14ac:dyDescent="0.25">
      <c r="A614">
        <f t="shared" si="20"/>
        <v>6.0299999999999159</v>
      </c>
      <c r="B614">
        <f>$D$2*COS(($E$2*Table2[[#This Row],[t]])-$L$2)</f>
        <v>-1.7655003059640137</v>
      </c>
      <c r="C614">
        <f>($D$3*EXP($E$3*Table2[[#This Row],[t]]))*COS(($F$3*Table2[[#This Row],[t]])-$L$3)</f>
        <v>-7.991964458153028E-2</v>
      </c>
      <c r="D614" t="e">
        <f>($F$4*EXP($D$4*Table2[[#This Row],[t]]))+($G$4*EXP($E$4*Table2[[#This Row],[t]]))</f>
        <v>#NUM!</v>
      </c>
      <c r="E614">
        <f>EXP($D$5*Table2[[#This Row],[t]])*($E$5+($F$5*Table2[[#This Row],[t]]))</f>
        <v>-0.34497614535681381</v>
      </c>
      <c r="G614" s="26">
        <f t="shared" si="21"/>
        <v>6.0299999999999159</v>
      </c>
      <c r="H614">
        <f ca="1">INDIRECT("Table2[@["&amp;Motion&amp;"]]")</f>
        <v>-7.991964458153028E-2</v>
      </c>
    </row>
    <row r="615" spans="1:8" x14ac:dyDescent="0.25">
      <c r="A615">
        <f t="shared" si="20"/>
        <v>6.0399999999999157</v>
      </c>
      <c r="B615">
        <f>$D$2*COS(($E$2*Table2[[#This Row],[t]])-$L$2)</f>
        <v>-1.7221012377530667</v>
      </c>
      <c r="C615">
        <f>($D$3*EXP($E$3*Table2[[#This Row],[t]]))*COS(($F$3*Table2[[#This Row],[t]])-$L$3)</f>
        <v>-8.2507487601148427E-2</v>
      </c>
      <c r="D615" t="e">
        <f>($F$4*EXP($D$4*Table2[[#This Row],[t]]))+($G$4*EXP($E$4*Table2[[#This Row],[t]]))</f>
        <v>#NUM!</v>
      </c>
      <c r="E615">
        <f>EXP($D$5*Table2[[#This Row],[t]])*($E$5+($F$5*Table2[[#This Row],[t]]))</f>
        <v>-0.34380458336039116</v>
      </c>
      <c r="G615" s="26">
        <f t="shared" si="21"/>
        <v>6.0399999999999157</v>
      </c>
      <c r="H615">
        <f ca="1">INDIRECT("Table2[@["&amp;Motion&amp;"]]")</f>
        <v>-8.2507487601148427E-2</v>
      </c>
    </row>
    <row r="616" spans="1:8" x14ac:dyDescent="0.25">
      <c r="A616">
        <f t="shared" si="20"/>
        <v>6.0499999999999154</v>
      </c>
      <c r="B616">
        <f>$D$2*COS(($E$2*Table2[[#This Row],[t]])-$L$2)</f>
        <v>-1.6780133520080622</v>
      </c>
      <c r="C616">
        <f>($D$3*EXP($E$3*Table2[[#This Row],[t]]))*COS(($F$3*Table2[[#This Row],[t]])-$L$3)</f>
        <v>-8.5005960612030085E-2</v>
      </c>
      <c r="D616" t="e">
        <f>($F$4*EXP($D$4*Table2[[#This Row],[t]]))+($G$4*EXP($E$4*Table2[[#This Row],[t]]))</f>
        <v>#NUM!</v>
      </c>
      <c r="E616">
        <f>EXP($D$5*Table2[[#This Row],[t]])*($E$5+($F$5*Table2[[#This Row],[t]]))</f>
        <v>-0.34263612633651769</v>
      </c>
      <c r="G616" s="26">
        <f t="shared" si="21"/>
        <v>6.0499999999999154</v>
      </c>
      <c r="H616">
        <f ca="1">INDIRECT("Table2[@["&amp;Motion&amp;"]]")</f>
        <v>-8.5005960612030085E-2</v>
      </c>
    </row>
    <row r="617" spans="1:8" x14ac:dyDescent="0.25">
      <c r="A617">
        <f t="shared" si="20"/>
        <v>6.0599999999999152</v>
      </c>
      <c r="B617">
        <f>$D$2*COS(($E$2*Table2[[#This Row],[t]])-$L$2)</f>
        <v>-1.6332542832954673</v>
      </c>
      <c r="C617">
        <f>($D$3*EXP($E$3*Table2[[#This Row],[t]]))*COS(($F$3*Table2[[#This Row],[t]])-$L$3)</f>
        <v>-8.7414026317855303E-2</v>
      </c>
      <c r="D617" t="e">
        <f>($F$4*EXP($D$4*Table2[[#This Row],[t]]))+($G$4*EXP($E$4*Table2[[#This Row],[t]]))</f>
        <v>#NUM!</v>
      </c>
      <c r="E617">
        <f>EXP($D$5*Table2[[#This Row],[t]])*($E$5+($F$5*Table2[[#This Row],[t]]))</f>
        <v>-0.34147077245599394</v>
      </c>
      <c r="G617" s="26">
        <f t="shared" si="21"/>
        <v>6.0599999999999152</v>
      </c>
      <c r="H617">
        <f ca="1">INDIRECT("Table2[@["&amp;Motion&amp;"]]")</f>
        <v>-8.7414026317855303E-2</v>
      </c>
    </row>
    <row r="618" spans="1:8" x14ac:dyDescent="0.25">
      <c r="A618">
        <f t="shared" si="20"/>
        <v>6.069999999999915</v>
      </c>
      <c r="B618">
        <f>$D$2*COS(($E$2*Table2[[#This Row],[t]])-$L$2)</f>
        <v>-1.587841934645988</v>
      </c>
      <c r="C618">
        <f>($D$3*EXP($E$3*Table2[[#This Row],[t]]))*COS(($F$3*Table2[[#This Row],[t]])-$L$3)</f>
        <v>-8.9730727455570383E-2</v>
      </c>
      <c r="D618" t="e">
        <f>($F$4*EXP($D$4*Table2[[#This Row],[t]]))+($G$4*EXP($E$4*Table2[[#This Row],[t]]))</f>
        <v>#NUM!</v>
      </c>
      <c r="E618">
        <f>EXP($D$5*Table2[[#This Row],[t]])*($E$5+($F$5*Table2[[#This Row],[t]]))</f>
        <v>-0.34030851983062926</v>
      </c>
      <c r="G618" s="26">
        <f t="shared" si="21"/>
        <v>6.069999999999915</v>
      </c>
      <c r="H618">
        <f ca="1">INDIRECT("Table2[@["&amp;Motion&amp;"]]")</f>
        <v>-8.9730727455570383E-2</v>
      </c>
    </row>
    <row r="619" spans="1:8" x14ac:dyDescent="0.25">
      <c r="A619">
        <f t="shared" si="20"/>
        <v>6.0799999999999148</v>
      </c>
      <c r="B619">
        <f>$D$2*COS(($E$2*Table2[[#This Row],[t]])-$L$2)</f>
        <v>-1.5417944703935937</v>
      </c>
      <c r="C619">
        <f>($D$3*EXP($E$3*Table2[[#This Row],[t]]))*COS(($F$3*Table2[[#This Row],[t]])-$L$3)</f>
        <v>-9.1955186737178354E-2</v>
      </c>
      <c r="D619" t="e">
        <f>($F$4*EXP($D$4*Table2[[#This Row],[t]]))+($G$4*EXP($E$4*Table2[[#This Row],[t]]))</f>
        <v>#NUM!</v>
      </c>
      <c r="E619">
        <f>EXP($D$5*Table2[[#This Row],[t]])*($E$5+($F$5*Table2[[#This Row],[t]]))</f>
        <v>-0.33914936651387628</v>
      </c>
      <c r="G619" s="26">
        <f t="shared" si="21"/>
        <v>6.0799999999999148</v>
      </c>
      <c r="H619">
        <f ca="1">INDIRECT("Table2[@["&amp;Motion&amp;"]]")</f>
        <v>-9.1955186737178354E-2</v>
      </c>
    </row>
    <row r="620" spans="1:8" x14ac:dyDescent="0.25">
      <c r="A620">
        <f t="shared" si="20"/>
        <v>6.0899999999999146</v>
      </c>
      <c r="B620">
        <f>$D$2*COS(($E$2*Table2[[#This Row],[t]])-$L$2)</f>
        <v>-1.4951303089100274</v>
      </c>
      <c r="C620">
        <f>($D$3*EXP($E$3*Table2[[#This Row],[t]]))*COS(($F$3*Table2[[#This Row],[t]])-$L$3)</f>
        <v>-9.4086606730438532E-2</v>
      </c>
      <c r="D620" t="e">
        <f>($F$4*EXP($D$4*Table2[[#This Row],[t]]))+($G$4*EXP($E$4*Table2[[#This Row],[t]]))</f>
        <v>#NUM!</v>
      </c>
      <c r="E620">
        <f>EXP($D$5*Table2[[#This Row],[t]])*($E$5+($F$5*Table2[[#This Row],[t]]))</f>
        <v>-0.33799331050145948</v>
      </c>
      <c r="G620" s="26">
        <f t="shared" si="21"/>
        <v>6.0899999999999146</v>
      </c>
      <c r="H620">
        <f ca="1">INDIRECT("Table2[@["&amp;Motion&amp;"]]")</f>
        <v>-9.4086606730438532E-2</v>
      </c>
    </row>
    <row r="621" spans="1:8" x14ac:dyDescent="0.25">
      <c r="A621">
        <f t="shared" si="20"/>
        <v>6.0999999999999144</v>
      </c>
      <c r="B621">
        <f>$D$2*COS(($E$2*Table2[[#This Row],[t]])-$L$2)</f>
        <v>-1.447868115237702</v>
      </c>
      <c r="C621">
        <f>($D$3*EXP($E$3*Table2[[#This Row],[t]]))*COS(($F$3*Table2[[#This Row],[t]])-$L$3)</f>
        <v>-9.6124269679181196E-2</v>
      </c>
      <c r="D621" t="e">
        <f>($F$4*EXP($D$4*Table2[[#This Row],[t]]))+($G$4*EXP($E$4*Table2[[#This Row],[t]]))</f>
        <v>#NUM!</v>
      </c>
      <c r="E621">
        <f>EXP($D$5*Table2[[#This Row],[t]])*($E$5+($F$5*Table2[[#This Row],[t]]))</f>
        <v>-0.33684034973199967</v>
      </c>
      <c r="G621" s="26">
        <f t="shared" si="21"/>
        <v>6.0999999999999144</v>
      </c>
      <c r="H621">
        <f ca="1">INDIRECT("Table2[@["&amp;Motion&amp;"]]")</f>
        <v>-9.6124269679181196E-2</v>
      </c>
    </row>
    <row r="622" spans="1:8" x14ac:dyDescent="0.25">
      <c r="A622">
        <f t="shared" si="20"/>
        <v>6.1099999999999142</v>
      </c>
      <c r="B622">
        <f>$D$2*COS(($E$2*Table2[[#This Row],[t]])-$L$2)</f>
        <v>-1.4000267936239328</v>
      </c>
      <c r="C622">
        <f>($D$3*EXP($E$3*Table2[[#This Row],[t]]))*COS(($F$3*Table2[[#This Row],[t]])-$L$3)</f>
        <v>-9.8067537263969232E-2</v>
      </c>
      <c r="D622" t="e">
        <f>($F$4*EXP($D$4*Table2[[#This Row],[t]]))+($G$4*EXP($E$4*Table2[[#This Row],[t]]))</f>
        <v>#NUM!</v>
      </c>
      <c r="E622">
        <f>EXP($D$5*Table2[[#This Row],[t]])*($E$5+($F$5*Table2[[#This Row],[t]]))</f>
        <v>-0.33569048208763341</v>
      </c>
      <c r="G622" s="26">
        <f t="shared" si="21"/>
        <v>6.1099999999999142</v>
      </c>
      <c r="H622">
        <f ca="1">INDIRECT("Table2[@["&amp;Motion&amp;"]]")</f>
        <v>-9.8067537263969232E-2</v>
      </c>
    </row>
    <row r="623" spans="1:8" x14ac:dyDescent="0.25">
      <c r="A623">
        <f t="shared" si="20"/>
        <v>6.119999999999914</v>
      </c>
      <c r="B623">
        <f>$D$2*COS(($E$2*Table2[[#This Row],[t]])-$L$2)</f>
        <v>-1.3516254799594887</v>
      </c>
      <c r="C623">
        <f>($D$3*EXP($E$3*Table2[[#This Row],[t]]))*COS(($F$3*Table2[[#This Row],[t]])-$L$3)</f>
        <v>-9.9915850303890275E-2</v>
      </c>
      <c r="D623" t="e">
        <f>($F$4*EXP($D$4*Table2[[#This Row],[t]]))+($G$4*EXP($E$4*Table2[[#This Row],[t]]))</f>
        <v>#NUM!</v>
      </c>
      <c r="E623">
        <f>EXP($D$5*Table2[[#This Row],[t]])*($E$5+($F$5*Table2[[#This Row],[t]]))</f>
        <v>-0.33454370539462769</v>
      </c>
      <c r="G623" s="26">
        <f t="shared" si="21"/>
        <v>6.119999999999914</v>
      </c>
      <c r="H623">
        <f ca="1">INDIRECT("Table2[@["&amp;Motion&amp;"]]")</f>
        <v>-9.9915850303890275E-2</v>
      </c>
    </row>
    <row r="624" spans="1:8" x14ac:dyDescent="0.25">
      <c r="A624">
        <f t="shared" si="20"/>
        <v>6.1299999999999137</v>
      </c>
      <c r="B624">
        <f>$D$2*COS(($E$2*Table2[[#This Row],[t]])-$L$2)</f>
        <v>-1.3026835341244938</v>
      </c>
      <c r="C624">
        <f>($D$3*EXP($E$3*Table2[[#This Row],[t]]))*COS(($F$3*Table2[[#This Row],[t]])-$L$3)</f>
        <v>-0.10166872840029327</v>
      </c>
      <c r="D624" t="e">
        <f>($F$4*EXP($D$4*Table2[[#This Row],[t]]))+($G$4*EXP($E$4*Table2[[#This Row],[t]]))</f>
        <v>#NUM!</v>
      </c>
      <c r="E624">
        <f>EXP($D$5*Table2[[#This Row],[t]])*($E$5+($F$5*Table2[[#This Row],[t]]))</f>
        <v>-0.33340001742399022</v>
      </c>
      <c r="G624" s="26">
        <f t="shared" si="21"/>
        <v>6.1299999999999137</v>
      </c>
      <c r="H624">
        <f ca="1">INDIRECT("Table2[@["&amp;Motion&amp;"]]")</f>
        <v>-0.10166872840029327</v>
      </c>
    </row>
    <row r="625" spans="1:8" x14ac:dyDescent="0.25">
      <c r="A625">
        <f t="shared" si="20"/>
        <v>6.1399999999999135</v>
      </c>
      <c r="B625">
        <f>$D$2*COS(($E$2*Table2[[#This Row],[t]])-$L$2)</f>
        <v>-1.2532205322447312</v>
      </c>
      <c r="C625">
        <f>($D$3*EXP($E$3*Table2[[#This Row],[t]]))*COS(($F$3*Table2[[#This Row],[t]])-$L$3)</f>
        <v>-0.10332576952332044</v>
      </c>
      <c r="D625" t="e">
        <f>($F$4*EXP($D$4*Table2[[#This Row],[t]]))+($G$4*EXP($E$4*Table2[[#This Row],[t]]))</f>
        <v>#NUM!</v>
      </c>
      <c r="E625">
        <f>EXP($D$5*Table2[[#This Row],[t]])*($E$5+($F$5*Table2[[#This Row],[t]]))</f>
        <v>-0.33225941589207414</v>
      </c>
      <c r="G625" s="26">
        <f t="shared" si="21"/>
        <v>6.1399999999999135</v>
      </c>
      <c r="H625">
        <f ca="1">INDIRECT("Table2[@["&amp;Motion&amp;"]]")</f>
        <v>-0.10332576952332044</v>
      </c>
    </row>
    <row r="626" spans="1:8" x14ac:dyDescent="0.25">
      <c r="A626">
        <f t="shared" si="20"/>
        <v>6.1499999999999133</v>
      </c>
      <c r="B626">
        <f>$D$2*COS(($E$2*Table2[[#This Row],[t]])-$L$2)</f>
        <v>-1.203256258861455</v>
      </c>
      <c r="C626">
        <f>($D$3*EXP($E$3*Table2[[#This Row],[t]]))*COS(($F$3*Table2[[#This Row],[t]])-$L$3)</f>
        <v>-0.10488664954212691</v>
      </c>
      <c r="D626" t="e">
        <f>($F$4*EXP($D$4*Table2[[#This Row],[t]]))+($G$4*EXP($E$4*Table2[[#This Row],[t]]))</f>
        <v>#NUM!</v>
      </c>
      <c r="E626">
        <f>EXP($D$5*Table2[[#This Row],[t]])*($E$5+($F$5*Table2[[#This Row],[t]]))</f>
        <v>-0.33112189846117912</v>
      </c>
      <c r="G626" s="26">
        <f t="shared" si="21"/>
        <v>6.1499999999999133</v>
      </c>
      <c r="H626">
        <f ca="1">INDIRECT("Table2[@["&amp;Motion&amp;"]]")</f>
        <v>-0.10488664954212691</v>
      </c>
    </row>
    <row r="627" spans="1:8" x14ac:dyDescent="0.25">
      <c r="A627">
        <f t="shared" si="20"/>
        <v>6.1599999999999131</v>
      </c>
      <c r="B627">
        <f>$D$2*COS(($E$2*Table2[[#This Row],[t]])-$L$2)</f>
        <v>-1.1528106990178373</v>
      </c>
      <c r="C627">
        <f>($D$3*EXP($E$3*Table2[[#This Row],[t]]))*COS(($F$3*Table2[[#This Row],[t]])-$L$3)</f>
        <v>-0.10635112169970476</v>
      </c>
      <c r="D627" t="e">
        <f>($F$4*EXP($D$4*Table2[[#This Row],[t]]))+($G$4*EXP($E$4*Table2[[#This Row],[t]]))</f>
        <v>#NUM!</v>
      </c>
      <c r="E627">
        <f>EXP($D$5*Table2[[#This Row],[t]])*($E$5+($F$5*Table2[[#This Row],[t]]))</f>
        <v>-0.32998746274014723</v>
      </c>
      <c r="G627" s="26">
        <f t="shared" si="21"/>
        <v>6.1599999999999131</v>
      </c>
      <c r="H627">
        <f ca="1">INDIRECT("Table2[@["&amp;Motion&amp;"]]")</f>
        <v>-0.10635112169970476</v>
      </c>
    </row>
    <row r="628" spans="1:8" x14ac:dyDescent="0.25">
      <c r="A628">
        <f t="shared" si="20"/>
        <v>6.1699999999999129</v>
      </c>
      <c r="B628">
        <f>$D$2*COS(($E$2*Table2[[#This Row],[t]])-$L$2)</f>
        <v>-1.1019040302652165</v>
      </c>
      <c r="C628">
        <f>($D$3*EXP($E$3*Table2[[#This Row],[t]]))*COS(($F$3*Table2[[#This Row],[t]])-$L$3)</f>
        <v>-0.10771901603327255</v>
      </c>
      <c r="D628" t="e">
        <f>($F$4*EXP($D$4*Table2[[#This Row],[t]]))+($G$4*EXP($E$4*Table2[[#This Row],[t]]))</f>
        <v>#NUM!</v>
      </c>
      <c r="E628">
        <f>EXP($D$5*Table2[[#This Row],[t]])*($E$5+($F$5*Table2[[#This Row],[t]]))</f>
        <v>-0.32885610628495437</v>
      </c>
      <c r="G628" s="26">
        <f t="shared" si="21"/>
        <v>6.1699999999999129</v>
      </c>
      <c r="H628">
        <f ca="1">INDIRECT("Table2[@["&amp;Motion&amp;"]]")</f>
        <v>-0.10771901603327255</v>
      </c>
    </row>
    <row r="629" spans="1:8" x14ac:dyDescent="0.25">
      <c r="A629">
        <f t="shared" si="20"/>
        <v>6.1799999999999127</v>
      </c>
      <c r="B629">
        <f>$D$2*COS(($E$2*Table2[[#This Row],[t]])-$L$2)</f>
        <v>-1.0505566145923479</v>
      </c>
      <c r="C629">
        <f>($D$3*EXP($E$3*Table2[[#This Row],[t]]))*COS(($F$3*Table2[[#This Row],[t]])-$L$3)</f>
        <v>-0.10899023874121519</v>
      </c>
      <c r="D629" t="e">
        <f>($F$4*EXP($D$4*Table2[[#This Row],[t]]))+($G$4*EXP($E$4*Table2[[#This Row],[t]]))</f>
        <v>#NUM!</v>
      </c>
      <c r="E629">
        <f>EXP($D$5*Table2[[#This Row],[t]])*($E$5+($F$5*Table2[[#This Row],[t]]))</f>
        <v>-0.32772782659929667</v>
      </c>
      <c r="G629" s="26">
        <f t="shared" si="21"/>
        <v>6.1799999999999127</v>
      </c>
      <c r="H629">
        <f ca="1">INDIRECT("Table2[@["&amp;Motion&amp;"]]")</f>
        <v>-0.10899023874121519</v>
      </c>
    </row>
    <row r="630" spans="1:8" x14ac:dyDescent="0.25">
      <c r="A630">
        <f t="shared" si="20"/>
        <v>6.1899999999999125</v>
      </c>
      <c r="B630">
        <f>$D$2*COS(($E$2*Table2[[#This Row],[t]])-$L$2)</f>
        <v>-0.99878899028087698</v>
      </c>
      <c r="C630">
        <f>($D$3*EXP($E$3*Table2[[#This Row],[t]]))*COS(($F$3*Table2[[#This Row],[t]])-$L$3)</f>
        <v>-0.11016477149759853</v>
      </c>
      <c r="D630" t="e">
        <f>($F$4*EXP($D$4*Table2[[#This Row],[t]]))+($G$4*EXP($E$4*Table2[[#This Row],[t]]))</f>
        <v>#NUM!</v>
      </c>
      <c r="E630">
        <f>EXP($D$5*Table2[[#This Row],[t]])*($E$5+($F$5*Table2[[#This Row],[t]]))</f>
        <v>-0.32660262113517358</v>
      </c>
      <c r="G630" s="26">
        <f t="shared" si="21"/>
        <v>6.1899999999999125</v>
      </c>
      <c r="H630">
        <f ca="1">INDIRECT("Table2[@["&amp;Motion&amp;"]]")</f>
        <v>-0.11016477149759853</v>
      </c>
    </row>
    <row r="631" spans="1:8" x14ac:dyDescent="0.25">
      <c r="A631">
        <f t="shared" si="20"/>
        <v>6.1999999999999122</v>
      </c>
      <c r="B631">
        <f>$D$2*COS(($E$2*Table2[[#This Row],[t]])-$L$2)</f>
        <v>-0.94662186369030266</v>
      </c>
      <c r="C631">
        <f>($D$3*EXP($E$3*Table2[[#This Row],[t]]))*COS(($F$3*Table2[[#This Row],[t]])-$L$3)</f>
        <v>-0.11124267071530362</v>
      </c>
      <c r="D631" t="e">
        <f>($F$4*EXP($D$4*Table2[[#This Row],[t]]))+($G$4*EXP($E$4*Table2[[#This Row],[t]]))</f>
        <v>#NUM!</v>
      </c>
      <c r="E631">
        <f>EXP($D$5*Table2[[#This Row],[t]])*($E$5+($F$5*Table2[[#This Row],[t]]))</f>
        <v>-0.32548048729346502</v>
      </c>
      <c r="G631" s="26">
        <f t="shared" si="21"/>
        <v>6.1999999999999122</v>
      </c>
      <c r="H631">
        <f ca="1">INDIRECT("Table2[@["&amp;Motion&amp;"]]")</f>
        <v>-0.11124267071530362</v>
      </c>
    </row>
    <row r="632" spans="1:8" x14ac:dyDescent="0.25">
      <c r="A632">
        <f t="shared" si="20"/>
        <v>6.209999999999912</v>
      </c>
      <c r="B632">
        <f>$D$2*COS(($E$2*Table2[[#This Row],[t]])-$L$2)</f>
        <v>-0.89407610097570878</v>
      </c>
      <c r="C632">
        <f>($D$3*EXP($E$3*Table2[[#This Row],[t]]))*COS(($F$3*Table2[[#This Row],[t]])-$L$3)</f>
        <v>-0.11222406675886412</v>
      </c>
      <c r="D632" t="e">
        <f>($F$4*EXP($D$4*Table2[[#This Row],[t]]))+($G$4*EXP($E$4*Table2[[#This Row],[t]]))</f>
        <v>#NUM!</v>
      </c>
      <c r="E632">
        <f>EXP($D$5*Table2[[#This Row],[t]])*($E$5+($F$5*Table2[[#This Row],[t]]))</f>
        <v>-0.32436142242450466</v>
      </c>
      <c r="G632" s="26">
        <f t="shared" si="21"/>
        <v>6.209999999999912</v>
      </c>
      <c r="H632">
        <f ca="1">INDIRECT("Table2[@["&amp;Motion&amp;"]]")</f>
        <v>-0.11222406675886412</v>
      </c>
    </row>
    <row r="633" spans="1:8" x14ac:dyDescent="0.25">
      <c r="A633">
        <f t="shared" si="20"/>
        <v>6.2199999999999118</v>
      </c>
      <c r="B633">
        <f>$D$2*COS(($E$2*Table2[[#This Row],[t]])-$L$2)</f>
        <v>-0.84117271974158037</v>
      </c>
      <c r="C633">
        <f>($D$3*EXP($E$3*Table2[[#This Row],[t]]))*COS(($F$3*Table2[[#This Row],[t]])-$L$3)</f>
        <v>-0.11310916310811264</v>
      </c>
      <c r="D633" t="e">
        <f>($F$4*EXP($D$4*Table2[[#This Row],[t]]))+($G$4*EXP($E$4*Table2[[#This Row],[t]]))</f>
        <v>#NUM!</v>
      </c>
      <c r="E633">
        <f>EXP($D$5*Table2[[#This Row],[t]])*($E$5+($F$5*Table2[[#This Row],[t]]))</f>
        <v>-0.32324542382864951</v>
      </c>
      <c r="G633" s="26">
        <f t="shared" si="21"/>
        <v>6.2199999999999118</v>
      </c>
      <c r="H633">
        <f ca="1">INDIRECT("Table2[@["&amp;Motion&amp;"]]")</f>
        <v>-0.11310916310811264</v>
      </c>
    </row>
    <row r="634" spans="1:8" x14ac:dyDescent="0.25">
      <c r="A634">
        <f t="shared" si="20"/>
        <v>6.2299999999999116</v>
      </c>
      <c r="B634">
        <f>$D$2*COS(($E$2*Table2[[#This Row],[t]])-$L$2)</f>
        <v>-0.78793288063504219</v>
      </c>
      <c r="C634">
        <f>($D$3*EXP($E$3*Table2[[#This Row],[t]]))*COS(($F$3*Table2[[#This Row],[t]])-$L$3)</f>
        <v>-0.11389823547376976</v>
      </c>
      <c r="D634" t="e">
        <f>($F$4*EXP($D$4*Table2[[#This Row],[t]]))+($G$4*EXP($E$4*Table2[[#This Row],[t]]))</f>
        <v>#NUM!</v>
      </c>
      <c r="E634">
        <f>EXP($D$5*Table2[[#This Row],[t]])*($E$5+($F$5*Table2[[#This Row],[t]]))</f>
        <v>-0.32213248875684314</v>
      </c>
      <c r="G634" s="26">
        <f t="shared" si="21"/>
        <v>6.2299999999999116</v>
      </c>
      <c r="H634">
        <f ca="1">INDIRECT("Table2[@["&amp;Motion&amp;"]]")</f>
        <v>-0.11389823547376976</v>
      </c>
    </row>
    <row r="635" spans="1:8" x14ac:dyDescent="0.25">
      <c r="A635">
        <f t="shared" si="20"/>
        <v>6.2399999999999114</v>
      </c>
      <c r="B635">
        <f>$D$2*COS(($E$2*Table2[[#This Row],[t]])-$L$2)</f>
        <v>-0.73437787888188144</v>
      </c>
      <c r="C635">
        <f>($D$3*EXP($E$3*Table2[[#This Row],[t]]))*COS(($F$3*Table2[[#This Row],[t]])-$L$3)</f>
        <v>-0.11459163086613858</v>
      </c>
      <c r="D635" t="e">
        <f>($F$4*EXP($D$4*Table2[[#This Row],[t]]))+($G$4*EXP($E$4*Table2[[#This Row],[t]]))</f>
        <v>#NUM!</v>
      </c>
      <c r="E635">
        <f>EXP($D$5*Table2[[#This Row],[t]])*($E$5+($F$5*Table2[[#This Row],[t]]))</f>
        <v>-0.32102261441117697</v>
      </c>
      <c r="G635" s="26">
        <f t="shared" si="21"/>
        <v>6.2399999999999114</v>
      </c>
      <c r="H635">
        <f ca="1">INDIRECT("Table2[@["&amp;Motion&amp;"]]")</f>
        <v>-0.11459163086613858</v>
      </c>
    </row>
    <row r="636" spans="1:8" x14ac:dyDescent="0.25">
      <c r="A636">
        <f t="shared" si="20"/>
        <v>6.2499999999999112</v>
      </c>
      <c r="B636">
        <f>$D$2*COS(($E$2*Table2[[#This Row],[t]])-$L$2)</f>
        <v>-0.68052913576874263</v>
      </c>
      <c r="C636">
        <f>($D$3*EXP($E$3*Table2[[#This Row],[t]]))*COS(($F$3*Table2[[#This Row],[t]])-$L$3)</f>
        <v>-0.11518976661808573</v>
      </c>
      <c r="D636" t="e">
        <f>($F$4*EXP($D$4*Table2[[#This Row],[t]]))+($G$4*EXP($E$4*Table2[[#This Row],[t]]))</f>
        <v>#NUM!</v>
      </c>
      <c r="E636">
        <f>EXP($D$5*Table2[[#This Row],[t]])*($E$5+($F$5*Table2[[#This Row],[t]]))</f>
        <v>-0.31991579794544511</v>
      </c>
      <c r="G636" s="26">
        <f t="shared" si="21"/>
        <v>6.2499999999999112</v>
      </c>
      <c r="H636">
        <f ca="1">INDIRECT("Table2[@["&amp;Motion&amp;"]]")</f>
        <v>-0.11518976661808573</v>
      </c>
    </row>
    <row r="637" spans="1:8" x14ac:dyDescent="0.25">
      <c r="A637">
        <f t="shared" si="20"/>
        <v>6.259999999999911</v>
      </c>
      <c r="B637">
        <f>$D$2*COS(($E$2*Table2[[#This Row],[t]])-$L$2)</f>
        <v>-0.62640819007489712</v>
      </c>
      <c r="C637">
        <f>($D$3*EXP($E$3*Table2[[#This Row],[t]]))*COS(($F$3*Table2[[#This Row],[t]])-$L$3)</f>
        <v>-0.11569312936351991</v>
      </c>
      <c r="D637" t="e">
        <f>($F$4*EXP($D$4*Table2[[#This Row],[t]]))+($G$4*EXP($E$4*Table2[[#This Row],[t]]))</f>
        <v>#NUM!</v>
      </c>
      <c r="E637">
        <f>EXP($D$5*Table2[[#This Row],[t]])*($E$5+($F$5*Table2[[#This Row],[t]]))</f>
        <v>-0.31881203646569606</v>
      </c>
      <c r="G637" s="26">
        <f t="shared" si="21"/>
        <v>6.259999999999911</v>
      </c>
      <c r="H637">
        <f ca="1">INDIRECT("Table2[@["&amp;Motion&amp;"]]")</f>
        <v>-0.11569312936351991</v>
      </c>
    </row>
    <row r="638" spans="1:8" x14ac:dyDescent="0.25">
      <c r="A638">
        <f t="shared" si="20"/>
        <v>6.2699999999999108</v>
      </c>
      <c r="B638">
        <f>$D$2*COS(($E$2*Table2[[#This Row],[t]])-$L$2)</f>
        <v>-0.57203668945701946</v>
      </c>
      <c r="C638">
        <f>($D$3*EXP($E$3*Table2[[#This Row],[t]]))*COS(($F$3*Table2[[#This Row],[t]])-$L$3)</f>
        <v>-0.11610227397259772</v>
      </c>
      <c r="D638" t="e">
        <f>($F$4*EXP($D$4*Table2[[#This Row],[t]]))+($G$4*EXP($E$4*Table2[[#This Row],[t]]))</f>
        <v>#NUM!</v>
      </c>
      <c r="E638">
        <f>EXP($D$5*Table2[[#This Row],[t]])*($E$5+($F$5*Table2[[#This Row],[t]]))</f>
        <v>-0.31771132703077976</v>
      </c>
      <c r="G638" s="26">
        <f t="shared" si="21"/>
        <v>6.2699999999999108</v>
      </c>
      <c r="H638">
        <f ca="1">INDIRECT("Table2[@["&amp;Motion&amp;"]]")</f>
        <v>-0.11610227397259772</v>
      </c>
    </row>
    <row r="639" spans="1:8" x14ac:dyDescent="0.25">
      <c r="A639">
        <f t="shared" si="20"/>
        <v>6.2799999999999105</v>
      </c>
      <c r="B639">
        <f>$D$2*COS(($E$2*Table2[[#This Row],[t]])-$L$2)</f>
        <v>-0.51743638179041318</v>
      </c>
      <c r="C639">
        <f>($D$3*EXP($E$3*Table2[[#This Row],[t]]))*COS(($F$3*Table2[[#This Row],[t]])-$L$3)</f>
        <v>-0.11641782244490707</v>
      </c>
      <c r="D639" t="e">
        <f>($F$4*EXP($D$4*Table2[[#This Row],[t]]))+($G$4*EXP($E$4*Table2[[#This Row],[t]]))</f>
        <v>#NUM!</v>
      </c>
      <c r="E639">
        <f>EXP($D$5*Table2[[#This Row],[t]])*($E$5+($F$5*Table2[[#This Row],[t]]))</f>
        <v>-0.31661366665289037</v>
      </c>
      <c r="G639" s="26">
        <f t="shared" si="21"/>
        <v>6.2799999999999105</v>
      </c>
      <c r="H639">
        <f ca="1">INDIRECT("Table2[@["&amp;Motion&amp;"]]")</f>
        <v>-0.11641782244490707</v>
      </c>
    </row>
    <row r="640" spans="1:8" x14ac:dyDescent="0.25">
      <c r="A640">
        <f t="shared" si="20"/>
        <v>6.2899999999999103</v>
      </c>
      <c r="B640">
        <f>$D$2*COS(($E$2*Table2[[#This Row],[t]])-$L$2)</f>
        <v>-0.4626291064701506</v>
      </c>
      <c r="C640">
        <f>($D$3*EXP($E$3*Table2[[#This Row],[t]]))*COS(($F$3*Table2[[#This Row],[t]])-$L$3)</f>
        <v>-0.11664046276190275</v>
      </c>
      <c r="D640" t="e">
        <f>($F$4*EXP($D$4*Table2[[#This Row],[t]]))+($G$4*EXP($E$4*Table2[[#This Row],[t]]))</f>
        <v>#NUM!</v>
      </c>
      <c r="E640">
        <f>EXP($D$5*Table2[[#This Row],[t]])*($E$5+($F$5*Table2[[#This Row],[t]]))</f>
        <v>-0.31551905229810479</v>
      </c>
      <c r="G640" s="26">
        <f t="shared" si="21"/>
        <v>6.2899999999999103</v>
      </c>
      <c r="H640">
        <f ca="1">INDIRECT("Table2[@["&amp;Motion&amp;"]]")</f>
        <v>-0.11664046276190275</v>
      </c>
    </row>
    <row r="641" spans="1:8" x14ac:dyDescent="0.25">
      <c r="A641">
        <f t="shared" si="20"/>
        <v>6.2999999999999101</v>
      </c>
      <c r="B641">
        <f>$D$2*COS(($E$2*Table2[[#This Row],[t]])-$L$2)</f>
        <v>-0.40763678567560574</v>
      </c>
      <c r="C641">
        <f>($D$3*EXP($E$3*Table2[[#This Row],[t]]))*COS(($F$3*Table2[[#This Row],[t]])-$L$3)</f>
        <v>-0.11677094769988094</v>
      </c>
      <c r="D641" t="e">
        <f>($F$4*EXP($D$4*Table2[[#This Row],[t]]))+($G$4*EXP($E$4*Table2[[#This Row],[t]]))</f>
        <v>#NUM!</v>
      </c>
      <c r="E641">
        <f>EXP($D$5*Table2[[#This Row],[t]])*($E$5+($F$5*Table2[[#This Row],[t]]))</f>
        <v>-0.31442748088691713</v>
      </c>
      <c r="G641" s="26">
        <f t="shared" si="21"/>
        <v>6.2999999999999101</v>
      </c>
      <c r="H641">
        <f ca="1">INDIRECT("Table2[@["&amp;Motion&amp;"]]")</f>
        <v>-0.11677094769988094</v>
      </c>
    </row>
    <row r="642" spans="1:8" x14ac:dyDescent="0.25">
      <c r="A642">
        <f t="shared" si="20"/>
        <v>6.3099999999999099</v>
      </c>
      <c r="B642">
        <f>$D$2*COS(($E$2*Table2[[#This Row],[t]])-$L$2)</f>
        <v>-0.35248141560187529</v>
      </c>
      <c r="C642">
        <f>($D$3*EXP($E$3*Table2[[#This Row],[t]]))*COS(($F$3*Table2[[#This Row],[t]])-$L$3)</f>
        <v>-0.11681009360480313</v>
      </c>
      <c r="D642" t="e">
        <f>($F$4*EXP($D$4*Table2[[#This Row],[t]]))+($G$4*EXP($E$4*Table2[[#This Row],[t]]))</f>
        <v>#NUM!</v>
      </c>
      <c r="E642">
        <f>EXP($D$5*Table2[[#This Row],[t]])*($E$5+($F$5*Table2[[#This Row],[t]]))</f>
        <v>-0.31333894929476852</v>
      </c>
      <c r="G642" s="26">
        <f t="shared" si="21"/>
        <v>6.3099999999999099</v>
      </c>
      <c r="H642">
        <f ca="1">INDIRECT("Table2[@["&amp;Motion&amp;"]]")</f>
        <v>-0.11681009360480313</v>
      </c>
    </row>
    <row r="643" spans="1:8" x14ac:dyDescent="0.25">
      <c r="A643">
        <f t="shared" si="20"/>
        <v>6.3199999999999097</v>
      </c>
      <c r="B643">
        <f>$D$2*COS(($E$2*Table2[[#This Row],[t]])-$L$2)</f>
        <v>-0.2971850576615937</v>
      </c>
      <c r="C643">
        <f>($D$3*EXP($E$3*Table2[[#This Row],[t]]))*COS(($F$3*Table2[[#This Row],[t]])-$L$3)</f>
        <v>-0.11675877913029241</v>
      </c>
      <c r="D643" t="e">
        <f>($F$4*EXP($D$4*Table2[[#This Row],[t]]))+($G$4*EXP($E$4*Table2[[#This Row],[t]]))</f>
        <v>#NUM!</v>
      </c>
      <c r="E643">
        <f>EXP($D$5*Table2[[#This Row],[t]])*($E$5+($F$5*Table2[[#This Row],[t]]))</f>
        <v>-0.31225345435257357</v>
      </c>
      <c r="G643" s="26">
        <f t="shared" si="21"/>
        <v>6.3199999999999097</v>
      </c>
      <c r="H643">
        <f ca="1">INDIRECT("Table2[@["&amp;Motion&amp;"]]")</f>
        <v>-0.11675877913029241</v>
      </c>
    </row>
    <row r="644" spans="1:8" x14ac:dyDescent="0.25">
      <c r="A644">
        <f t="shared" si="20"/>
        <v>6.3299999999999095</v>
      </c>
      <c r="B644">
        <f>$D$2*COS(($E$2*Table2[[#This Row],[t]])-$L$2)</f>
        <v>-0.24176982966066204</v>
      </c>
      <c r="C644">
        <f>($D$3*EXP($E$3*Table2[[#This Row],[t]]))*COS(($F$3*Table2[[#This Row],[t]])-$L$3)</f>
        <v>-0.11661794394014323</v>
      </c>
      <c r="D644" t="e">
        <f>($F$4*EXP($D$4*Table2[[#This Row],[t]]))+($G$4*EXP($E$4*Table2[[#This Row],[t]]))</f>
        <v>#NUM!</v>
      </c>
      <c r="E644">
        <f>EXP($D$5*Table2[[#This Row],[t]])*($E$5+($F$5*Table2[[#This Row],[t]]))</f>
        <v>-0.31117099284724209</v>
      </c>
      <c r="G644" s="26">
        <f t="shared" si="21"/>
        <v>6.3299999999999095</v>
      </c>
      <c r="H644">
        <f ca="1">INDIRECT("Table2[@["&amp;Motion&amp;"]]")</f>
        <v>-0.11661794394014323</v>
      </c>
    </row>
    <row r="645" spans="1:8" x14ac:dyDescent="0.25">
      <c r="A645">
        <f t="shared" si="20"/>
        <v>6.3399999999999093</v>
      </c>
      <c r="B645">
        <f>$D$2*COS(($E$2*Table2[[#This Row],[t]])-$L$2)</f>
        <v>-0.18625789695142089</v>
      </c>
      <c r="C645">
        <f>($D$3*EXP($E$3*Table2[[#This Row],[t]]))*COS(($F$3*Table2[[#This Row],[t]])-$L$3)</f>
        <v>-0.11638858737669583</v>
      </c>
      <c r="D645" t="e">
        <f>($F$4*EXP($D$4*Table2[[#This Row],[t]]))+($G$4*EXP($E$4*Table2[[#This Row],[t]]))</f>
        <v>#NUM!</v>
      </c>
      <c r="E645">
        <f>EXP($D$5*Table2[[#This Row],[t]])*($E$5+($F$5*Table2[[#This Row],[t]]))</f>
        <v>-0.31009156152219652</v>
      </c>
      <c r="G645" s="26">
        <f t="shared" si="21"/>
        <v>6.3399999999999093</v>
      </c>
      <c r="H645">
        <f ca="1">INDIRECT("Table2[@["&amp;Motion&amp;"]]")</f>
        <v>-0.11638858737669583</v>
      </c>
    </row>
    <row r="646" spans="1:8" x14ac:dyDescent="0.25">
      <c r="A646">
        <f t="shared" si="20"/>
        <v>6.3499999999999091</v>
      </c>
      <c r="B646">
        <f>$D$2*COS(($E$2*Table2[[#This Row],[t]])-$L$2)</f>
        <v>-0.13067146356680467</v>
      </c>
      <c r="C646">
        <f>($D$3*EXP($E$3*Table2[[#This Row],[t]]))*COS(($F$3*Table2[[#This Row],[t]])-$L$3)</f>
        <v>-0.11607176709644418</v>
      </c>
      <c r="D646" t="e">
        <f>($F$4*EXP($D$4*Table2[[#This Row],[t]]))+($G$4*EXP($E$4*Table2[[#This Row],[t]]))</f>
        <v>#NUM!</v>
      </c>
      <c r="E646">
        <f>EXP($D$5*Table2[[#This Row],[t]])*($E$5+($F$5*Table2[[#This Row],[t]]))</f>
        <v>-0.30901515707788635</v>
      </c>
      <c r="G646" s="26">
        <f t="shared" si="21"/>
        <v>6.3499999999999091</v>
      </c>
      <c r="H646">
        <f ca="1">INDIRECT("Table2[@["&amp;Motion&amp;"]]")</f>
        <v>-0.11607176709644418</v>
      </c>
    </row>
    <row r="647" spans="1:8" x14ac:dyDescent="0.25">
      <c r="A647">
        <f t="shared" si="20"/>
        <v>6.3599999999999088</v>
      </c>
      <c r="B647">
        <f>$D$2*COS(($E$2*Table2[[#This Row],[t]])-$L$2)</f>
        <v>-7.50327633390247E-2</v>
      </c>
      <c r="C647">
        <f>($D$3*EXP($E$3*Table2[[#This Row],[t]]))*COS(($F$3*Table2[[#This Row],[t]])-$L$3)</f>
        <v>-0.11566859767425397</v>
      </c>
      <c r="D647" t="e">
        <f>($F$4*EXP($D$4*Table2[[#This Row],[t]]))+($G$4*EXP($E$4*Table2[[#This Row],[t]]))</f>
        <v>#NUM!</v>
      </c>
      <c r="E647">
        <f>EXP($D$5*Table2[[#This Row],[t]])*($E$5+($F$5*Table2[[#This Row],[t]]))</f>
        <v>-0.30794177617229707</v>
      </c>
      <c r="G647" s="26">
        <f t="shared" si="21"/>
        <v>6.3599999999999088</v>
      </c>
      <c r="H647">
        <f ca="1">INDIRECT("Table2[@["&amp;Motion&amp;"]]")</f>
        <v>-0.11566859767425397</v>
      </c>
    </row>
    <row r="648" spans="1:8" x14ac:dyDescent="0.25">
      <c r="A648">
        <f t="shared" si="20"/>
        <v>6.3699999999999086</v>
      </c>
      <c r="B648">
        <f>$D$2*COS(($E$2*Table2[[#This Row],[t]])-$L$2)</f>
        <v>-1.9364051006332622E-2</v>
      </c>
      <c r="C648">
        <f>($D$3*EXP($E$3*Table2[[#This Row],[t]]))*COS(($F$3*Table2[[#This Row],[t]])-$L$3)</f>
        <v>-0.11518024917758003</v>
      </c>
      <c r="D648" t="e">
        <f>($F$4*EXP($D$4*Table2[[#This Row],[t]]))+($G$4*EXP($E$4*Table2[[#This Row],[t]]))</f>
        <v>#NUM!</v>
      </c>
      <c r="E648">
        <f>EXP($D$5*Table2[[#This Row],[t]])*($E$5+($F$5*Table2[[#This Row],[t]]))</f>
        <v>-0.3068714154214563</v>
      </c>
      <c r="G648" s="26">
        <f t="shared" si="21"/>
        <v>6.3699999999999086</v>
      </c>
      <c r="H648">
        <f ca="1">INDIRECT("Table2[@["&amp;Motion&amp;"]]")</f>
        <v>-0.11518024917758003</v>
      </c>
    </row>
    <row r="649" spans="1:8" x14ac:dyDescent="0.25">
      <c r="A649">
        <f t="shared" si="20"/>
        <v>6.3799999999999084</v>
      </c>
      <c r="B649">
        <f>$D$2*COS(($E$2*Table2[[#This Row],[t]])-$L$2)</f>
        <v>3.6312406688578089E-2</v>
      </c>
      <c r="C649">
        <f>($D$3*EXP($E$3*Table2[[#This Row],[t]]))*COS(($F$3*Table2[[#This Row],[t]])-$L$3)</f>
        <v>-0.11460794571208084</v>
      </c>
      <c r="D649" t="e">
        <f>($F$4*EXP($D$4*Table2[[#This Row],[t]]))+($G$4*EXP($E$4*Table2[[#This Row],[t]]))</f>
        <v>#NUM!</v>
      </c>
      <c r="E649">
        <f>EXP($D$5*Table2[[#This Row],[t]])*($E$5+($F$5*Table2[[#This Row],[t]]))</f>
        <v>-0.30580407139993537</v>
      </c>
      <c r="G649" s="26">
        <f t="shared" si="21"/>
        <v>6.3799999999999084</v>
      </c>
      <c r="H649">
        <f ca="1">INDIRECT("Table2[@["&amp;Motion&amp;"]]")</f>
        <v>-0.11460794571208084</v>
      </c>
    </row>
    <row r="650" spans="1:8" x14ac:dyDescent="0.25">
      <c r="A650">
        <f t="shared" si="20"/>
        <v>6.3899999999999082</v>
      </c>
      <c r="B650">
        <f>$D$2*COS(($E$2*Table2[[#This Row],[t]])-$L$2)</f>
        <v>9.1974339904972321E-2</v>
      </c>
      <c r="C650">
        <f>($D$3*EXP($E$3*Table2[[#This Row],[t]]))*COS(($F$3*Table2[[#This Row],[t]])-$L$3)</f>
        <v>-0.11395296394003597</v>
      </c>
      <c r="D650" t="e">
        <f>($F$4*EXP($D$4*Table2[[#This Row],[t]]))+($G$4*EXP($E$4*Table2[[#This Row],[t]]))</f>
        <v>#NUM!</v>
      </c>
      <c r="E650">
        <f>EXP($D$5*Table2[[#This Row],[t]])*($E$5+($F$5*Table2[[#This Row],[t]]))</f>
        <v>-0.30473974064134673</v>
      </c>
      <c r="G650" s="26">
        <f t="shared" si="21"/>
        <v>6.3899999999999082</v>
      </c>
      <c r="H650">
        <f ca="1">INDIRECT("Table2[@["&amp;Motion&amp;"]]")</f>
        <v>-0.11395296394003597</v>
      </c>
    </row>
    <row r="651" spans="1:8" x14ac:dyDescent="0.25">
      <c r="A651">
        <f t="shared" si="20"/>
        <v>6.399999999999908</v>
      </c>
      <c r="B651">
        <f>$D$2*COS(($E$2*Table2[[#This Row],[t]])-$L$2)</f>
        <v>0.14759948461171277</v>
      </c>
      <c r="C651">
        <f>($D$3*EXP($E$3*Table2[[#This Row],[t]]))*COS(($F$3*Table2[[#This Row],[t]])-$L$3)</f>
        <v>-0.11321663157297994</v>
      </c>
      <c r="D651" t="e">
        <f>($F$4*EXP($D$4*Table2[[#This Row],[t]]))+($G$4*EXP($E$4*Table2[[#This Row],[t]]))</f>
        <v>#NUM!</v>
      </c>
      <c r="E651">
        <f>EXP($D$5*Table2[[#This Row],[t]])*($E$5+($F$5*Table2[[#This Row],[t]]))</f>
        <v>-0.30367841963883807</v>
      </c>
      <c r="G651" s="26">
        <f t="shared" si="21"/>
        <v>6.399999999999908</v>
      </c>
      <c r="H651">
        <f ca="1">INDIRECT("Table2[@["&amp;Motion&amp;"]]")</f>
        <v>-0.11321663157297994</v>
      </c>
    </row>
    <row r="652" spans="1:8" x14ac:dyDescent="0.25">
      <c r="A652">
        <f t="shared" si="20"/>
        <v>6.4099999999999078</v>
      </c>
      <c r="B652">
        <f>$D$2*COS(($E$2*Table2[[#This Row],[t]])-$L$2)</f>
        <v>0.2031655914925754</v>
      </c>
      <c r="C652">
        <f>($D$3*EXP($E$3*Table2[[#This Row],[t]]))*COS(($F$3*Table2[[#This Row],[t]])-$L$3)</f>
        <v>-0.11240032583997123</v>
      </c>
      <c r="D652" t="e">
        <f>($F$4*EXP($D$4*Table2[[#This Row],[t]]))+($G$4*EXP($E$4*Table2[[#This Row],[t]]))</f>
        <v>#NUM!</v>
      </c>
      <c r="E652">
        <f>EXP($D$5*Table2[[#This Row],[t]])*($E$5+($F$5*Table2[[#This Row],[t]]))</f>
        <v>-0.30262010484558216</v>
      </c>
      <c r="G652" s="26">
        <f t="shared" si="21"/>
        <v>6.4099999999999078</v>
      </c>
      <c r="H652">
        <f ca="1">INDIRECT("Table2[@["&amp;Motion&amp;"]]")</f>
        <v>-0.11240032583997123</v>
      </c>
    </row>
    <row r="653" spans="1:8" x14ac:dyDescent="0.25">
      <c r="A653">
        <f t="shared" si="20"/>
        <v>6.4199999999999076</v>
      </c>
      <c r="B653">
        <f>$D$2*COS(($E$2*Table2[[#This Row],[t]])-$L$2)</f>
        <v>0.25865043484567946</v>
      </c>
      <c r="C653">
        <f>($D$3*EXP($E$3*Table2[[#This Row],[t]]))*COS(($F$3*Table2[[#This Row],[t]])-$L$3)</f>
        <v>-0.11150547193291963</v>
      </c>
      <c r="D653" t="e">
        <f>($F$4*EXP($D$4*Table2[[#This Row],[t]]))+($G$4*EXP($E$4*Table2[[#This Row],[t]]))</f>
        <v>#NUM!</v>
      </c>
      <c r="E653">
        <f>EXP($D$5*Table2[[#This Row],[t]])*($E$5+($F$5*Table2[[#This Row],[t]]))</f>
        <v>-0.30156479267526248</v>
      </c>
      <c r="G653" s="26">
        <f t="shared" si="21"/>
        <v>6.4199999999999076</v>
      </c>
      <c r="H653">
        <f ca="1">INDIRECT("Table2[@["&amp;Motion&amp;"]]")</f>
        <v>-0.11150547193291963</v>
      </c>
    </row>
    <row r="654" spans="1:8" x14ac:dyDescent="0.25">
      <c r="A654">
        <f t="shared" si="20"/>
        <v>6.4299999999999073</v>
      </c>
      <c r="B654">
        <f>$D$2*COS(($E$2*Table2[[#This Row],[t]])-$L$2)</f>
        <v>0.31403182147347175</v>
      </c>
      <c r="C654">
        <f>($D$3*EXP($E$3*Table2[[#This Row],[t]]))*COS(($F$3*Table2[[#This Row],[t]])-$L$3)</f>
        <v>-0.11053354143039949</v>
      </c>
      <c r="D654" t="e">
        <f>($F$4*EXP($D$4*Table2[[#This Row],[t]]))+($G$4*EXP($E$4*Table2[[#This Row],[t]]))</f>
        <v>#NUM!</v>
      </c>
      <c r="E654">
        <f>EXP($D$5*Table2[[#This Row],[t]])*($E$5+($F$5*Table2[[#This Row],[t]]))</f>
        <v>-0.300512479502556</v>
      </c>
      <c r="G654" s="26">
        <f t="shared" si="21"/>
        <v>6.4299999999999073</v>
      </c>
      <c r="H654">
        <f ca="1">INDIRECT("Table2[@["&amp;Motion&amp;"]]")</f>
        <v>-0.11053354143039949</v>
      </c>
    </row>
    <row r="655" spans="1:8" x14ac:dyDescent="0.25">
      <c r="A655">
        <f t="shared" si="20"/>
        <v>6.4399999999999071</v>
      </c>
      <c r="B655">
        <f>$D$2*COS(($E$2*Table2[[#This Row],[t]])-$L$2)</f>
        <v>0.36928759955970974</v>
      </c>
      <c r="C655">
        <f>($D$3*EXP($E$3*Table2[[#This Row],[t]]))*COS(($F$3*Table2[[#This Row],[t]])-$L$3)</f>
        <v>-0.10948605070137792</v>
      </c>
      <c r="D655" t="e">
        <f>($F$4*EXP($D$4*Table2[[#This Row],[t]]))+($G$4*EXP($E$4*Table2[[#This Row],[t]]))</f>
        <v>#NUM!</v>
      </c>
      <c r="E655">
        <f>EXP($D$5*Table2[[#This Row],[t]])*($E$5+($F$5*Table2[[#This Row],[t]]))</f>
        <v>-0.29946316166361076</v>
      </c>
      <c r="G655" s="26">
        <f t="shared" si="21"/>
        <v>6.4399999999999071</v>
      </c>
      <c r="H655">
        <f ca="1">INDIRECT("Table2[@["&amp;Motion&amp;"]]")</f>
        <v>-0.10948605070137792</v>
      </c>
    </row>
    <row r="656" spans="1:8" x14ac:dyDescent="0.25">
      <c r="A656">
        <f t="shared" si="20"/>
        <v>6.4499999999999069</v>
      </c>
      <c r="B656">
        <f>$D$2*COS(($E$2*Table2[[#This Row],[t]])-$L$2)</f>
        <v>0.42439566752989288</v>
      </c>
      <c r="C656">
        <f>($D$3*EXP($E$3*Table2[[#This Row],[t]]))*COS(($F$3*Table2[[#This Row],[t]])-$L$3)</f>
        <v>-0.10836455929028881</v>
      </c>
      <c r="D656" t="e">
        <f>($F$4*EXP($D$4*Table2[[#This Row],[t]]))+($G$4*EXP($E$4*Table2[[#This Row],[t]]))</f>
        <v>#NUM!</v>
      </c>
      <c r="E656">
        <f>EXP($D$5*Table2[[#This Row],[t]])*($E$5+($F$5*Table2[[#This Row],[t]]))</f>
        <v>-0.29841683545652087</v>
      </c>
      <c r="G656" s="26">
        <f t="shared" si="21"/>
        <v>6.4499999999999069</v>
      </c>
      <c r="H656">
        <f ca="1">INDIRECT("Table2[@["&amp;Motion&amp;"]]")</f>
        <v>-0.10836455929028881</v>
      </c>
    </row>
    <row r="657" spans="1:8" x14ac:dyDescent="0.25">
      <c r="A657">
        <f t="shared" si="20"/>
        <v>6.4599999999999067</v>
      </c>
      <c r="B657">
        <f>$D$2*COS(($E$2*Table2[[#This Row],[t]])-$L$2)</f>
        <v>0.47933398289159757</v>
      </c>
      <c r="C657">
        <f>($D$3*EXP($E$3*Table2[[#This Row],[t]]))*COS(($F$3*Table2[[#This Row],[t]])-$L$3)</f>
        <v>-0.107170668284884</v>
      </c>
      <c r="D657" t="e">
        <f>($F$4*EXP($D$4*Table2[[#This Row],[t]]))+($G$4*EXP($E$4*Table2[[#This Row],[t]]))</f>
        <v>#NUM!</v>
      </c>
      <c r="E657">
        <f>EXP($D$5*Table2[[#This Row],[t]])*($E$5+($F$5*Table2[[#This Row],[t]]))</f>
        <v>-0.29737349714179717</v>
      </c>
      <c r="G657" s="26">
        <f t="shared" si="21"/>
        <v>6.4599999999999067</v>
      </c>
      <c r="H657">
        <f ca="1">INDIRECT("Table2[@["&amp;Motion&amp;"]]")</f>
        <v>-0.107170668284884</v>
      </c>
    </row>
    <row r="658" spans="1:8" x14ac:dyDescent="0.25">
      <c r="A658">
        <f t="shared" si="20"/>
        <v>6.4699999999999065</v>
      </c>
      <c r="B658">
        <f>$D$2*COS(($E$2*Table2[[#This Row],[t]])-$L$2)</f>
        <v>0.53408057105118012</v>
      </c>
      <c r="C658">
        <f>($D$3*EXP($E$3*Table2[[#This Row],[t]]))*COS(($F$3*Table2[[#This Row],[t]])-$L$3)</f>
        <v>-0.10590601866829023</v>
      </c>
      <c r="D658" t="e">
        <f>($F$4*EXP($D$4*Table2[[#This Row],[t]]))+($G$4*EXP($E$4*Table2[[#This Row],[t]]))</f>
        <v>#NUM!</v>
      </c>
      <c r="E658">
        <f>EXP($D$5*Table2[[#This Row],[t]])*($E$5+($F$5*Table2[[#This Row],[t]]))</f>
        <v>-0.2963331429428338</v>
      </c>
      <c r="G658" s="26">
        <f t="shared" si="21"/>
        <v>6.4699999999999065</v>
      </c>
      <c r="H658">
        <f ca="1">INDIRECT("Table2[@["&amp;Motion&amp;"]]")</f>
        <v>-0.10590601866829023</v>
      </c>
    </row>
    <row r="659" spans="1:8" x14ac:dyDescent="0.25">
      <c r="A659">
        <f t="shared" si="20"/>
        <v>6.4799999999999063</v>
      </c>
      <c r="B659">
        <f>$D$2*COS(($E$2*Table2[[#This Row],[t]])-$L$2)</f>
        <v>0.58861353410332162</v>
      </c>
      <c r="C659">
        <f>($D$3*EXP($E$3*Table2[[#This Row],[t]]))*COS(($F$3*Table2[[#This Row],[t]])-$L$3)</f>
        <v>-0.10457228965670126</v>
      </c>
      <c r="D659" t="e">
        <f>($F$4*EXP($D$4*Table2[[#This Row],[t]]))+($G$4*EXP($E$4*Table2[[#This Row],[t]]))</f>
        <v>#NUM!</v>
      </c>
      <c r="E659">
        <f>EXP($D$5*Table2[[#This Row],[t]])*($E$5+($F$5*Table2[[#This Row],[t]]))</f>
        <v>-0.29529576904637228</v>
      </c>
      <c r="G659" s="26">
        <f t="shared" si="21"/>
        <v>6.4799999999999063</v>
      </c>
      <c r="H659">
        <f ca="1">INDIRECT("Table2[@["&amp;Motion&amp;"]]")</f>
        <v>-0.10457228965670126</v>
      </c>
    </row>
    <row r="660" spans="1:8" x14ac:dyDescent="0.25">
      <c r="A660">
        <f t="shared" si="20"/>
        <v>6.4899999999999061</v>
      </c>
      <c r="B660">
        <f>$D$2*COS(($E$2*Table2[[#This Row],[t]])-$L$2)</f>
        <v>0.64291105958989747</v>
      </c>
      <c r="C660">
        <f>($D$3*EXP($E$3*Table2[[#This Row],[t]]))*COS(($F$3*Table2[[#This Row],[t]])-$L$3)</f>
        <v>-0.10317119702412872</v>
      </c>
      <c r="D660" t="e">
        <f>($F$4*EXP($D$4*Table2[[#This Row],[t]]))+($G$4*EXP($E$4*Table2[[#This Row],[t]]))</f>
        <v>#NUM!</v>
      </c>
      <c r="E660">
        <f>EXP($D$5*Table2[[#This Row],[t]])*($E$5+($F$5*Table2[[#This Row],[t]]))</f>
        <v>-0.29426137160296012</v>
      </c>
      <c r="G660" s="26">
        <f t="shared" si="21"/>
        <v>6.4899999999999061</v>
      </c>
      <c r="H660">
        <f ca="1">INDIRECT("Table2[@["&amp;Motion&amp;"]]")</f>
        <v>-0.10317119702412872</v>
      </c>
    </row>
    <row r="661" spans="1:8" x14ac:dyDescent="0.25">
      <c r="A661">
        <f t="shared" si="20"/>
        <v>6.4999999999999059</v>
      </c>
      <c r="B661">
        <f>$D$2*COS(($E$2*Table2[[#This Row],[t]])-$L$2)</f>
        <v>0.69695142922467068</v>
      </c>
      <c r="C661">
        <f>($D$3*EXP($E$3*Table2[[#This Row],[t]]))*COS(($F$3*Table2[[#This Row],[t]])-$L$3)</f>
        <v>-0.10170449141563294</v>
      </c>
      <c r="D661" t="e">
        <f>($F$4*EXP($D$4*Table2[[#This Row],[t]]))+($G$4*EXP($E$4*Table2[[#This Row],[t]]))</f>
        <v>#NUM!</v>
      </c>
      <c r="E661">
        <f>EXP($D$5*Table2[[#This Row],[t]])*($E$5+($F$5*Table2[[#This Row],[t]]))</f>
        <v>-0.29322994672740738</v>
      </c>
      <c r="G661" s="26">
        <f t="shared" si="21"/>
        <v>6.4999999999999059</v>
      </c>
      <c r="H661">
        <f ca="1">INDIRECT("Table2[@["&amp;Motion&amp;"]]")</f>
        <v>-0.10170449141563294</v>
      </c>
    </row>
    <row r="662" spans="1:8" x14ac:dyDescent="0.25">
      <c r="A662">
        <f t="shared" si="20"/>
        <v>6.5099999999999056</v>
      </c>
      <c r="B662">
        <f>$D$2*COS(($E$2*Table2[[#This Row],[t]])-$L$2)</f>
        <v>0.75071302758031566</v>
      </c>
      <c r="C662">
        <f>($D$3*EXP($E$3*Table2[[#This Row],[t]]))*COS(($F$3*Table2[[#This Row],[t]])-$L$3)</f>
        <v>-0.10017395665044901</v>
      </c>
      <c r="D662" t="e">
        <f>($F$4*EXP($D$4*Table2[[#This Row],[t]]))+($G$4*EXP($E$4*Table2[[#This Row],[t]]))</f>
        <v>#NUM!</v>
      </c>
      <c r="E662">
        <f>EXP($D$5*Table2[[#This Row],[t]])*($E$5+($F$5*Table2[[#This Row],[t]]))</f>
        <v>-0.29220149049923877</v>
      </c>
      <c r="G662" s="26">
        <f t="shared" si="21"/>
        <v>6.5099999999999056</v>
      </c>
      <c r="H662">
        <f ca="1">INDIRECT("Table2[@["&amp;Motion&amp;"]]")</f>
        <v>-0.10017395665044901</v>
      </c>
    </row>
    <row r="663" spans="1:8" x14ac:dyDescent="0.25">
      <c r="A663">
        <f t="shared" si="20"/>
        <v>6.5199999999999054</v>
      </c>
      <c r="B663">
        <f>$D$2*COS(($E$2*Table2[[#This Row],[t]])-$L$2)</f>
        <v>0.80417435073430232</v>
      </c>
      <c r="C663">
        <f>($D$3*EXP($E$3*Table2[[#This Row],[t]]))*COS(($F$3*Table2[[#This Row],[t]])-$L$3)</f>
        <v>-9.8581408016415809E-2</v>
      </c>
      <c r="D663" t="e">
        <f>($F$4*EXP($D$4*Table2[[#This Row],[t]]))+($G$4*EXP($E$4*Table2[[#This Row],[t]]))</f>
        <v>#NUM!</v>
      </c>
      <c r="E663">
        <f>EXP($D$5*Table2[[#This Row],[t]])*($E$5+($F$5*Table2[[#This Row],[t]]))</f>
        <v>-0.29117599896314206</v>
      </c>
      <c r="G663" s="26">
        <f t="shared" si="21"/>
        <v>6.5199999999999054</v>
      </c>
      <c r="H663">
        <f ca="1">INDIRECT("Table2[@["&amp;Motion&amp;"]]")</f>
        <v>-9.8581408016415809E-2</v>
      </c>
    </row>
    <row r="664" spans="1:8" x14ac:dyDescent="0.25">
      <c r="A664">
        <f t="shared" si="20"/>
        <v>6.5299999999999052</v>
      </c>
      <c r="B664">
        <f>$D$2*COS(($E$2*Table2[[#This Row],[t]])-$L$2)</f>
        <v>0.857314014870177</v>
      </c>
      <c r="C664">
        <f>($D$3*EXP($E$3*Table2[[#This Row],[t]]))*COS(($F$3*Table2[[#This Row],[t]])-$L$3)</f>
        <v>-9.6928690557111771E-2</v>
      </c>
      <c r="D664" t="e">
        <f>($F$4*EXP($D$4*Table2[[#This Row],[t]]))+($G$4*EXP($E$4*Table2[[#This Row],[t]]))</f>
        <v>#NUM!</v>
      </c>
      <c r="E664">
        <f>EXP($D$5*Table2[[#This Row],[t]])*($E$5+($F$5*Table2[[#This Row],[t]]))</f>
        <v>-0.29015346812941334</v>
      </c>
      <c r="G664" s="26">
        <f t="shared" si="21"/>
        <v>6.5299999999999052</v>
      </c>
      <c r="H664">
        <f ca="1">INDIRECT("Table2[@["&amp;Motion&amp;"]]")</f>
        <v>-9.6928690557111771E-2</v>
      </c>
    </row>
    <row r="665" spans="1:8" x14ac:dyDescent="0.25">
      <c r="A665">
        <f t="shared" si="20"/>
        <v>6.539999999999905</v>
      </c>
      <c r="B665">
        <f>$D$2*COS(($E$2*Table2[[#This Row],[t]])-$L$2)</f>
        <v>0.91011076483080466</v>
      </c>
      <c r="C665">
        <f>($D$3*EXP($E$3*Table2[[#This Row],[t]]))*COS(($F$3*Table2[[#This Row],[t]])-$L$3)</f>
        <v>-9.5217677353089156E-2</v>
      </c>
      <c r="D665" t="e">
        <f>($F$4*EXP($D$4*Table2[[#This Row],[t]]))+($G$4*EXP($E$4*Table2[[#This Row],[t]]))</f>
        <v>#NUM!</v>
      </c>
      <c r="E665">
        <f>EXP($D$5*Table2[[#This Row],[t]])*($E$5+($F$5*Table2[[#This Row],[t]]))</f>
        <v>-0.28913389397439826</v>
      </c>
      <c r="G665" s="26">
        <f t="shared" si="21"/>
        <v>6.539999999999905</v>
      </c>
      <c r="H665">
        <f ca="1">INDIRECT("Table2[@["&amp;Motion&amp;"]]")</f>
        <v>-9.5217677353089156E-2</v>
      </c>
    </row>
    <row r="666" spans="1:8" x14ac:dyDescent="0.25">
      <c r="A666">
        <f t="shared" si="20"/>
        <v>6.5499999999999048</v>
      </c>
      <c r="B666">
        <f>$D$2*COS(($E$2*Table2[[#This Row],[t]])-$L$2)</f>
        <v>0.96254348262014833</v>
      </c>
      <c r="C666">
        <f>($D$3*EXP($E$3*Table2[[#This Row],[t]]))*COS(($F$3*Table2[[#This Row],[t]])-$L$3)</f>
        <v>-9.3450267798591211E-2</v>
      </c>
      <c r="D666" t="e">
        <f>($F$4*EXP($D$4*Table2[[#This Row],[t]]))+($G$4*EXP($E$4*Table2[[#This Row],[t]]))</f>
        <v>#NUM!</v>
      </c>
      <c r="E666">
        <f>EXP($D$5*Table2[[#This Row],[t]])*($E$5+($F$5*Table2[[#This Row],[t]]))</f>
        <v>-0.28811727244093011</v>
      </c>
      <c r="G666" s="26">
        <f t="shared" si="21"/>
        <v>6.5499999999999048</v>
      </c>
      <c r="H666">
        <f ca="1">INDIRECT("Table2[@["&amp;Motion&amp;"]]")</f>
        <v>-9.3450267798591211E-2</v>
      </c>
    </row>
    <row r="667" spans="1:8" x14ac:dyDescent="0.25">
      <c r="A667">
        <f t="shared" si="20"/>
        <v>6.5599999999999046</v>
      </c>
      <c r="B667">
        <f>$D$2*COS(($E$2*Table2[[#This Row],[t]])-$L$2)</f>
        <v>1.0145911958501861</v>
      </c>
      <c r="C667">
        <f>($D$3*EXP($E$3*Table2[[#This Row],[t]]))*COS(($F$3*Table2[[#This Row],[t]])-$L$3)</f>
        <v>-9.1628385875126964E-2</v>
      </c>
      <c r="D667" t="e">
        <f>($F$4*EXP($D$4*Table2[[#This Row],[t]]))+($G$4*EXP($E$4*Table2[[#This Row],[t]]))</f>
        <v>#NUM!</v>
      </c>
      <c r="E667">
        <f>EXP($D$5*Table2[[#This Row],[t]])*($E$5+($F$5*Table2[[#This Row],[t]]))</f>
        <v>-0.28710359943876412</v>
      </c>
      <c r="G667" s="26">
        <f t="shared" si="21"/>
        <v>6.5599999999999046</v>
      </c>
      <c r="H667">
        <f ca="1">INDIRECT("Table2[@["&amp;Motion&amp;"]]")</f>
        <v>-9.1628385875126964E-2</v>
      </c>
    </row>
    <row r="668" spans="1:8" x14ac:dyDescent="0.25">
      <c r="A668">
        <f t="shared" si="20"/>
        <v>6.5699999999999044</v>
      </c>
      <c r="B668">
        <f>$D$2*COS(($E$2*Table2[[#This Row],[t]])-$L$2)</f>
        <v>1.0662330861295859</v>
      </c>
      <c r="C668">
        <f>($D$3*EXP($E$3*Table2[[#This Row],[t]]))*COS(($F$3*Table2[[#This Row],[t]])-$L$3)</f>
        <v>-8.9753978423263631E-2</v>
      </c>
      <c r="D668" t="e">
        <f>($F$4*EXP($D$4*Table2[[#This Row],[t]]))+($G$4*EXP($E$4*Table2[[#This Row],[t]]))</f>
        <v>#NUM!</v>
      </c>
      <c r="E668">
        <f>EXP($D$5*Table2[[#This Row],[t]])*($E$5+($F$5*Table2[[#This Row],[t]]))</f>
        <v>-0.2860928708450084</v>
      </c>
      <c r="G668" s="26">
        <f t="shared" si="21"/>
        <v>6.5699999999999044</v>
      </c>
      <c r="H668">
        <f ca="1">INDIRECT("Table2[@["&amp;Motion&amp;"]]")</f>
        <v>-8.9753978423263631E-2</v>
      </c>
    </row>
    <row r="669" spans="1:8" x14ac:dyDescent="0.25">
      <c r="A669">
        <f t="shared" si="20"/>
        <v>6.5799999999999041</v>
      </c>
      <c r="B669">
        <f>$D$2*COS(($E$2*Table2[[#This Row],[t]])-$L$2)</f>
        <v>1.1174484973907854</v>
      </c>
      <c r="C669">
        <f>($D$3*EXP($E$3*Table2[[#This Row],[t]]))*COS(($F$3*Table2[[#This Row],[t]])-$L$3)</f>
        <v>-8.7829013413990284E-2</v>
      </c>
      <c r="D669" t="e">
        <f>($F$4*EXP($D$4*Table2[[#This Row],[t]]))+($G$4*EXP($E$4*Table2[[#This Row],[t]]))</f>
        <v>#NUM!</v>
      </c>
      <c r="E669">
        <f>EXP($D$5*Table2[[#This Row],[t]])*($E$5+($F$5*Table2[[#This Row],[t]]))</f>
        <v>-0.28508508250455111</v>
      </c>
      <c r="G669" s="26">
        <f t="shared" si="21"/>
        <v>6.5799999999999041</v>
      </c>
      <c r="H669">
        <f ca="1">INDIRECT("Table2[@["&amp;Motion&amp;"]]")</f>
        <v>-8.7829013413990284E-2</v>
      </c>
    </row>
    <row r="670" spans="1:8" x14ac:dyDescent="0.25">
      <c r="A670">
        <f t="shared" si="20"/>
        <v>6.5899999999999039</v>
      </c>
      <c r="B670">
        <f>$D$2*COS(($E$2*Table2[[#This Row],[t]])-$L$2)</f>
        <v>1.1682169441521437</v>
      </c>
      <c r="C670">
        <f>($D$3*EXP($E$3*Table2[[#This Row],[t]]))*COS(($F$3*Table2[[#This Row],[t]])-$L$3)</f>
        <v>-8.5855478220987366E-2</v>
      </c>
      <c r="D670" t="e">
        <f>($F$4*EXP($D$4*Table2[[#This Row],[t]]))+($G$4*EXP($E$4*Table2[[#This Row],[t]]))</f>
        <v>#NUM!</v>
      </c>
      <c r="E670">
        <f>EXP($D$5*Table2[[#This Row],[t]])*($E$5+($F$5*Table2[[#This Row],[t]]))</f>
        <v>-0.28408023023048484</v>
      </c>
      <c r="G670" s="26">
        <f t="shared" si="21"/>
        <v>6.5899999999999039</v>
      </c>
      <c r="H670">
        <f ca="1">INDIRECT("Table2[@["&amp;Motion&amp;"]]")</f>
        <v>-8.5855478220987366E-2</v>
      </c>
    </row>
    <row r="671" spans="1:8" x14ac:dyDescent="0.25">
      <c r="A671">
        <f t="shared" si="20"/>
        <v>6.5999999999999037</v>
      </c>
      <c r="B671">
        <f>$D$2*COS(($E$2*Table2[[#This Row],[t]])-$L$2)</f>
        <v>1.2185181197118591</v>
      </c>
      <c r="C671">
        <f>($D$3*EXP($E$3*Table2[[#This Row],[t]]))*COS(($F$3*Table2[[#This Row],[t]])-$L$3)</f>
        <v>-8.3835377895127183E-2</v>
      </c>
      <c r="D671" t="e">
        <f>($F$4*EXP($D$4*Table2[[#This Row],[t]]))+($G$4*EXP($E$4*Table2[[#This Row],[t]]))</f>
        <v>#NUM!</v>
      </c>
      <c r="E671">
        <f>EXP($D$5*Table2[[#This Row],[t]])*($E$5+($F$5*Table2[[#This Row],[t]]))</f>
        <v>-0.2830783098045267</v>
      </c>
      <c r="G671" s="26">
        <f t="shared" si="21"/>
        <v>6.5999999999999037</v>
      </c>
      <c r="H671">
        <f ca="1">INDIRECT("Table2[@["&amp;Motion&amp;"]]")</f>
        <v>-8.3835377895127183E-2</v>
      </c>
    </row>
    <row r="672" spans="1:8" x14ac:dyDescent="0.25">
      <c r="A672">
        <f t="shared" si="20"/>
        <v>6.6099999999999035</v>
      </c>
      <c r="B672">
        <f>$D$2*COS(($E$2*Table2[[#This Row],[t]])-$L$2)</f>
        <v>1.2683319042703813</v>
      </c>
      <c r="C672">
        <f>($D$3*EXP($E$3*Table2[[#This Row],[t]]))*COS(($F$3*Table2[[#This Row],[t]])-$L$3)</f>
        <v>-8.177073344251104E-2</v>
      </c>
      <c r="D672" t="e">
        <f>($F$4*EXP($D$4*Table2[[#This Row],[t]]))+($G$4*EXP($E$4*Table2[[#This Row],[t]]))</f>
        <v>#NUM!</v>
      </c>
      <c r="E672">
        <f>EXP($D$5*Table2[[#This Row],[t]])*($E$5+($F$5*Table2[[#This Row],[t]]))</f>
        <v>-0.28207931697743566</v>
      </c>
      <c r="G672" s="26">
        <f t="shared" si="21"/>
        <v>6.6099999999999035</v>
      </c>
      <c r="H672">
        <f ca="1">INDIRECT("Table2[@["&amp;Motion&amp;"]]")</f>
        <v>-8.177073344251104E-2</v>
      </c>
    </row>
    <row r="673" spans="1:8" x14ac:dyDescent="0.25">
      <c r="A673">
        <f t="shared" si="20"/>
        <v>6.6199999999999033</v>
      </c>
      <c r="B673">
        <f>$D$2*COS(($E$2*Table2[[#This Row],[t]])-$L$2)</f>
        <v>1.3176383729780621</v>
      </c>
      <c r="C673">
        <f>($D$3*EXP($E$3*Table2[[#This Row],[t]]))*COS(($F$3*Table2[[#This Row],[t]])-$L$3)</f>
        <v>-7.9663580107338997E-2</v>
      </c>
      <c r="D673" t="e">
        <f>($F$4*EXP($D$4*Table2[[#This Row],[t]]))+($G$4*EXP($E$4*Table2[[#This Row],[t]]))</f>
        <v>#NUM!</v>
      </c>
      <c r="E673">
        <f>EXP($D$5*Table2[[#This Row],[t]])*($E$5+($F$5*Table2[[#This Row],[t]]))</f>
        <v>-0.28108324746942637</v>
      </c>
      <c r="G673" s="26">
        <f t="shared" si="21"/>
        <v>6.6199999999999033</v>
      </c>
      <c r="H673">
        <f ca="1">INDIRECT("Table2[@["&amp;Motion&amp;"]]")</f>
        <v>-7.9663580107338997E-2</v>
      </c>
    </row>
    <row r="674" spans="1:8" x14ac:dyDescent="0.25">
      <c r="A674">
        <f t="shared" si="20"/>
        <v>6.6299999999999031</v>
      </c>
      <c r="B674">
        <f>$D$2*COS(($E$2*Table2[[#This Row],[t]])-$L$2)</f>
        <v>1.3664178039048291</v>
      </c>
      <c r="C674">
        <f>($D$3*EXP($E$3*Table2[[#This Row],[t]]))*COS(($F$3*Table2[[#This Row],[t]])-$L$3)</f>
        <v>-7.7515965660885769E-2</v>
      </c>
      <c r="D674" t="e">
        <f>($F$4*EXP($D$4*Table2[[#This Row],[t]]))+($G$4*EXP($E$4*Table2[[#This Row],[t]]))</f>
        <v>#NUM!</v>
      </c>
      <c r="E674">
        <f>EXP($D$5*Table2[[#This Row],[t]])*($E$5+($F$5*Table2[[#This Row],[t]]))</f>
        <v>-0.28009009697057924</v>
      </c>
      <c r="G674" s="26">
        <f t="shared" si="21"/>
        <v>6.6299999999999031</v>
      </c>
      <c r="H674">
        <f ca="1">INDIRECT("Table2[@["&amp;Motion&amp;"]]")</f>
        <v>-7.7515965660885769E-2</v>
      </c>
    </row>
    <row r="675" spans="1:8" x14ac:dyDescent="0.25">
      <c r="A675">
        <f t="shared" si="20"/>
        <v>6.6399999999999029</v>
      </c>
      <c r="B675">
        <f>$D$2*COS(($E$2*Table2[[#This Row],[t]])-$L$2)</f>
        <v>1.4146506859286951</v>
      </c>
      <c r="C675">
        <f>($D$3*EXP($E$3*Table2[[#This Row],[t]]))*COS(($F$3*Table2[[#This Row],[t]])-$L$3)</f>
        <v>-7.5329948697841945E-2</v>
      </c>
      <c r="D675" t="e">
        <f>($F$4*EXP($D$4*Table2[[#This Row],[t]]))+($G$4*EXP($E$4*Table2[[#This Row],[t]]))</f>
        <v>#NUM!</v>
      </c>
      <c r="E675">
        <f>EXP($D$5*Table2[[#This Row],[t]])*($E$5+($F$5*Table2[[#This Row],[t]]))</f>
        <v>-0.27909986114124796</v>
      </c>
      <c r="G675" s="26">
        <f t="shared" si="21"/>
        <v>6.6399999999999029</v>
      </c>
      <c r="H675">
        <f ca="1">INDIRECT("Table2[@["&amp;Motion&amp;"]]")</f>
        <v>-7.5329948697841945E-2</v>
      </c>
    </row>
    <row r="676" spans="1:8" x14ac:dyDescent="0.25">
      <c r="A676">
        <f t="shared" ref="A676:A739" si="22">A675+$B$9</f>
        <v>6.6499999999999027</v>
      </c>
      <c r="B676">
        <f>$D$2*COS(($E$2*Table2[[#This Row],[t]])-$L$2)</f>
        <v>1.4623177265399476</v>
      </c>
      <c r="C676">
        <f>($D$3*EXP($E$3*Table2[[#This Row],[t]]))*COS(($F$3*Table2[[#This Row],[t]])-$L$3)</f>
        <v>-7.3107596941262259E-2</v>
      </c>
      <c r="D676" t="e">
        <f>($F$4*EXP($D$4*Table2[[#This Row],[t]]))+($G$4*EXP($E$4*Table2[[#This Row],[t]]))</f>
        <v>#NUM!</v>
      </c>
      <c r="E676">
        <f>EXP($D$5*Table2[[#This Row],[t]])*($E$5+($F$5*Table2[[#This Row],[t]]))</f>
        <v>-0.27811253561246269</v>
      </c>
      <c r="G676" s="26">
        <f t="shared" ref="G676:G739" si="23">G675+$B$9</f>
        <v>6.6499999999999027</v>
      </c>
      <c r="H676">
        <f ca="1">INDIRECT("Table2[@["&amp;Motion&amp;"]]")</f>
        <v>-7.3107596941262259E-2</v>
      </c>
    </row>
    <row r="677" spans="1:8" x14ac:dyDescent="0.25">
      <c r="A677">
        <f t="shared" si="22"/>
        <v>6.6599999999999024</v>
      </c>
      <c r="B677">
        <f>$D$2*COS(($E$2*Table2[[#This Row],[t]])-$L$2)</f>
        <v>1.5093998595578937</v>
      </c>
      <c r="C677">
        <f>($D$3*EXP($E$3*Table2[[#This Row],[t]]))*COS(($F$3*Table2[[#This Row],[t]])-$L$3)</f>
        <v>-7.085098555733893E-2</v>
      </c>
      <c r="D677" t="e">
        <f>($F$4*EXP($D$4*Table2[[#This Row],[t]]))+($G$4*EXP($E$4*Table2[[#This Row],[t]]))</f>
        <v>#NUM!</v>
      </c>
      <c r="E677">
        <f>EXP($D$5*Table2[[#This Row],[t]])*($E$5+($F$5*Table2[[#This Row],[t]]))</f>
        <v>-0.27712811598633075</v>
      </c>
      <c r="G677" s="26">
        <f t="shared" si="23"/>
        <v>6.6599999999999024</v>
      </c>
      <c r="H677">
        <f ca="1">INDIRECT("Table2[@["&amp;Motion&amp;"]]")</f>
        <v>-7.085098555733893E-2</v>
      </c>
    </row>
    <row r="678" spans="1:8" x14ac:dyDescent="0.25">
      <c r="A678">
        <f t="shared" si="22"/>
        <v>6.6699999999999022</v>
      </c>
      <c r="B678">
        <f>$D$2*COS(($E$2*Table2[[#This Row],[t]])-$L$2)</f>
        <v>1.5558782527570798</v>
      </c>
      <c r="C678">
        <f>($D$3*EXP($E$3*Table2[[#This Row],[t]]))*COS(($F$3*Table2[[#This Row],[t]])-$L$3)</f>
        <v>-6.8562195481206192E-2</v>
      </c>
      <c r="D678" t="e">
        <f>($F$4*EXP($D$4*Table2[[#This Row],[t]]))+($G$4*EXP($E$4*Table2[[#This Row],[t]]))</f>
        <v>#NUM!</v>
      </c>
      <c r="E678">
        <f>EXP($D$5*Table2[[#This Row],[t]])*($E$5+($F$5*Table2[[#This Row],[t]]))</f>
        <v>-0.27614659783643414</v>
      </c>
      <c r="G678" s="26">
        <f t="shared" si="23"/>
        <v>6.6699999999999022</v>
      </c>
      <c r="H678">
        <f ca="1">INDIRECT("Table2[@["&amp;Motion&amp;"]]")</f>
        <v>-6.8562195481206192E-2</v>
      </c>
    </row>
    <row r="679" spans="1:8" x14ac:dyDescent="0.25">
      <c r="A679">
        <f t="shared" si="22"/>
        <v>6.679999999999902</v>
      </c>
      <c r="B679">
        <f>$D$2*COS(($E$2*Table2[[#This Row],[t]])-$L$2)</f>
        <v>1.6017343153999302</v>
      </c>
      <c r="C679">
        <f>($D$3*EXP($E$3*Table2[[#This Row],[t]]))*COS(($F$3*Table2[[#This Row],[t]])-$L$3)</f>
        <v>-6.6243311754953807E-2</v>
      </c>
      <c r="D679" t="e">
        <f>($F$4*EXP($D$4*Table2[[#This Row],[t]]))+($G$4*EXP($E$4*Table2[[#This Row],[t]]))</f>
        <v>#NUM!</v>
      </c>
      <c r="E679">
        <f>EXP($D$5*Table2[[#This Row],[t]])*($E$5+($F$5*Table2[[#This Row],[t]]))</f>
        <v>-0.27516797670822296</v>
      </c>
      <c r="G679" s="26">
        <f t="shared" si="23"/>
        <v>6.679999999999902</v>
      </c>
      <c r="H679">
        <f ca="1">INDIRECT("Table2[@["&amp;Motion&amp;"]]")</f>
        <v>-6.6243311754953807E-2</v>
      </c>
    </row>
    <row r="680" spans="1:8" x14ac:dyDescent="0.25">
      <c r="A680">
        <f t="shared" si="22"/>
        <v>6.6899999999999018</v>
      </c>
      <c r="B680">
        <f>$D$2*COS(($E$2*Table2[[#This Row],[t]])-$L$2)</f>
        <v>1.6469497056727931</v>
      </c>
      <c r="C680">
        <f>($D$3*EXP($E$3*Table2[[#This Row],[t]]))*COS(($F$3*Table2[[#This Row],[t]])-$L$3)</f>
        <v>-6.3896421879010831E-2</v>
      </c>
      <c r="D680" t="e">
        <f>($F$4*EXP($D$4*Table2[[#This Row],[t]]))+($G$4*EXP($E$4*Table2[[#This Row],[t]]))</f>
        <v>#NUM!</v>
      </c>
      <c r="E680">
        <f>EXP($D$5*Table2[[#This Row],[t]])*($E$5+($F$5*Table2[[#This Row],[t]]))</f>
        <v>-0.2741922481194064</v>
      </c>
      <c r="G680" s="26">
        <f t="shared" si="23"/>
        <v>6.6899999999999018</v>
      </c>
      <c r="H680">
        <f ca="1">INDIRECT("Table2[@["&amp;Motion&amp;"]]")</f>
        <v>-6.3896421879010831E-2</v>
      </c>
    </row>
    <row r="681" spans="1:8" x14ac:dyDescent="0.25">
      <c r="A681">
        <f t="shared" si="22"/>
        <v>6.6999999999999016</v>
      </c>
      <c r="B681">
        <f>$D$2*COS(($E$2*Table2[[#This Row],[t]])-$L$2)</f>
        <v>1.6915063380224233</v>
      </c>
      <c r="C681">
        <f>($D$3*EXP($E$3*Table2[[#This Row],[t]]))*COS(($F$3*Table2[[#This Row],[t]])-$L$3)</f>
        <v>-6.1523614178039039E-2</v>
      </c>
      <c r="D681" t="e">
        <f>($F$4*EXP($D$4*Table2[[#This Row],[t]]))+($G$4*EXP($E$4*Table2[[#This Row],[t]]))</f>
        <v>#NUM!</v>
      </c>
      <c r="E681">
        <f>EXP($D$5*Table2[[#This Row],[t]])*($E$5+($F$5*Table2[[#This Row],[t]]))</f>
        <v>-0.27321940756034019</v>
      </c>
      <c r="G681" s="26">
        <f t="shared" si="23"/>
        <v>6.6999999999999016</v>
      </c>
      <c r="H681">
        <f ca="1">INDIRECT("Table2[@["&amp;Motion&amp;"]]")</f>
        <v>-6.1523614178039039E-2</v>
      </c>
    </row>
    <row r="682" spans="1:8" x14ac:dyDescent="0.25">
      <c r="A682">
        <f t="shared" si="22"/>
        <v>6.7099999999999014</v>
      </c>
      <c r="B682">
        <f>$D$2*COS(($E$2*Table2[[#This Row],[t]])-$L$2)</f>
        <v>1.7353863903899622</v>
      </c>
      <c r="C682">
        <f>($D$3*EXP($E$3*Table2[[#This Row],[t]]))*COS(($F$3*Table2[[#This Row],[t]])-$L$3)</f>
        <v>-5.912697618244793E-2</v>
      </c>
      <c r="D682" t="e">
        <f>($F$4*EXP($D$4*Table2[[#This Row],[t]]))+($G$4*EXP($E$4*Table2[[#This Row],[t]]))</f>
        <v>#NUM!</v>
      </c>
      <c r="E682">
        <f>EXP($D$5*Table2[[#This Row],[t]])*($E$5+($F$5*Table2[[#This Row],[t]]))</f>
        <v>-0.27224945049441102</v>
      </c>
      <c r="G682" s="26">
        <f t="shared" si="23"/>
        <v>6.7099999999999014</v>
      </c>
      <c r="H682">
        <f ca="1">INDIRECT("Table2[@["&amp;Motion&amp;"]]")</f>
        <v>-5.912697618244793E-2</v>
      </c>
    </row>
    <row r="683" spans="1:8" x14ac:dyDescent="0.25">
      <c r="A683">
        <f t="shared" si="22"/>
        <v>6.7199999999999012</v>
      </c>
      <c r="B683">
        <f>$D$2*COS(($E$2*Table2[[#This Row],[t]])-$L$2)</f>
        <v>1.7785723113395218</v>
      </c>
      <c r="C683">
        <f>($D$3*EXP($E$3*Table2[[#This Row],[t]]))*COS(($F$3*Table2[[#This Row],[t]])-$L$3)</f>
        <v>-5.6708593026628812E-2</v>
      </c>
      <c r="D683" t="e">
        <f>($F$4*EXP($D$4*Table2[[#This Row],[t]]))+($G$4*EXP($E$4*Table2[[#This Row],[t]]))</f>
        <v>#NUM!</v>
      </c>
      <c r="E683">
        <f>EXP($D$5*Table2[[#This Row],[t]])*($E$5+($F$5*Table2[[#This Row],[t]]))</f>
        <v>-0.27128237235841768</v>
      </c>
      <c r="G683" s="26">
        <f t="shared" si="23"/>
        <v>6.7199999999999012</v>
      </c>
      <c r="H683">
        <f ca="1">INDIRECT("Table2[@["&amp;Motion&amp;"]]")</f>
        <v>-5.6708593026628812E-2</v>
      </c>
    </row>
    <row r="684" spans="1:8" x14ac:dyDescent="0.25">
      <c r="A684">
        <f t="shared" si="22"/>
        <v>6.729999999999901</v>
      </c>
      <c r="B684">
        <f>$D$2*COS(($E$2*Table2[[#This Row],[t]])-$L$2)</f>
        <v>1.8210468270785265</v>
      </c>
      <c r="C684">
        <f>($D$3*EXP($E$3*Table2[[#This Row],[t]]))*COS(($F$3*Table2[[#This Row],[t]])-$L$3)</f>
        <v>-5.427054586497275E-2</v>
      </c>
      <c r="D684" t="e">
        <f>($F$4*EXP($D$4*Table2[[#This Row],[t]]))+($G$4*EXP($E$4*Table2[[#This Row],[t]]))</f>
        <v>#NUM!</v>
      </c>
      <c r="E684">
        <f>EXP($D$5*Table2[[#This Row],[t]])*($E$5+($F$5*Table2[[#This Row],[t]]))</f>
        <v>-0.27031816856294921</v>
      </c>
      <c r="G684" s="26">
        <f t="shared" si="23"/>
        <v>6.729999999999901</v>
      </c>
      <c r="H684">
        <f ca="1">INDIRECT("Table2[@["&amp;Motion&amp;"]]")</f>
        <v>-5.427054586497275E-2</v>
      </c>
    </row>
    <row r="685" spans="1:8" x14ac:dyDescent="0.25">
      <c r="A685">
        <f t="shared" si="22"/>
        <v>6.7399999999999007</v>
      </c>
      <c r="B685">
        <f>$D$2*COS(($E$2*Table2[[#This Row],[t]])-$L$2)</f>
        <v>1.8627929483670007</v>
      </c>
      <c r="C685">
        <f>($D$3*EXP($E$3*Table2[[#This Row],[t]]))*COS(($F$3*Table2[[#This Row],[t]])-$L$3)</f>
        <v>-5.1814910306720079E-2</v>
      </c>
      <c r="D685" t="e">
        <f>($F$4*EXP($D$4*Table2[[#This Row],[t]]))+($G$4*EXP($E$4*Table2[[#This Row],[t]]))</f>
        <v>#NUM!</v>
      </c>
      <c r="E685">
        <f>EXP($D$5*Table2[[#This Row],[t]])*($E$5+($F$5*Table2[[#This Row],[t]]))</f>
        <v>-0.2693568344927596</v>
      </c>
      <c r="G685" s="26">
        <f t="shared" si="23"/>
        <v>6.7399999999999007</v>
      </c>
      <c r="H685">
        <f ca="1">INDIRECT("Table2[@["&amp;Motion&amp;"]]")</f>
        <v>-5.1814910306720079E-2</v>
      </c>
    </row>
    <row r="686" spans="1:8" x14ac:dyDescent="0.25">
      <c r="A686">
        <f t="shared" si="22"/>
        <v>6.7499999999999005</v>
      </c>
      <c r="B686">
        <f>$D$2*COS(($E$2*Table2[[#This Row],[t]])-$L$2)</f>
        <v>1.9037939773130361</v>
      </c>
      <c r="C686">
        <f>($D$3*EXP($E$3*Table2[[#This Row],[t]]))*COS(($F$3*Table2[[#This Row],[t]])-$L$3)</f>
        <v>-4.9343754870656273E-2</v>
      </c>
      <c r="D686" t="e">
        <f>($F$4*EXP($D$4*Table2[[#This Row],[t]]))+($G$4*EXP($E$4*Table2[[#This Row],[t]]))</f>
        <v>#NUM!</v>
      </c>
      <c r="E686">
        <f>EXP($D$5*Table2[[#This Row],[t]])*($E$5+($F$5*Table2[[#This Row],[t]]))</f>
        <v>-0.26839836550714002</v>
      </c>
      <c r="G686" s="26">
        <f t="shared" si="23"/>
        <v>6.7499999999999005</v>
      </c>
      <c r="H686">
        <f ca="1">INDIRECT("Table2[@["&amp;Motion&amp;"]]")</f>
        <v>-4.9343754870656273E-2</v>
      </c>
    </row>
    <row r="687" spans="1:8" x14ac:dyDescent="0.25">
      <c r="A687">
        <f t="shared" si="22"/>
        <v>6.7599999999999003</v>
      </c>
      <c r="B687">
        <f>$D$2*COS(($E$2*Table2[[#This Row],[t]])-$L$2)</f>
        <v>1.9440335140517278</v>
      </c>
      <c r="C687">
        <f>($D$3*EXP($E$3*Table2[[#This Row],[t]]))*COS(($F$3*Table2[[#This Row],[t]])-$L$3)</f>
        <v>-4.6859139460654113E-2</v>
      </c>
      <c r="D687" t="e">
        <f>($F$4*EXP($D$4*Table2[[#This Row],[t]]))+($G$4*EXP($E$4*Table2[[#This Row],[t]]))</f>
        <v>#NUM!</v>
      </c>
      <c r="E687">
        <f>EXP($D$5*Table2[[#This Row],[t]])*($E$5+($F$5*Table2[[#This Row],[t]]))</f>
        <v>-0.26744275694028735</v>
      </c>
      <c r="G687" s="26">
        <f t="shared" si="23"/>
        <v>6.7599999999999003</v>
      </c>
      <c r="H687">
        <f ca="1">INDIRECT("Table2[@["&amp;Motion&amp;"]]")</f>
        <v>-4.6859139460654113E-2</v>
      </c>
    </row>
    <row r="688" spans="1:8" x14ac:dyDescent="0.25">
      <c r="A688">
        <f t="shared" si="22"/>
        <v>6.7699999999999001</v>
      </c>
      <c r="B688">
        <f>$D$2*COS(($E$2*Table2[[#This Row],[t]])-$L$2)</f>
        <v>1.9834954633049</v>
      </c>
      <c r="C688">
        <f>($D$3*EXP($E$3*Table2[[#This Row],[t]]))*COS(($F$3*Table2[[#This Row],[t]])-$L$3)</f>
        <v>-4.4363113863025896E-2</v>
      </c>
      <c r="D688" t="e">
        <f>($F$4*EXP($D$4*Table2[[#This Row],[t]]))+($G$4*EXP($E$4*Table2[[#This Row],[t]]))</f>
        <v>#NUM!</v>
      </c>
      <c r="E688">
        <f>EXP($D$5*Table2[[#This Row],[t]])*($E$5+($F$5*Table2[[#This Row],[t]]))</f>
        <v>-0.26649000410167012</v>
      </c>
      <c r="G688" s="26">
        <f t="shared" si="23"/>
        <v>6.7699999999999001</v>
      </c>
      <c r="H688">
        <f ca="1">INDIRECT("Table2[@["&amp;Motion&amp;"]]")</f>
        <v>-4.4363113863025896E-2</v>
      </c>
    </row>
    <row r="689" spans="1:8" x14ac:dyDescent="0.25">
      <c r="A689">
        <f t="shared" si="22"/>
        <v>6.7799999999998999</v>
      </c>
      <c r="B689">
        <f>$D$2*COS(($E$2*Table2[[#This Row],[t]])-$L$2)</f>
        <v>2.0221640408190042</v>
      </c>
      <c r="C689">
        <f>($D$3*EXP($E$3*Table2[[#This Row],[t]]))*COS(($F$3*Table2[[#This Row],[t]])-$L$3)</f>
        <v>-4.1857716266628729E-2</v>
      </c>
      <c r="D689" t="e">
        <f>($F$4*EXP($D$4*Table2[[#This Row],[t]]))+($G$4*EXP($E$4*Table2[[#This Row],[t]]))</f>
        <v>#NUM!</v>
      </c>
      <c r="E689">
        <f>EXP($D$5*Table2[[#This Row],[t]])*($E$5+($F$5*Table2[[#This Row],[t]]))</f>
        <v>-0.26554010227639108</v>
      </c>
      <c r="G689" s="26">
        <f t="shared" si="23"/>
        <v>6.7799999999998999</v>
      </c>
      <c r="H689">
        <f ca="1">INDIRECT("Table2[@["&amp;Motion&amp;"]]")</f>
        <v>-4.1857716266628729E-2</v>
      </c>
    </row>
    <row r="690" spans="1:8" x14ac:dyDescent="0.25">
      <c r="A690">
        <f t="shared" si="22"/>
        <v>6.7899999999998997</v>
      </c>
      <c r="B690">
        <f>$D$2*COS(($E$2*Table2[[#This Row],[t]])-$L$2)</f>
        <v>2.0600237796786081</v>
      </c>
      <c r="C690">
        <f>($D$3*EXP($E$3*Table2[[#This Row],[t]]))*COS(($F$3*Table2[[#This Row],[t]])-$L$3)</f>
        <v>-3.9344971806639227E-2</v>
      </c>
      <c r="D690" t="e">
        <f>($F$4*EXP($D$4*Table2[[#This Row],[t]]))+($G$4*EXP($E$4*Table2[[#This Row],[t]]))</f>
        <v>#NUM!</v>
      </c>
      <c r="E690">
        <f>EXP($D$5*Table2[[#This Row],[t]])*($E$5+($F$5*Table2[[#This Row],[t]]))</f>
        <v>-0.26459304672554707</v>
      </c>
      <c r="G690" s="26">
        <f t="shared" si="23"/>
        <v>6.7899999999998997</v>
      </c>
      <c r="H690">
        <f ca="1">INDIRECT("Table2[@["&amp;Motion&amp;"]]")</f>
        <v>-3.9344971806639227E-2</v>
      </c>
    </row>
    <row r="691" spans="1:8" x14ac:dyDescent="0.25">
      <c r="A691">
        <f t="shared" si="22"/>
        <v>6.7999999999998995</v>
      </c>
      <c r="B691">
        <f>$D$2*COS(($E$2*Table2[[#This Row],[t]])-$L$2)</f>
        <v>2.0970595364929578</v>
      </c>
      <c r="C691">
        <f>($D$3*EXP($E$3*Table2[[#This Row],[t]]))*COS(($F$3*Table2[[#This Row],[t]])-$L$3)</f>
        <v>-3.6826891132880332E-2</v>
      </c>
      <c r="D691" t="e">
        <f>($F$4*EXP($D$4*Table2[[#This Row],[t]]))+($G$4*EXP($E$4*Table2[[#This Row],[t]]))</f>
        <v>#NUM!</v>
      </c>
      <c r="E691">
        <f>EXP($D$5*Table2[[#This Row],[t]])*($E$5+($F$5*Table2[[#This Row],[t]]))</f>
        <v>-0.26364883268658551</v>
      </c>
      <c r="G691" s="26">
        <f t="shared" si="23"/>
        <v>6.7999999999998995</v>
      </c>
      <c r="H691">
        <f ca="1">INDIRECT("Table2[@["&amp;Motion&amp;"]]")</f>
        <v>-3.6826891132880332E-2</v>
      </c>
    </row>
    <row r="692" spans="1:8" x14ac:dyDescent="0.25">
      <c r="A692">
        <f t="shared" si="22"/>
        <v>6.8099999999998992</v>
      </c>
      <c r="B692">
        <f>$D$2*COS(($E$2*Table2[[#This Row],[t]])-$L$2)</f>
        <v>2.1332564974531323</v>
      </c>
      <c r="C692">
        <f>($D$3*EXP($E$3*Table2[[#This Row],[t]]))*COS(($F$3*Table2[[#This Row],[t]])-$L$3)</f>
        <v>-3.430546900356618E-2</v>
      </c>
      <c r="D692" t="e">
        <f>($F$4*EXP($D$4*Table2[[#This Row],[t]]))+($G$4*EXP($E$4*Table2[[#This Row],[t]]))</f>
        <v>#NUM!</v>
      </c>
      <c r="E692">
        <f>EXP($D$5*Table2[[#This Row],[t]])*($E$5+($F$5*Table2[[#This Row],[t]]))</f>
        <v>-0.26270745537365858</v>
      </c>
      <c r="G692" s="26">
        <f t="shared" si="23"/>
        <v>6.8099999999998992</v>
      </c>
      <c r="H692">
        <f ca="1">INDIRECT("Table2[@["&amp;Motion&amp;"]]")</f>
        <v>-3.430546900356618E-2</v>
      </c>
    </row>
    <row r="693" spans="1:8" x14ac:dyDescent="0.25">
      <c r="A693">
        <f t="shared" si="22"/>
        <v>6.819999999999899</v>
      </c>
      <c r="B693">
        <f>$D$2*COS(($E$2*Table2[[#This Row],[t]])-$L$2)</f>
        <v>2.1686001842573654</v>
      </c>
      <c r="C693">
        <f>($D$3*EXP($E$3*Table2[[#This Row],[t]]))*COS(($F$3*Table2[[#This Row],[t]])-$L$3)</f>
        <v>-3.1782682905291564E-2</v>
      </c>
      <c r="D693" t="e">
        <f>($F$4*EXP($D$4*Table2[[#This Row],[t]]))+($G$4*EXP($E$4*Table2[[#This Row],[t]]))</f>
        <v>#NUM!</v>
      </c>
      <c r="E693">
        <f>EXP($D$5*Table2[[#This Row],[t]])*($E$5+($F$5*Table2[[#This Row],[t]]))</f>
        <v>-0.26176890997797375</v>
      </c>
      <c r="G693" s="26">
        <f t="shared" si="23"/>
        <v>6.819999999999899</v>
      </c>
      <c r="H693">
        <f ca="1">INDIRECT("Table2[@["&amp;Motion&amp;"]]")</f>
        <v>-3.1782682905291564E-2</v>
      </c>
    </row>
    <row r="694" spans="1:8" x14ac:dyDescent="0.25">
      <c r="A694">
        <f t="shared" si="22"/>
        <v>6.8299999999998988</v>
      </c>
      <c r="B694">
        <f>$D$2*COS(($E$2*Table2[[#This Row],[t]])-$L$2)</f>
        <v>2.2030764599021797</v>
      </c>
      <c r="C694">
        <f>($D$3*EXP($E$3*Table2[[#This Row],[t]]))*COS(($F$3*Table2[[#This Row],[t]])-$L$3)</f>
        <v>-2.9260491700070841E-2</v>
      </c>
      <c r="D694" t="e">
        <f>($F$4*EXP($D$4*Table2[[#This Row],[t]]))+($G$4*EXP($E$4*Table2[[#This Row],[t]]))</f>
        <v>#NUM!</v>
      </c>
      <c r="E694">
        <f>EXP($D$5*Table2[[#This Row],[t]])*($E$5+($F$5*Table2[[#This Row],[t]]))</f>
        <v>-0.26083319166814178</v>
      </c>
      <c r="G694" s="26">
        <f t="shared" si="23"/>
        <v>6.8299999999998988</v>
      </c>
      <c r="H694">
        <f ca="1">INDIRECT("Table2[@["&amp;Motion&amp;"]]")</f>
        <v>-2.9260491700070841E-2</v>
      </c>
    </row>
    <row r="695" spans="1:8" x14ac:dyDescent="0.25">
      <c r="A695">
        <f t="shared" si="22"/>
        <v>6.8399999999998986</v>
      </c>
      <c r="B695">
        <f>$D$2*COS(($E$2*Table2[[#This Row],[t]])-$L$2)</f>
        <v>2.2366715343369941</v>
      </c>
      <c r="C695">
        <f>($D$3*EXP($E$3*Table2[[#This Row],[t]]))*COS(($F$3*Table2[[#This Row],[t]])-$L$3)</f>
        <v>-2.6740834300201605E-2</v>
      </c>
      <c r="D695" t="e">
        <f>($F$4*EXP($D$4*Table2[[#This Row],[t]]))+($G$4*EXP($E$4*Table2[[#This Row],[t]]))</f>
        <v>#NUM!</v>
      </c>
      <c r="E695">
        <f>EXP($D$5*Table2[[#This Row],[t]])*($E$5+($F$5*Table2[[#This Row],[t]]))</f>
        <v>-0.25990029559052186</v>
      </c>
      <c r="G695" s="26">
        <f t="shared" si="23"/>
        <v>6.8399999999998986</v>
      </c>
      <c r="H695">
        <f ca="1">INDIRECT("Table2[@["&amp;Motion&amp;"]]")</f>
        <v>-2.6740834300201605E-2</v>
      </c>
    </row>
    <row r="696" spans="1:8" x14ac:dyDescent="0.25">
      <c r="A696">
        <f t="shared" si="22"/>
        <v>6.8499999999998984</v>
      </c>
      <c r="B696">
        <f>$D$2*COS(($E$2*Table2[[#This Row],[t]])-$L$2)</f>
        <v>2.2693719699799635</v>
      </c>
      <c r="C696">
        <f>($D$3*EXP($E$3*Table2[[#This Row],[t]]))*COS(($F$3*Table2[[#This Row],[t]])-$L$3)</f>
        <v>-2.4225628371693727E-2</v>
      </c>
      <c r="D696" t="e">
        <f>($F$4*EXP($D$4*Table2[[#This Row],[t]]))+($G$4*EXP($E$4*Table2[[#This Row],[t]]))</f>
        <v>#NUM!</v>
      </c>
      <c r="E696">
        <f>EXP($D$5*Table2[[#This Row],[t]])*($E$5+($F$5*Table2[[#This Row],[t]]))</f>
        <v>-0.25897021686956356</v>
      </c>
      <c r="G696" s="26">
        <f t="shared" si="23"/>
        <v>6.8499999999998984</v>
      </c>
      <c r="H696">
        <f ca="1">INDIRECT("Table2[@["&amp;Motion&amp;"]]")</f>
        <v>-2.4225628371693727E-2</v>
      </c>
    </row>
    <row r="697" spans="1:8" x14ac:dyDescent="0.25">
      <c r="A697">
        <f t="shared" si="22"/>
        <v>6.8599999999998982</v>
      </c>
      <c r="B697">
        <f>$D$2*COS(($E$2*Table2[[#This Row],[t]])-$L$2)</f>
        <v>2.3011646870928302</v>
      </c>
      <c r="C697">
        <f>($D$3*EXP($E$3*Table2[[#This Row],[t]]))*COS(($F$3*Table2[[#This Row],[t]])-$L$3)</f>
        <v>-2.1716769066985244E-2</v>
      </c>
      <c r="D697" t="e">
        <f>($F$4*EXP($D$4*Table2[[#This Row],[t]]))+($G$4*EXP($E$4*Table2[[#This Row],[t]]))</f>
        <v>#NUM!</v>
      </c>
      <c r="E697">
        <f>EXP($D$5*Table2[[#This Row],[t]])*($E$5+($F$5*Table2[[#This Row],[t]]))</f>
        <v>-0.2580429506081463</v>
      </c>
      <c r="G697" s="26">
        <f t="shared" si="23"/>
        <v>6.8599999999998982</v>
      </c>
      <c r="H697">
        <f ca="1">INDIRECT("Table2[@["&amp;Motion&amp;"]]")</f>
        <v>-2.1716769066985244E-2</v>
      </c>
    </row>
    <row r="698" spans="1:8" x14ac:dyDescent="0.25">
      <c r="A698">
        <f t="shared" si="22"/>
        <v>6.869999999999898</v>
      </c>
      <c r="B698">
        <f>$D$2*COS(($E$2*Table2[[#This Row],[t]])-$L$2)</f>
        <v>2.3320369690126466</v>
      </c>
      <c r="C698">
        <f>($D$3*EXP($E$3*Table2[[#This Row],[t]]))*COS(($F$3*Table2[[#This Row],[t]])-$L$3)</f>
        <v>-1.9216127787626089E-2</v>
      </c>
      <c r="D698" t="e">
        <f>($F$4*EXP($D$4*Table2[[#This Row],[t]]))+($G$4*EXP($E$4*Table2[[#This Row],[t]]))</f>
        <v>#NUM!</v>
      </c>
      <c r="E698">
        <f>EXP($D$5*Table2[[#This Row],[t]])*($E$5+($F$5*Table2[[#This Row],[t]]))</f>
        <v>-0.25711849188791558</v>
      </c>
      <c r="G698" s="26">
        <f t="shared" si="23"/>
        <v>6.869999999999898</v>
      </c>
      <c r="H698">
        <f ca="1">INDIRECT("Table2[@["&amp;Motion&amp;"]]")</f>
        <v>-1.9216127787626089E-2</v>
      </c>
    </row>
    <row r="699" spans="1:8" x14ac:dyDescent="0.25">
      <c r="A699">
        <f t="shared" si="22"/>
        <v>6.8799999999998978</v>
      </c>
      <c r="B699">
        <f>$D$2*COS(($E$2*Table2[[#This Row],[t]])-$L$2)</f>
        <v>2.3619764672382697</v>
      </c>
      <c r="C699">
        <f>($D$3*EXP($E$3*Table2[[#This Row],[t]]))*COS(($F$3*Table2[[#This Row],[t]])-$L$3)</f>
        <v>-1.6725550977589158E-2</v>
      </c>
      <c r="D699" t="e">
        <f>($F$4*EXP($D$4*Table2[[#This Row],[t]]))+($G$4*EXP($E$4*Table2[[#This Row],[t]]))</f>
        <v>#NUM!</v>
      </c>
      <c r="E699">
        <f>EXP($D$5*Table2[[#This Row],[t]])*($E$5+($F$5*Table2[[#This Row],[t]]))</f>
        <v>-0.25619683576961694</v>
      </c>
      <c r="G699" s="26">
        <f t="shared" si="23"/>
        <v>6.8799999999998978</v>
      </c>
      <c r="H699">
        <f ca="1">INDIRECT("Table2[@["&amp;Motion&amp;"]]")</f>
        <v>-1.6725550977589158E-2</v>
      </c>
    </row>
    <row r="700" spans="1:8" x14ac:dyDescent="0.25">
      <c r="A700">
        <f t="shared" si="22"/>
        <v>6.8899999999998975</v>
      </c>
      <c r="B700">
        <f>$D$2*COS(($E$2*Table2[[#This Row],[t]])-$L$2)</f>
        <v>2.3909712063695969</v>
      </c>
      <c r="C700">
        <f>($D$3*EXP($E$3*Table2[[#This Row],[t]]))*COS(($F$3*Table2[[#This Row],[t]])-$L$3)</f>
        <v>-1.4246858947829562E-2</v>
      </c>
      <c r="D700" t="e">
        <f>($F$4*EXP($D$4*Table2[[#This Row],[t]]))+($G$4*EXP($E$4*Table2[[#This Row],[t]]))</f>
        <v>#NUM!</v>
      </c>
      <c r="E700">
        <f>EXP($D$5*Table2[[#This Row],[t]])*($E$5+($F$5*Table2[[#This Row],[t]]))</f>
        <v>-0.25527797729342644</v>
      </c>
      <c r="G700" s="26">
        <f t="shared" si="23"/>
        <v>6.8899999999998975</v>
      </c>
      <c r="H700">
        <f ca="1">INDIRECT("Table2[@["&amp;Motion&amp;"]]")</f>
        <v>-1.4246858947829562E-2</v>
      </c>
    </row>
    <row r="701" spans="1:8" x14ac:dyDescent="0.25">
      <c r="A701">
        <f t="shared" si="22"/>
        <v>6.8999999999998973</v>
      </c>
      <c r="B701">
        <f>$D$2*COS(($E$2*Table2[[#This Row],[t]])-$L$2)</f>
        <v>2.4190095888975676</v>
      </c>
      <c r="C701">
        <f>($D$3*EXP($E$3*Table2[[#This Row],[t]]))*COS(($F$3*Table2[[#This Row],[t]])-$L$3)</f>
        <v>-1.178184473269364E-2</v>
      </c>
      <c r="D701" t="e">
        <f>($F$4*EXP($D$4*Table2[[#This Row],[t]]))+($G$4*EXP($E$4*Table2[[#This Row],[t]]))</f>
        <v>#NUM!</v>
      </c>
      <c r="E701">
        <f>EXP($D$5*Table2[[#This Row],[t]])*($E$5+($F$5*Table2[[#This Row],[t]]))</f>
        <v>-0.25436191147927883</v>
      </c>
      <c r="G701" s="26">
        <f t="shared" si="23"/>
        <v>6.8999999999998973</v>
      </c>
      <c r="H701">
        <f ca="1">INDIRECT("Table2[@["&amp;Motion&amp;"]]")</f>
        <v>-1.178184473269364E-2</v>
      </c>
    </row>
    <row r="702" spans="1:8" x14ac:dyDescent="0.25">
      <c r="A702">
        <f t="shared" si="22"/>
        <v>6.9099999999998971</v>
      </c>
      <c r="B702">
        <f>$D$2*COS(($E$2*Table2[[#This Row],[t]])-$L$2)</f>
        <v>2.4460803998430105</v>
      </c>
      <c r="C702">
        <f>($D$3*EXP($E$3*Table2[[#This Row],[t]]))*COS(($F$3*Table2[[#This Row],[t]])-$L$3)</f>
        <v>-9.332272978738029E-3</v>
      </c>
      <c r="D702" t="e">
        <f>($F$4*EXP($D$4*Table2[[#This Row],[t]]))+($G$4*EXP($E$4*Table2[[#This Row],[t]]))</f>
        <v>#NUM!</v>
      </c>
      <c r="E702">
        <f>EXP($D$5*Table2[[#This Row],[t]])*($E$5+($F$5*Table2[[#This Row],[t]]))</f>
        <v>-0.25344863332719286</v>
      </c>
      <c r="G702" s="26">
        <f t="shared" si="23"/>
        <v>6.9099999999998971</v>
      </c>
      <c r="H702">
        <f ca="1">INDIRECT("Table2[@["&amp;Motion&amp;"]]")</f>
        <v>-9.332272978738029E-3</v>
      </c>
    </row>
    <row r="703" spans="1:8" x14ac:dyDescent="0.25">
      <c r="A703">
        <f t="shared" si="22"/>
        <v>6.9199999999998969</v>
      </c>
      <c r="B703">
        <f>$D$2*COS(($E$2*Table2[[#This Row],[t]])-$L$2)</f>
        <v>2.4721728112424866</v>
      </c>
      <c r="C703">
        <f>($D$3*EXP($E$3*Table2[[#This Row],[t]]))*COS(($F$3*Table2[[#This Row],[t]])-$L$3)</f>
        <v>-6.899878866494665E-3</v>
      </c>
      <c r="D703" t="e">
        <f>($F$4*EXP($D$4*Table2[[#This Row],[t]]))+($G$4*EXP($E$4*Table2[[#This Row],[t]]))</f>
        <v>#NUM!</v>
      </c>
      <c r="E703">
        <f>EXP($D$5*Table2[[#This Row],[t]])*($E$5+($F$5*Table2[[#This Row],[t]]))</f>
        <v>-0.25253813781759388</v>
      </c>
      <c r="G703" s="26">
        <f t="shared" si="23"/>
        <v>6.9199999999998969</v>
      </c>
      <c r="H703">
        <f ca="1">INDIRECT("Table2[@["&amp;Motion&amp;"]]")</f>
        <v>-6.899878866494665E-3</v>
      </c>
    </row>
    <row r="704" spans="1:8" x14ac:dyDescent="0.25">
      <c r="A704">
        <f t="shared" si="22"/>
        <v>6.9299999999998967</v>
      </c>
      <c r="B704">
        <f>$D$2*COS(($E$2*Table2[[#This Row],[t]])-$L$2)</f>
        <v>2.4972763864793306</v>
      </c>
      <c r="C704">
        <f>($D$3*EXP($E$3*Table2[[#This Row],[t]]))*COS(($F$3*Table2[[#This Row],[t]])-$L$3)</f>
        <v>-4.4863670656868151E-3</v>
      </c>
      <c r="D704" t="e">
        <f>($F$4*EXP($D$4*Table2[[#This Row],[t]]))+($G$4*EXP($E$4*Table2[[#This Row],[t]]))</f>
        <v>#NUM!</v>
      </c>
      <c r="E704">
        <f>EXP($D$5*Table2[[#This Row],[t]])*($E$5+($F$5*Table2[[#This Row],[t]]))</f>
        <v>-0.25163041991163365</v>
      </c>
      <c r="G704" s="26">
        <f t="shared" si="23"/>
        <v>6.9299999999998967</v>
      </c>
      <c r="H704">
        <f ca="1">INDIRECT("Table2[@["&amp;Motion&amp;"]]")</f>
        <v>-4.4863670656868151E-3</v>
      </c>
    </row>
    <row r="705" spans="1:8" x14ac:dyDescent="0.25">
      <c r="A705">
        <f t="shared" si="22"/>
        <v>6.9399999999998965</v>
      </c>
      <c r="B705">
        <f>$D$2*COS(($E$2*Table2[[#This Row],[t]])-$L$2)</f>
        <v>2.5213810844581568</v>
      </c>
      <c r="C705">
        <f>($D$3*EXP($E$3*Table2[[#This Row],[t]]))*COS(($F$3*Table2[[#This Row],[t]])-$L$3)</f>
        <v>-2.0934107243643432E-3</v>
      </c>
      <c r="D705" t="e">
        <f>($F$4*EXP($D$4*Table2[[#This Row],[t]]))+($G$4*EXP($E$4*Table2[[#This Row],[t]]))</f>
        <v>#NUM!</v>
      </c>
      <c r="E705">
        <f>EXP($D$5*Table2[[#This Row],[t]])*($E$5+($F$5*Table2[[#This Row],[t]]))</f>
        <v>-0.25072547455150729</v>
      </c>
      <c r="G705" s="26">
        <f t="shared" si="23"/>
        <v>6.9399999999998965</v>
      </c>
      <c r="H705">
        <f ca="1">INDIRECT("Table2[@["&amp;Motion&amp;"]]")</f>
        <v>-2.0934107243643432E-3</v>
      </c>
    </row>
    <row r="706" spans="1:8" x14ac:dyDescent="0.25">
      <c r="A706">
        <f t="shared" si="22"/>
        <v>6.9499999999998963</v>
      </c>
      <c r="B706">
        <f>$D$2*COS(($E$2*Table2[[#This Row],[t]])-$L$2)</f>
        <v>2.5444772636211668</v>
      </c>
      <c r="C706">
        <f>($D$3*EXP($E$3*Table2[[#This Row],[t]]))*COS(($F$3*Table2[[#This Row],[t]])-$L$3)</f>
        <v>2.7734950759369232E-4</v>
      </c>
      <c r="D706" t="e">
        <f>($F$4*EXP($D$4*Table2[[#This Row],[t]]))+($G$4*EXP($E$4*Table2[[#This Row],[t]]))</f>
        <v>#NUM!</v>
      </c>
      <c r="E706">
        <f>EXP($D$5*Table2[[#This Row],[t]])*($E$5+($F$5*Table2[[#This Row],[t]]))</f>
        <v>-0.24982329666076783</v>
      </c>
      <c r="G706" s="26">
        <f t="shared" si="23"/>
        <v>6.9499999999998963</v>
      </c>
      <c r="H706">
        <f ca="1">INDIRECT("Table2[@["&amp;Motion&amp;"]]")</f>
        <v>2.7734950759369232E-4</v>
      </c>
    </row>
    <row r="707" spans="1:8" x14ac:dyDescent="0.25">
      <c r="A707">
        <f t="shared" si="22"/>
        <v>6.959999999999896</v>
      </c>
      <c r="B707">
        <f>$D$2*COS(($E$2*Table2[[#This Row],[t]])-$L$2)</f>
        <v>2.566555685804639</v>
      </c>
      <c r="C707">
        <f>($D$3*EXP($E$3*Table2[[#This Row],[t]]))*COS(($F$3*Table2[[#This Row],[t]])-$L$3)</f>
        <v>2.624306420202711E-3</v>
      </c>
      <c r="D707" t="e">
        <f>($F$4*EXP($D$4*Table2[[#This Row],[t]]))+($G$4*EXP($E$4*Table2[[#This Row],[t]]))</f>
        <v>#NUM!</v>
      </c>
      <c r="E707">
        <f>EXP($D$5*Table2[[#This Row],[t]])*($E$5+($F$5*Table2[[#This Row],[t]]))</f>
        <v>-0.24892388114463801</v>
      </c>
      <c r="G707" s="26">
        <f t="shared" si="23"/>
        <v>6.959999999999896</v>
      </c>
      <c r="H707">
        <f ca="1">INDIRECT("Table2[@["&amp;Motion&amp;"]]")</f>
        <v>2.624306420202711E-3</v>
      </c>
    </row>
    <row r="708" spans="1:8" x14ac:dyDescent="0.25">
      <c r="A708">
        <f t="shared" si="22"/>
        <v>6.9699999999998958</v>
      </c>
      <c r="B708">
        <f>$D$2*COS(($E$2*Table2[[#This Row],[t]])-$L$2)</f>
        <v>2.587607519934076</v>
      </c>
      <c r="C708">
        <f>($D$3*EXP($E$3*Table2[[#This Row],[t]]))*COS(($F$3*Table2[[#This Row],[t]])-$L$3)</f>
        <v>4.9458871499408717E-3</v>
      </c>
      <c r="D708" t="e">
        <f>($F$4*EXP($D$4*Table2[[#This Row],[t]]))+($G$4*EXP($E$4*Table2[[#This Row],[t]]))</f>
        <v>#NUM!</v>
      </c>
      <c r="E708">
        <f>EXP($D$5*Table2[[#This Row],[t]])*($E$5+($F$5*Table2[[#This Row],[t]]))</f>
        <v>-0.2480272228903195</v>
      </c>
      <c r="G708" s="26">
        <f t="shared" si="23"/>
        <v>6.9699999999998958</v>
      </c>
      <c r="H708">
        <f ca="1">INDIRECT("Table2[@["&amp;Motion&amp;"]]")</f>
        <v>4.9458871499408717E-3</v>
      </c>
    </row>
    <row r="709" spans="1:8" x14ac:dyDescent="0.25">
      <c r="A709">
        <f t="shared" si="22"/>
        <v>6.9799999999998956</v>
      </c>
      <c r="B709">
        <f>$D$2*COS(($E$2*Table2[[#This Row],[t]])-$L$2)</f>
        <v>2.6076243455565127</v>
      </c>
      <c r="C709">
        <f>($D$3*EXP($E$3*Table2[[#This Row],[t]]))*COS(($F$3*Table2[[#This Row],[t]])-$L$3)</f>
        <v>7.2405540508111649E-3</v>
      </c>
      <c r="D709" t="e">
        <f>($F$4*EXP($D$4*Table2[[#This Row],[t]]))+($G$4*EXP($E$4*Table2[[#This Row],[t]]))</f>
        <v>#NUM!</v>
      </c>
      <c r="E709">
        <f>EXP($D$5*Table2[[#This Row],[t]])*($E$5+($F$5*Table2[[#This Row],[t]]))</f>
        <v>-0.24713331676729899</v>
      </c>
      <c r="G709" s="26">
        <f t="shared" si="23"/>
        <v>6.9799999999998956</v>
      </c>
      <c r="H709">
        <f ca="1">INDIRECT("Table2[@["&amp;Motion&amp;"]]")</f>
        <v>7.2405540508111649E-3</v>
      </c>
    </row>
    <row r="710" spans="1:8" x14ac:dyDescent="0.25">
      <c r="A710">
        <f t="shared" si="22"/>
        <v>6.9899999999998954</v>
      </c>
      <c r="B710">
        <f>$D$2*COS(($E$2*Table2[[#This Row],[t]])-$L$2)</f>
        <v>2.6265981562085878</v>
      </c>
      <c r="C710">
        <f>($D$3*EXP($E$3*Table2[[#This Row],[t]]))*COS(($F$3*Table2[[#This Row],[t]])-$L$3)</f>
        <v>9.5068055295835056E-3</v>
      </c>
      <c r="D710" t="e">
        <f>($F$4*EXP($D$4*Table2[[#This Row],[t]]))+($G$4*EXP($E$4*Table2[[#This Row],[t]]))</f>
        <v>#NUM!</v>
      </c>
      <c r="E710">
        <f>EXP($D$5*Table2[[#This Row],[t]])*($E$5+($F$5*Table2[[#This Row],[t]]))</f>
        <v>-0.24624215762765272</v>
      </c>
      <c r="G710" s="26">
        <f t="shared" si="23"/>
        <v>6.9899999999998954</v>
      </c>
      <c r="H710">
        <f ca="1">INDIRECT("Table2[@["&amp;Motion&amp;"]]")</f>
        <v>9.5068055295835056E-3</v>
      </c>
    </row>
    <row r="711" spans="1:8" x14ac:dyDescent="0.25">
      <c r="A711">
        <f t="shared" si="22"/>
        <v>6.9999999999998952</v>
      </c>
      <c r="B711">
        <f>$D$2*COS(($E$2*Table2[[#This Row],[t]])-$L$2)</f>
        <v>2.6445213626190216</v>
      </c>
      <c r="C711">
        <f>($D$3*EXP($E$3*Table2[[#This Row],[t]]))*COS(($F$3*Table2[[#This Row],[t]])-$L$3)</f>
        <v>1.1743176844923145E-2</v>
      </c>
      <c r="D711" t="e">
        <f>($F$4*EXP($D$4*Table2[[#This Row],[t]]))+($G$4*EXP($E$4*Table2[[#This Row],[t]]))</f>
        <v>#NUM!</v>
      </c>
      <c r="E711">
        <f>EXP($D$5*Table2[[#This Row],[t]])*($E$5+($F$5*Table2[[#This Row],[t]]))</f>
        <v>-0.24535374030634713</v>
      </c>
      <c r="G711" s="26">
        <f t="shared" si="23"/>
        <v>6.9999999999998952</v>
      </c>
      <c r="H711">
        <f ca="1">INDIRECT("Table2[@["&amp;Motion&amp;"]]")</f>
        <v>1.1743176844923145E-2</v>
      </c>
    </row>
    <row r="712" spans="1:8" x14ac:dyDescent="0.25">
      <c r="A712">
        <f t="shared" si="22"/>
        <v>7.009999999999895</v>
      </c>
      <c r="B712">
        <f>$D$2*COS(($E$2*Table2[[#This Row],[t]])-$L$2)</f>
        <v>2.6613867957442223</v>
      </c>
      <c r="C712">
        <f>($D$3*EXP($E$3*Table2[[#This Row],[t]]))*COS(($F$3*Table2[[#This Row],[t]])-$L$3)</f>
        <v>1.3948240870153367E-2</v>
      </c>
      <c r="D712" t="e">
        <f>($F$4*EXP($D$4*Table2[[#This Row],[t]]))+($G$4*EXP($E$4*Table2[[#This Row],[t]]))</f>
        <v>#NUM!</v>
      </c>
      <c r="E712">
        <f>EXP($D$5*Table2[[#This Row],[t]])*($E$5+($F$5*Table2[[#This Row],[t]]))</f>
        <v>-0.24446805962153798</v>
      </c>
      <c r="G712" s="26">
        <f t="shared" si="23"/>
        <v>7.009999999999895</v>
      </c>
      <c r="H712">
        <f ca="1">INDIRECT("Table2[@["&amp;Motion&amp;"]]")</f>
        <v>1.3948240870153367E-2</v>
      </c>
    </row>
    <row r="713" spans="1:8" x14ac:dyDescent="0.25">
      <c r="A713">
        <f t="shared" si="22"/>
        <v>7.0199999999998948</v>
      </c>
      <c r="B713">
        <f>$D$2*COS(($E$2*Table2[[#This Row],[t]])-$L$2)</f>
        <v>2.6771877096358097</v>
      </c>
      <c r="C713">
        <f>($D$3*EXP($E$3*Table2[[#This Row],[t]]))*COS(($F$3*Table2[[#This Row],[t]])-$L$3)</f>
        <v>1.612060881942259E-2</v>
      </c>
      <c r="D713" t="e">
        <f>($F$4*EXP($D$4*Table2[[#This Row],[t]]))+($G$4*EXP($E$4*Table2[[#This Row],[t]]))</f>
        <v>#NUM!</v>
      </c>
      <c r="E713">
        <f>EXP($D$5*Table2[[#This Row],[t]])*($E$5+($F$5*Table2[[#This Row],[t]]))</f>
        <v>-0.24358511037486644</v>
      </c>
      <c r="G713" s="26">
        <f t="shared" si="23"/>
        <v>7.0199999999998948</v>
      </c>
      <c r="H713">
        <f ca="1">INDIRECT("Table2[@["&amp;Motion&amp;"]]")</f>
        <v>1.612060881942259E-2</v>
      </c>
    </row>
    <row r="714" spans="1:8" x14ac:dyDescent="0.25">
      <c r="A714">
        <f t="shared" si="22"/>
        <v>7.0299999999998946</v>
      </c>
      <c r="B714">
        <f>$D$2*COS(($E$2*Table2[[#This Row],[t]])-$L$2)</f>
        <v>2.6919177841389033</v>
      </c>
      <c r="C714">
        <f>($D$3*EXP($E$3*Table2[[#This Row],[t]]))*COS(($F$3*Table2[[#This Row],[t]])-$L$3)</f>
        <v>1.8258930937084767E-2</v>
      </c>
      <c r="D714" t="e">
        <f>($F$4*EXP($D$4*Table2[[#This Row],[t]]))+($G$4*EXP($E$4*Table2[[#This Row],[t]]))</f>
        <v>#NUM!</v>
      </c>
      <c r="E714">
        <f>EXP($D$5*Table2[[#This Row],[t]])*($E$5+($F$5*Table2[[#This Row],[t]]))</f>
        <v>-0.24270488735175261</v>
      </c>
      <c r="G714" s="26">
        <f t="shared" si="23"/>
        <v>7.0299999999998946</v>
      </c>
      <c r="H714">
        <f ca="1">INDIRECT("Table2[@["&amp;Motion&amp;"]]")</f>
        <v>1.8258930937084767E-2</v>
      </c>
    </row>
    <row r="715" spans="1:8" x14ac:dyDescent="0.25">
      <c r="A715">
        <f t="shared" si="22"/>
        <v>7.0399999999998943</v>
      </c>
      <c r="B715">
        <f>$D$2*COS(($E$2*Table2[[#This Row],[t]])-$L$2)</f>
        <v>2.7055711274200993</v>
      </c>
      <c r="C715">
        <f>($D$3*EXP($E$3*Table2[[#This Row],[t]]))*COS(($F$3*Table2[[#This Row],[t]])-$L$3)</f>
        <v>2.0361897150121655E-2</v>
      </c>
      <c r="D715" t="e">
        <f>($F$4*EXP($D$4*Table2[[#This Row],[t]]))+($G$4*EXP($E$4*Table2[[#This Row],[t]]))</f>
        <v>#NUM!</v>
      </c>
      <c r="E715">
        <f>EXP($D$5*Table2[[#This Row],[t]])*($E$5+($F$5*Table2[[#This Row],[t]]))</f>
        <v>-0.24182738532168691</v>
      </c>
      <c r="G715" s="26">
        <f t="shared" si="23"/>
        <v>7.0399999999998943</v>
      </c>
      <c r="H715">
        <f ca="1">INDIRECT("Table2[@["&amp;Motion&amp;"]]")</f>
        <v>2.0361897150121655E-2</v>
      </c>
    </row>
    <row r="716" spans="1:8" x14ac:dyDescent="0.25">
      <c r="A716">
        <f t="shared" si="22"/>
        <v>7.0499999999998941</v>
      </c>
      <c r="B716">
        <f>$D$2*COS(($E$2*Table2[[#This Row],[t]])-$L$2)</f>
        <v>2.7181422783241285</v>
      </c>
      <c r="C716">
        <f>($D$3*EXP($E$3*Table2[[#This Row],[t]]))*COS(($F$3*Table2[[#This Row],[t]])-$L$3)</f>
        <v>2.2428237683476081E-2</v>
      </c>
      <c r="D716" t="e">
        <f>($F$4*EXP($D$4*Table2[[#This Row],[t]]))+($G$4*EXP($E$4*Table2[[#This Row],[t]]))</f>
        <v>#NUM!</v>
      </c>
      <c r="E716">
        <f>EXP($D$5*Table2[[#This Row],[t]])*($E$5+($F$5*Table2[[#This Row],[t]]))</f>
        <v>-0.24095259903851826</v>
      </c>
      <c r="G716" s="26">
        <f t="shared" si="23"/>
        <v>7.0499999999998941</v>
      </c>
      <c r="H716">
        <f ca="1">INDIRECT("Table2[@["&amp;Motion&amp;"]]")</f>
        <v>2.2428237683476081E-2</v>
      </c>
    </row>
    <row r="717" spans="1:8" x14ac:dyDescent="0.25">
      <c r="A717">
        <f t="shared" si="22"/>
        <v>7.0599999999998939</v>
      </c>
      <c r="B717">
        <f>$D$2*COS(($E$2*Table2[[#This Row],[t]])-$L$2)</f>
        <v>2.7296262085582415</v>
      </c>
      <c r="C717">
        <f>($D$3*EXP($E$3*Table2[[#This Row],[t]]))*COS(($F$3*Table2[[#This Row],[t]])-$L$3)</f>
        <v>2.4456723638189199E-2</v>
      </c>
      <c r="D717" t="e">
        <f>($F$4*EXP($D$4*Table2[[#This Row],[t]]))+($G$4*EXP($E$4*Table2[[#This Row],[t]]))</f>
        <v>#NUM!</v>
      </c>
      <c r="E717">
        <f>EXP($D$5*Table2[[#This Row],[t]])*($E$5+($F$5*Table2[[#This Row],[t]]))</f>
        <v>-0.24008052324074064</v>
      </c>
      <c r="G717" s="26">
        <f t="shared" si="23"/>
        <v>7.0599999999998939</v>
      </c>
      <c r="H717">
        <f ca="1">INDIRECT("Table2[@["&amp;Motion&amp;"]]")</f>
        <v>2.4456723638189199E-2</v>
      </c>
    </row>
    <row r="718" spans="1:8" x14ac:dyDescent="0.25">
      <c r="A718">
        <f t="shared" si="22"/>
        <v>7.0699999999998937</v>
      </c>
      <c r="B718">
        <f>$D$2*COS(($E$2*Table2[[#This Row],[t]])-$L$2)</f>
        <v>2.7400183247034624</v>
      </c>
      <c r="C718">
        <f>($D$3*EXP($E$3*Table2[[#This Row],[t]]))*COS(($F$3*Table2[[#This Row],[t]])-$L$3)</f>
        <v>2.644616753226478E-2</v>
      </c>
      <c r="D718" t="e">
        <f>($F$4*EXP($D$4*Table2[[#This Row],[t]]))+($G$4*EXP($E$4*Table2[[#This Row],[t]]))</f>
        <v>#NUM!</v>
      </c>
      <c r="E718">
        <f>EXP($D$5*Table2[[#This Row],[t]])*($E$5+($F$5*Table2[[#This Row],[t]]))</f>
        <v>-0.23921115265177648</v>
      </c>
      <c r="G718" s="26">
        <f t="shared" si="23"/>
        <v>7.0699999999998937</v>
      </c>
      <c r="H718">
        <f ca="1">INDIRECT("Table2[@["&amp;Motion&amp;"]]")</f>
        <v>2.644616753226478E-2</v>
      </c>
    </row>
    <row r="719" spans="1:8" x14ac:dyDescent="0.25">
      <c r="A719">
        <f t="shared" si="22"/>
        <v>7.0799999999998935</v>
      </c>
      <c r="B719">
        <f>$D$2*COS(($E$2*Table2[[#This Row],[t]])-$L$2)</f>
        <v>2.7493144700518926</v>
      </c>
      <c r="C719">
        <f>($D$3*EXP($E$3*Table2[[#This Row],[t]]))*COS(($F$3*Table2[[#This Row],[t]])-$L$3)</f>
        <v>2.8395423804218379E-2</v>
      </c>
      <c r="D719" t="e">
        <f>($F$4*EXP($D$4*Table2[[#This Row],[t]]))+($G$4*EXP($E$4*Table2[[#This Row],[t]]))</f>
        <v>#NUM!</v>
      </c>
      <c r="E719">
        <f>EXP($D$5*Table2[[#This Row],[t]])*($E$5+($F$5*Table2[[#This Row],[t]]))</f>
        <v>-0.23834448198025798</v>
      </c>
      <c r="G719" s="26">
        <f t="shared" si="23"/>
        <v>7.0799999999998935</v>
      </c>
      <c r="H719">
        <f ca="1">INDIRECT("Table2[@["&amp;Motion&amp;"]]")</f>
        <v>2.8395423804218379E-2</v>
      </c>
    </row>
    <row r="720" spans="1:8" x14ac:dyDescent="0.25">
      <c r="A720">
        <f t="shared" si="22"/>
        <v>7.0899999999998933</v>
      </c>
      <c r="B720">
        <f>$D$2*COS(($E$2*Table2[[#This Row],[t]])-$L$2)</f>
        <v>2.7575109262693394</v>
      </c>
      <c r="C720">
        <f>($D$3*EXP($E$3*Table2[[#This Row],[t]]))*COS(($F$3*Table2[[#This Row],[t]])-$L$3)</f>
        <v>3.0303389279289026E-2</v>
      </c>
      <c r="D720" t="e">
        <f>($F$4*EXP($D$4*Table2[[#This Row],[t]]))+($G$4*EXP($E$4*Table2[[#This Row],[t]]))</f>
        <v>#NUM!</v>
      </c>
      <c r="E720">
        <f>EXP($D$5*Table2[[#This Row],[t]])*($E$5+($F$5*Table2[[#This Row],[t]]))</f>
        <v>-0.23748050592030609</v>
      </c>
      <c r="G720" s="26">
        <f t="shared" si="23"/>
        <v>7.0899999999998933</v>
      </c>
      <c r="H720">
        <f ca="1">INDIRECT("Table2[@["&amp;Motion&amp;"]]")</f>
        <v>3.0303389279289026E-2</v>
      </c>
    </row>
    <row r="721" spans="1:8" x14ac:dyDescent="0.25">
      <c r="A721">
        <f t="shared" si="22"/>
        <v>7.0999999999998931</v>
      </c>
      <c r="B721">
        <f>$D$2*COS(($E$2*Table2[[#This Row],[t]])-$L$2)</f>
        <v>2.7646044148826006</v>
      </c>
      <c r="C721">
        <f>($D$3*EXP($E$3*Table2[[#This Row],[t]]))*COS(($F$3*Table2[[#This Row],[t]])-$L$3)</f>
        <v>3.2169003598329443E-2</v>
      </c>
      <c r="D721" t="e">
        <f>($F$4*EXP($D$4*Table2[[#This Row],[t]]))+($G$4*EXP($E$4*Table2[[#This Row],[t]]))</f>
        <v>#NUM!</v>
      </c>
      <c r="E721">
        <f>EXP($D$5*Table2[[#This Row],[t]])*($E$5+($F$5*Table2[[#This Row],[t]]))</f>
        <v>-0.2366192191518065</v>
      </c>
      <c r="G721" s="26">
        <f t="shared" si="23"/>
        <v>7.0999999999998931</v>
      </c>
      <c r="H721">
        <f ca="1">INDIRECT("Table2[@["&amp;Motion&amp;"]]")</f>
        <v>3.2169003598329443E-2</v>
      </c>
    </row>
    <row r="722" spans="1:8" x14ac:dyDescent="0.25">
      <c r="A722">
        <f t="shared" si="22"/>
        <v>7.1099999999998929</v>
      </c>
      <c r="B722">
        <f>$D$2*COS(($E$2*Table2[[#This Row],[t]])-$L$2)</f>
        <v>2.7705920985908095</v>
      </c>
      <c r="C722">
        <f>($D$3*EXP($E$3*Table2[[#This Row],[t]]))*COS(($F$3*Table2[[#This Row],[t]])-$L$3)</f>
        <v>3.3991249609414111E-2</v>
      </c>
      <c r="D722" t="e">
        <f>($F$4*EXP($D$4*Table2[[#This Row],[t]]))+($G$4*EXP($E$4*Table2[[#This Row],[t]]))</f>
        <v>#NUM!</v>
      </c>
      <c r="E722">
        <f>EXP($D$5*Table2[[#This Row],[t]])*($E$5+($F$5*Table2[[#This Row],[t]]))</f>
        <v>-0.23576061634068379</v>
      </c>
      <c r="G722" s="26">
        <f t="shared" si="23"/>
        <v>7.1099999999998929</v>
      </c>
      <c r="H722">
        <f ca="1">INDIRECT("Table2[@["&amp;Motion&amp;"]]")</f>
        <v>3.3991249609414111E-2</v>
      </c>
    </row>
    <row r="723" spans="1:8" x14ac:dyDescent="0.25">
      <c r="A723">
        <f t="shared" si="22"/>
        <v>7.1199999999998926</v>
      </c>
      <c r="B723">
        <f>$D$2*COS(($E$2*Table2[[#This Row],[t]])-$L$2)</f>
        <v>2.7754715824003178</v>
      </c>
      <c r="C723">
        <f>($D$3*EXP($E$3*Table2[[#This Row],[t]]))*COS(($F$3*Table2[[#This Row],[t]])-$L$3)</f>
        <v>3.5769153722233001E-2</v>
      </c>
      <c r="D723" t="e">
        <f>($F$4*EXP($D$4*Table2[[#This Row],[t]]))+($G$4*EXP($E$4*Table2[[#This Row],[t]]))</f>
        <v>#NUM!</v>
      </c>
      <c r="E723">
        <f>EXP($D$5*Table2[[#This Row],[t]])*($E$5+($F$5*Table2[[#This Row],[t]]))</f>
        <v>-0.2349046921391732</v>
      </c>
      <c r="G723" s="26">
        <f t="shared" si="23"/>
        <v>7.1199999999998926</v>
      </c>
      <c r="H723">
        <f ca="1">INDIRECT("Table2[@["&amp;Motion&amp;"]]")</f>
        <v>3.5769153722233001E-2</v>
      </c>
    </row>
    <row r="724" spans="1:8" x14ac:dyDescent="0.25">
      <c r="A724">
        <f t="shared" si="22"/>
        <v>7.1299999999998924</v>
      </c>
      <c r="B724">
        <f>$D$2*COS(($E$2*Table2[[#This Row],[t]])-$L$2)</f>
        <v>2.77924091458266</v>
      </c>
      <c r="C724">
        <f>($D$3*EXP($E$3*Table2[[#This Row],[t]]))*COS(($F$3*Table2[[#This Row],[t]])-$L$3)</f>
        <v>3.7501786225371578E-2</v>
      </c>
      <c r="D724" t="e">
        <f>($F$4*EXP($D$4*Table2[[#This Row],[t]]))+($G$4*EXP($E$4*Table2[[#This Row],[t]]))</f>
        <v>#NUM!</v>
      </c>
      <c r="E724">
        <f>EXP($D$5*Table2[[#This Row],[t]])*($E$5+($F$5*Table2[[#This Row],[t]]))</f>
        <v>-0.23405144118608967</v>
      </c>
      <c r="G724" s="26">
        <f t="shared" si="23"/>
        <v>7.1299999999998924</v>
      </c>
      <c r="H724">
        <f ca="1">INDIRECT("Table2[@["&amp;Motion&amp;"]]")</f>
        <v>3.7501786225371578E-2</v>
      </c>
    </row>
    <row r="725" spans="1:8" x14ac:dyDescent="0.25">
      <c r="A725">
        <f t="shared" si="22"/>
        <v>7.1399999999998922</v>
      </c>
      <c r="B725">
        <f>$D$2*COS(($E$2*Table2[[#This Row],[t]])-$L$2)</f>
        <v>2.7818985874552209</v>
      </c>
      <c r="C725">
        <f>($D$3*EXP($E$3*Table2[[#This Row],[t]]))*COS(($F$3*Table2[[#This Row],[t]])-$L$3)</f>
        <v>3.9188261566596966E-2</v>
      </c>
      <c r="D725" t="e">
        <f>($F$4*EXP($D$4*Table2[[#This Row],[t]]))+($G$4*EXP($E$4*Table2[[#This Row],[t]]))</f>
        <v>#NUM!</v>
      </c>
      <c r="E725">
        <f>EXP($D$5*Table2[[#This Row],[t]])*($E$5+($F$5*Table2[[#This Row],[t]]))</f>
        <v>-0.23320085810709473</v>
      </c>
      <c r="G725" s="26">
        <f t="shared" si="23"/>
        <v>7.1399999999998922</v>
      </c>
      <c r="H725">
        <f ca="1">INDIRECT("Table2[@["&amp;Motion&amp;"]]")</f>
        <v>3.9188261566596966E-2</v>
      </c>
    </row>
    <row r="726" spans="1:8" x14ac:dyDescent="0.25">
      <c r="A726">
        <f t="shared" si="22"/>
        <v>7.149999999999892</v>
      </c>
      <c r="B726">
        <f>$D$2*COS(($E$2*Table2[[#This Row],[t]])-$L$2)</f>
        <v>2.7834435379842866</v>
      </c>
      <c r="C726">
        <f>($D$3*EXP($E$3*Table2[[#This Row],[t]]))*COS(($F$3*Table2[[#This Row],[t]])-$L$3)</f>
        <v>4.0827738596305951E-2</v>
      </c>
      <c r="D726" t="e">
        <f>($F$4*EXP($D$4*Table2[[#This Row],[t]]))+($G$4*EXP($E$4*Table2[[#This Row],[t]]))</f>
        <v>#NUM!</v>
      </c>
      <c r="E726">
        <f>EXP($D$5*Table2[[#This Row],[t]])*($E$5+($F$5*Table2[[#This Row],[t]]))</f>
        <v>-0.23235293751496133</v>
      </c>
      <c r="G726" s="26">
        <f t="shared" si="23"/>
        <v>7.149999999999892</v>
      </c>
      <c r="H726">
        <f ca="1">INDIRECT("Table2[@["&amp;Motion&amp;"]]")</f>
        <v>4.0827738596305951E-2</v>
      </c>
    </row>
    <row r="727" spans="1:8" x14ac:dyDescent="0.25">
      <c r="A727">
        <f t="shared" si="22"/>
        <v>7.1599999999998918</v>
      </c>
      <c r="B727">
        <f>$D$2*COS(($E$2*Table2[[#This Row],[t]])-$L$2)</f>
        <v>2.7838751482102442</v>
      </c>
      <c r="C727">
        <f>($D$3*EXP($E$3*Table2[[#This Row],[t]]))*COS(($F$3*Table2[[#This Row],[t]])-$L$3)</f>
        <v>4.2419420774310941E-2</v>
      </c>
      <c r="D727" t="e">
        <f>($F$4*EXP($D$4*Table2[[#This Row],[t]]))+($G$4*EXP($E$4*Table2[[#This Row],[t]]))</f>
        <v>#NUM!</v>
      </c>
      <c r="E727">
        <f>EXP($D$5*Table2[[#This Row],[t]])*($E$5+($F$5*Table2[[#This Row],[t]]))</f>
        <v>-0.23150767400983566</v>
      </c>
      <c r="G727" s="26">
        <f t="shared" si="23"/>
        <v>7.1599999999998918</v>
      </c>
      <c r="H727">
        <f ca="1">INDIRECT("Table2[@["&amp;Motion&amp;"]]")</f>
        <v>4.2419420774310941E-2</v>
      </c>
    </row>
    <row r="728" spans="1:8" x14ac:dyDescent="0.25">
      <c r="A728">
        <f t="shared" si="22"/>
        <v>7.1699999999998916</v>
      </c>
      <c r="B728">
        <f>$D$2*COS(($E$2*Table2[[#This Row],[t]])-$L$2)</f>
        <v>2.7831932454947577</v>
      </c>
      <c r="C728">
        <f>($D$3*EXP($E$3*Table2[[#This Row],[t]]))*COS(($F$3*Table2[[#This Row],[t]])-$L$3)</f>
        <v>4.3962556340172924E-2</v>
      </c>
      <c r="D728" t="e">
        <f>($F$4*EXP($D$4*Table2[[#This Row],[t]]))+($G$4*EXP($E$4*Table2[[#This Row],[t]]))</f>
        <v>#NUM!</v>
      </c>
      <c r="E728">
        <f>EXP($D$5*Table2[[#This Row],[t]])*($E$5+($F$5*Table2[[#This Row],[t]]))</f>
        <v>-0.23066506217949739</v>
      </c>
      <c r="G728" s="26">
        <f t="shared" si="23"/>
        <v>7.1699999999998916</v>
      </c>
      <c r="H728">
        <f ca="1">INDIRECT("Table2[@["&amp;Motion&amp;"]]")</f>
        <v>4.3962556340172924E-2</v>
      </c>
    </row>
    <row r="729" spans="1:8" x14ac:dyDescent="0.25">
      <c r="A729">
        <f t="shared" si="22"/>
        <v>7.1799999999998914</v>
      </c>
      <c r="B729">
        <f>$D$2*COS(($E$2*Table2[[#This Row],[t]])-$L$2)</f>
        <v>2.7813981025898222</v>
      </c>
      <c r="C729">
        <f>($D$3*EXP($E$3*Table2[[#This Row],[t]]))*COS(($F$3*Table2[[#This Row],[t]])-$L$3)</f>
        <v>4.5456438447308109E-2</v>
      </c>
      <c r="D729" t="e">
        <f>($F$4*EXP($D$4*Table2[[#This Row],[t]]))+($G$4*EXP($E$4*Table2[[#This Row],[t]]))</f>
        <v>#NUM!</v>
      </c>
      <c r="E729">
        <f>EXP($D$5*Table2[[#This Row],[t]])*($E$5+($F$5*Table2[[#This Row],[t]]))</f>
        <v>-0.22982509659961753</v>
      </c>
      <c r="G729" s="26">
        <f t="shared" si="23"/>
        <v>7.1799999999998914</v>
      </c>
      <c r="H729">
        <f ca="1">INDIRECT("Table2[@["&amp;Motion&amp;"]]")</f>
        <v>4.5456438447308109E-2</v>
      </c>
    </row>
    <row r="730" spans="1:8" x14ac:dyDescent="0.25">
      <c r="A730">
        <f t="shared" si="22"/>
        <v>7.1899999999998911</v>
      </c>
      <c r="B730">
        <f>$D$2*COS(($E$2*Table2[[#This Row],[t]])-$L$2)</f>
        <v>2.7784904375286641</v>
      </c>
      <c r="C730">
        <f>($D$3*EXP($E$3*Table2[[#This Row],[t]]))*COS(($F$3*Table2[[#This Row],[t]])-$L$3)</f>
        <v>4.6900405261128847E-2</v>
      </c>
      <c r="D730" t="e">
        <f>($F$4*EXP($D$4*Table2[[#This Row],[t]]))+($G$4*EXP($E$4*Table2[[#This Row],[t]]))</f>
        <v>#NUM!</v>
      </c>
      <c r="E730">
        <f>EXP($D$5*Table2[[#This Row],[t]])*($E$5+($F$5*Table2[[#This Row],[t]]))</f>
        <v>-0.22898777183401334</v>
      </c>
      <c r="G730" s="26">
        <f t="shared" si="23"/>
        <v>7.1899999999998911</v>
      </c>
      <c r="H730">
        <f ca="1">INDIRECT("Table2[@["&amp;Motion&amp;"]]")</f>
        <v>4.6900405261128847E-2</v>
      </c>
    </row>
    <row r="731" spans="1:8" x14ac:dyDescent="0.25">
      <c r="A731">
        <f t="shared" si="22"/>
        <v>7.1999999999998909</v>
      </c>
      <c r="B731">
        <f>$D$2*COS(($E$2*Table2[[#This Row],[t]])-$L$2)</f>
        <v>2.77447141333854</v>
      </c>
      <c r="C731">
        <f>($D$3*EXP($E$3*Table2[[#This Row],[t]]))*COS(($F$3*Table2[[#This Row],[t]])-$L$3)</f>
        <v>4.8293840021499619E-2</v>
      </c>
      <c r="D731" t="e">
        <f>($F$4*EXP($D$4*Table2[[#This Row],[t]]))+($G$4*EXP($E$4*Table2[[#This Row],[t]]))</f>
        <v>#NUM!</v>
      </c>
      <c r="E731">
        <f>EXP($D$5*Table2[[#This Row],[t]])*($E$5+($F$5*Table2[[#This Row],[t]]))</f>
        <v>-0.22815308243490195</v>
      </c>
      <c r="G731" s="26">
        <f t="shared" si="23"/>
        <v>7.1999999999998909</v>
      </c>
      <c r="H731">
        <f ca="1">INDIRECT("Table2[@["&amp;Motion&amp;"]]")</f>
        <v>4.8293840021499619E-2</v>
      </c>
    </row>
    <row r="732" spans="1:8" x14ac:dyDescent="0.25">
      <c r="A732">
        <f t="shared" si="22"/>
        <v>7.2099999999998907</v>
      </c>
      <c r="B732">
        <f>$D$2*COS(($E$2*Table2[[#This Row],[t]])-$L$2)</f>
        <v>2.7693426375755394</v>
      </c>
      <c r="C732">
        <f>($D$3*EXP($E$3*Table2[[#This Row],[t]]))*COS(($F$3*Table2[[#This Row],[t]])-$L$3)</f>
        <v>4.9636171069814501E-2</v>
      </c>
      <c r="D732" t="e">
        <f>($F$4*EXP($D$4*Table2[[#This Row],[t]]))+($G$4*EXP($E$4*Table2[[#This Row],[t]]))</f>
        <v>#NUM!</v>
      </c>
      <c r="E732">
        <f>EXP($D$5*Table2[[#This Row],[t]])*($E$5+($F$5*Table2[[#This Row],[t]]))</f>
        <v>-0.22732102294315112</v>
      </c>
      <c r="G732" s="26">
        <f t="shared" si="23"/>
        <v>7.2099999999998907</v>
      </c>
      <c r="H732">
        <f ca="1">INDIRECT("Table2[@["&amp;Motion&amp;"]]")</f>
        <v>4.9636171069814501E-2</v>
      </c>
    </row>
    <row r="733" spans="1:8" x14ac:dyDescent="0.25">
      <c r="A733">
        <f t="shared" si="22"/>
        <v>7.2199999999998905</v>
      </c>
      <c r="B733">
        <f>$D$2*COS(($E$2*Table2[[#This Row],[t]])-$L$2)</f>
        <v>2.7631061616815851</v>
      </c>
      <c r="C733">
        <f>($D$3*EXP($E$3*Table2[[#This Row],[t]]))*COS(($F$3*Table2[[#This Row],[t]])-$L$3)</f>
        <v>5.0926871841029668E-2</v>
      </c>
      <c r="D733" t="e">
        <f>($F$4*EXP($D$4*Table2[[#This Row],[t]]))+($G$4*EXP($E$4*Table2[[#This Row],[t]]))</f>
        <v>#NUM!</v>
      </c>
      <c r="E733">
        <f>EXP($D$5*Table2[[#This Row],[t]])*($E$5+($F$5*Table2[[#This Row],[t]]))</f>
        <v>-0.22649158788852786</v>
      </c>
      <c r="G733" s="26">
        <f t="shared" si="23"/>
        <v>7.2199999999998905</v>
      </c>
      <c r="H733">
        <f ca="1">INDIRECT("Table2[@["&amp;Motion&amp;"]]")</f>
        <v>5.0926871841029668E-2</v>
      </c>
    </row>
    <row r="734" spans="1:8" x14ac:dyDescent="0.25">
      <c r="A734">
        <f t="shared" si="22"/>
        <v>7.2299999999998903</v>
      </c>
      <c r="B734">
        <f>$D$2*COS(($E$2*Table2[[#This Row],[t]])-$L$2)</f>
        <v>2.7557644801638821</v>
      </c>
      <c r="C734">
        <f>($D$3*EXP($E$3*Table2[[#This Row],[t]]))*COS(($F$3*Table2[[#This Row],[t]])-$L$3)</f>
        <v>5.2165460821002249E-2</v>
      </c>
      <c r="D734" t="e">
        <f>($F$4*EXP($D$4*Table2[[#This Row],[t]]))+($G$4*EXP($E$4*Table2[[#This Row],[t]]))</f>
        <v>#NUM!</v>
      </c>
      <c r="E734">
        <f>EXP($D$5*Table2[[#This Row],[t]])*($E$5+($F$5*Table2[[#This Row],[t]]))</f>
        <v>-0.22566477178994529</v>
      </c>
      <c r="G734" s="26">
        <f t="shared" si="23"/>
        <v>7.2299999999998903</v>
      </c>
      <c r="H734">
        <f ca="1">INDIRECT("Table2[@["&amp;Motion&amp;"]]")</f>
        <v>5.2165460821002249E-2</v>
      </c>
    </row>
    <row r="735" spans="1:8" x14ac:dyDescent="0.25">
      <c r="A735">
        <f t="shared" si="22"/>
        <v>7.2399999999998901</v>
      </c>
      <c r="B735">
        <f>$D$2*COS(($E$2*Table2[[#This Row],[t]])-$L$2)</f>
        <v>2.7473205295971503</v>
      </c>
      <c r="C735">
        <f>($D$3*EXP($E$3*Table2[[#This Row],[t]]))*COS(($F$3*Table2[[#This Row],[t]])-$L$3)</f>
        <v>5.3351501469516331E-2</v>
      </c>
      <c r="D735" t="e">
        <f>($F$4*EXP($D$4*Table2[[#This Row],[t]]))+($G$4*EXP($E$4*Table2[[#This Row],[t]]))</f>
        <v>#NUM!</v>
      </c>
      <c r="E735">
        <f>EXP($D$5*Table2[[#This Row],[t]])*($E$5+($F$5*Table2[[#This Row],[t]]))</f>
        <v>-0.22484056915570658</v>
      </c>
      <c r="G735" s="26">
        <f t="shared" si="23"/>
        <v>7.2399999999998901</v>
      </c>
      <c r="H735">
        <f ca="1">INDIRECT("Table2[@["&amp;Motion&amp;"]]")</f>
        <v>5.3351501469516331E-2</v>
      </c>
    </row>
    <row r="736" spans="1:8" x14ac:dyDescent="0.25">
      <c r="A736">
        <f t="shared" si="22"/>
        <v>7.2499999999998899</v>
      </c>
      <c r="B736">
        <f>$D$2*COS(($E$2*Table2[[#This Row],[t]])-$L$2)</f>
        <v>2.7377776874490314</v>
      </c>
      <c r="C736">
        <f>($D$3*EXP($E$3*Table2[[#This Row],[t]]))*COS(($F$3*Table2[[#This Row],[t]])-$L$3)</f>
        <v>5.4484602109396131E-2</v>
      </c>
      <c r="D736" t="e">
        <f>($F$4*EXP($D$4*Table2[[#This Row],[t]]))+($G$4*EXP($E$4*Table2[[#This Row],[t]]))</f>
        <v>#NUM!</v>
      </c>
      <c r="E736">
        <f>EXP($D$5*Table2[[#This Row],[t]])*($E$5+($F$5*Table2[[#This Row],[t]]))</f>
        <v>-0.22401897448374733</v>
      </c>
      <c r="G736" s="26">
        <f t="shared" si="23"/>
        <v>7.2499999999998899</v>
      </c>
      <c r="H736">
        <f ca="1">INDIRECT("Table2[@["&amp;Motion&amp;"]]")</f>
        <v>5.4484602109396131E-2</v>
      </c>
    </row>
    <row r="737" spans="1:8" x14ac:dyDescent="0.25">
      <c r="A737">
        <f t="shared" si="22"/>
        <v>7.2599999999998897</v>
      </c>
      <c r="B737">
        <f>$D$2*COS(($E$2*Table2[[#This Row],[t]])-$L$2)</f>
        <v>2.7271397707291491</v>
      </c>
      <c r="C737">
        <f>($D$3*EXP($E$3*Table2[[#This Row],[t]]))*COS(($F$3*Table2[[#This Row],[t]])-$L$3)</f>
        <v>5.5564415782128077E-2</v>
      </c>
      <c r="D737" t="e">
        <f>($F$4*EXP($D$4*Table2[[#This Row],[t]]))+($G$4*EXP($E$4*Table2[[#This Row],[t]]))</f>
        <v>#NUM!</v>
      </c>
      <c r="E737">
        <f>EXP($D$5*Table2[[#This Row],[t]])*($E$5+($F$5*Table2[[#This Row],[t]]))</f>
        <v>-0.22319998226187576</v>
      </c>
      <c r="G737" s="26">
        <f t="shared" si="23"/>
        <v>7.2599999999998897</v>
      </c>
      <c r="H737">
        <f ca="1">INDIRECT("Table2[@["&amp;Motion&amp;"]]")</f>
        <v>5.5564415782128077E-2</v>
      </c>
    </row>
    <row r="738" spans="1:8" x14ac:dyDescent="0.25">
      <c r="A738">
        <f t="shared" si="22"/>
        <v>7.2699999999998894</v>
      </c>
      <c r="B738">
        <f>$D$2*COS(($E$2*Table2[[#This Row],[t]])-$L$2)</f>
        <v>2.7154110344623539</v>
      </c>
      <c r="C738">
        <f>($D$3*EXP($E$3*Table2[[#This Row],[t]]))*COS(($F$3*Table2[[#This Row],[t]])-$L$3)</f>
        <v>5.6590640070439423E-2</v>
      </c>
      <c r="D738" t="e">
        <f>($F$4*EXP($D$4*Table2[[#This Row],[t]]))+($G$4*EXP($E$4*Table2[[#This Row],[t]]))</f>
        <v>#NUM!</v>
      </c>
      <c r="E738">
        <f>EXP($D$5*Table2[[#This Row],[t]])*($E$5+($F$5*Table2[[#This Row],[t]]))</f>
        <v>-0.22238358696801031</v>
      </c>
      <c r="G738" s="26">
        <f t="shared" si="23"/>
        <v>7.2699999999998894</v>
      </c>
      <c r="H738">
        <f ca="1">INDIRECT("Table2[@["&amp;Motion&amp;"]]")</f>
        <v>5.6590640070439423E-2</v>
      </c>
    </row>
    <row r="739" spans="1:8" x14ac:dyDescent="0.25">
      <c r="A739">
        <f t="shared" si="22"/>
        <v>7.2799999999998892</v>
      </c>
      <c r="B739">
        <f>$D$2*COS(($E$2*Table2[[#This Row],[t]])-$L$2)</f>
        <v>2.7025961699867715</v>
      </c>
      <c r="C739">
        <f>($D$3*EXP($E$3*Table2[[#This Row],[t]]))*COS(($F$3*Table2[[#This Row],[t]])-$L$3)</f>
        <v>5.7563016888295043E-2</v>
      </c>
      <c r="D739" t="e">
        <f>($F$4*EXP($D$4*Table2[[#This Row],[t]]))+($G$4*EXP($E$4*Table2[[#This Row],[t]]))</f>
        <v>#NUM!</v>
      </c>
      <c r="E739">
        <f>EXP($D$5*Table2[[#This Row],[t]])*($E$5+($F$5*Table2[[#This Row],[t]]))</f>
        <v>-0.22156978307041542</v>
      </c>
      <c r="G739" s="26">
        <f t="shared" si="23"/>
        <v>7.2799999999998892</v>
      </c>
      <c r="H739">
        <f ca="1">INDIRECT("Table2[@["&amp;Motion&amp;"]]")</f>
        <v>5.7563016888295043E-2</v>
      </c>
    </row>
    <row r="740" spans="1:8" x14ac:dyDescent="0.25">
      <c r="A740">
        <f t="shared" ref="A740:A803" si="24">A739+$B$9</f>
        <v>7.289999999999889</v>
      </c>
      <c r="B740">
        <f>$D$2*COS(($E$2*Table2[[#This Row],[t]])-$L$2)</f>
        <v>2.6887003030773293</v>
      </c>
      <c r="C740">
        <f>($D$3*EXP($E$3*Table2[[#This Row],[t]]))*COS(($F$3*Table2[[#This Row],[t]])-$L$3)</f>
        <v>5.8481332238801753E-2</v>
      </c>
      <c r="D740" t="e">
        <f>($F$4*EXP($D$4*Table2[[#This Row],[t]]))+($G$4*EXP($E$4*Table2[[#This Row],[t]]))</f>
        <v>#NUM!</v>
      </c>
      <c r="E740">
        <f>EXP($D$5*Table2[[#This Row],[t]])*($E$5+($F$5*Table2[[#This Row],[t]]))</f>
        <v>-0.22075856502793548</v>
      </c>
      <c r="G740" s="26">
        <f t="shared" ref="G740:G803" si="25">G739+$B$9</f>
        <v>7.289999999999889</v>
      </c>
      <c r="H740">
        <f ca="1">INDIRECT("Table2[@["&amp;Motion&amp;"]]")</f>
        <v>5.8481332238801753E-2</v>
      </c>
    </row>
    <row r="741" spans="1:8" x14ac:dyDescent="0.25">
      <c r="A741">
        <f t="shared" si="24"/>
        <v>7.2999999999998888</v>
      </c>
      <c r="B741">
        <f>$D$2*COS(($E$2*Table2[[#This Row],[t]])-$L$2)</f>
        <v>2.673728991895516</v>
      </c>
      <c r="C741">
        <f>($D$3*EXP($E$3*Table2[[#This Row],[t]]))*COS(($F$3*Table2[[#This Row],[t]])-$L$3)</f>
        <v>5.9345415940523762E-2</v>
      </c>
      <c r="D741" t="e">
        <f>($F$4*EXP($D$4*Table2[[#This Row],[t]]))+($G$4*EXP($E$4*Table2[[#This Row],[t]]))</f>
        <v>#NUM!</v>
      </c>
      <c r="E741">
        <f>EXP($D$5*Table2[[#This Row],[t]])*($E$5+($F$5*Table2[[#This Row],[t]]))</f>
        <v>-0.21994992729022603</v>
      </c>
      <c r="G741" s="26">
        <f t="shared" si="25"/>
        <v>7.2999999999998888</v>
      </c>
      <c r="H741">
        <f ca="1">INDIRECT("Table2[@["&amp;Motion&amp;"]]")</f>
        <v>5.9345415940523762E-2</v>
      </c>
    </row>
    <row r="742" spans="1:8" x14ac:dyDescent="0.25">
      <c r="A742">
        <f t="shared" si="24"/>
        <v>7.3099999999998886</v>
      </c>
      <c r="B742">
        <f>$D$2*COS(($E$2*Table2[[#This Row],[t]])-$L$2)</f>
        <v>2.657688224766189</v>
      </c>
      <c r="C742">
        <f>($D$3*EXP($E$3*Table2[[#This Row],[t]]))*COS(($F$3*Table2[[#This Row],[t]])-$L$3)</f>
        <v>6.0155141322737471E-2</v>
      </c>
      <c r="D742" t="e">
        <f>($F$4*EXP($D$4*Table2[[#This Row],[t]]))+($G$4*EXP($E$4*Table2[[#This Row],[t]]))</f>
        <v>#NUM!</v>
      </c>
      <c r="E742">
        <f>EXP($D$5*Table2[[#This Row],[t]])*($E$5+($F$5*Table2[[#This Row],[t]]))</f>
        <v>-0.21914386429798371</v>
      </c>
      <c r="G742" s="26">
        <f t="shared" si="25"/>
        <v>7.3099999999998886</v>
      </c>
      <c r="H742">
        <f ca="1">INDIRECT("Table2[@["&amp;Motion&amp;"]]")</f>
        <v>6.0155141322737471E-2</v>
      </c>
    </row>
    <row r="743" spans="1:8" x14ac:dyDescent="0.25">
      <c r="A743">
        <f t="shared" si="24"/>
        <v>7.3199999999998884</v>
      </c>
      <c r="B743">
        <f>$D$2*COS(($E$2*Table2[[#This Row],[t]])-$L$2)</f>
        <v>2.6405844177823257</v>
      </c>
      <c r="C743">
        <f>($D$3*EXP($E$3*Table2[[#This Row],[t]]))*COS(($F$3*Table2[[#This Row],[t]])-$L$3)</f>
        <v>6.0910424890166216E-2</v>
      </c>
      <c r="D743" t="e">
        <f>($F$4*EXP($D$4*Table2[[#This Row],[t]]))+($G$4*EXP($E$4*Table2[[#This Row],[t]]))</f>
        <v>#NUM!</v>
      </c>
      <c r="E743">
        <f>EXP($D$5*Table2[[#This Row],[t]])*($E$5+($F$5*Table2[[#This Row],[t]]))</f>
        <v>-0.21834037048317309</v>
      </c>
      <c r="G743" s="26">
        <f t="shared" si="25"/>
        <v>7.3199999999998884</v>
      </c>
      <c r="H743">
        <f ca="1">INDIRECT("Table2[@["&amp;Motion&amp;"]]")</f>
        <v>6.0910424890166216E-2</v>
      </c>
    </row>
    <row r="744" spans="1:8" x14ac:dyDescent="0.25">
      <c r="A744">
        <f t="shared" si="24"/>
        <v>7.3299999999998882</v>
      </c>
      <c r="B744">
        <f>$D$2*COS(($E$2*Table2[[#This Row],[t]])-$L$2)</f>
        <v>2.6224244122386731</v>
      </c>
      <c r="C744">
        <f>($D$3*EXP($E$3*Table2[[#This Row],[t]]))*COS(($F$3*Table2[[#This Row],[t]])-$L$3)</f>
        <v>6.1611225957759884E-2</v>
      </c>
      <c r="D744" t="e">
        <f>($F$4*EXP($D$4*Table2[[#This Row],[t]]))+($G$4*EXP($E$4*Table2[[#This Row],[t]]))</f>
        <v>#NUM!</v>
      </c>
      <c r="E744">
        <f>EXP($D$5*Table2[[#This Row],[t]])*($E$5+($F$5*Table2[[#This Row],[t]]))</f>
        <v>-0.21753944026925259</v>
      </c>
      <c r="G744" s="26">
        <f t="shared" si="25"/>
        <v>7.3299999999998882</v>
      </c>
      <c r="H744">
        <f ca="1">INDIRECT("Table2[@["&amp;Motion&amp;"]]")</f>
        <v>6.1611225957759884E-2</v>
      </c>
    </row>
    <row r="745" spans="1:8" x14ac:dyDescent="0.25">
      <c r="A745">
        <f t="shared" si="24"/>
        <v>7.3399999999998879</v>
      </c>
      <c r="B745">
        <f>$D$2*COS(($E$2*Table2[[#This Row],[t]])-$L$2)</f>
        <v>2.6032154718953171</v>
      </c>
      <c r="C745">
        <f>($D$3*EXP($E$3*Table2[[#This Row],[t]]))*COS(($F$3*Table2[[#This Row],[t]])-$L$3)</f>
        <v>6.2257546256097814E-2</v>
      </c>
      <c r="D745" t="e">
        <f>($F$4*EXP($D$4*Table2[[#This Row],[t]]))+($G$4*EXP($E$4*Table2[[#This Row],[t]]))</f>
        <v>#NUM!</v>
      </c>
      <c r="E745">
        <f>EXP($D$5*Table2[[#This Row],[t]])*($E$5+($F$5*Table2[[#This Row],[t]]))</f>
        <v>-0.21674106807139767</v>
      </c>
      <c r="G745" s="26">
        <f t="shared" si="25"/>
        <v>7.3399999999998879</v>
      </c>
      <c r="H745">
        <f ca="1">INDIRECT("Table2[@["&amp;Motion&amp;"]]")</f>
        <v>6.2257546256097814E-2</v>
      </c>
    </row>
    <row r="746" spans="1:8" x14ac:dyDescent="0.25">
      <c r="A746">
        <f t="shared" si="24"/>
        <v>7.3499999999998877</v>
      </c>
      <c r="B746">
        <f>$D$2*COS(($E$2*Table2[[#This Row],[t]])-$L$2)</f>
        <v>2.5829652800722798</v>
      </c>
      <c r="C746">
        <f>($D$3*EXP($E$3*Table2[[#This Row],[t]]))*COS(($F$3*Table2[[#This Row],[t]])-$L$3)</f>
        <v>6.2849429508011395E-2</v>
      </c>
      <c r="D746" t="e">
        <f>($F$4*EXP($D$4*Table2[[#This Row],[t]]))+($G$4*EXP($E$4*Table2[[#This Row],[t]]))</f>
        <v>#NUM!</v>
      </c>
      <c r="E746">
        <f>EXP($D$5*Table2[[#This Row],[t]])*($E$5+($F$5*Table2[[#This Row],[t]]))</f>
        <v>-0.21594524829672199</v>
      </c>
      <c r="G746" s="26">
        <f t="shared" si="25"/>
        <v>7.3499999999998877</v>
      </c>
      <c r="H746">
        <f ca="1">INDIRECT("Table2[@["&amp;Motion&amp;"]]")</f>
        <v>6.2849429508011395E-2</v>
      </c>
    </row>
    <row r="747" spans="1:8" x14ac:dyDescent="0.25">
      <c r="A747">
        <f t="shared" si="24"/>
        <v>7.3599999999998875</v>
      </c>
      <c r="B747">
        <f>$D$2*COS(($E$2*Table2[[#This Row],[t]])-$L$2)</f>
        <v>2.5616819365762917</v>
      </c>
      <c r="C747">
        <f>($D$3*EXP($E$3*Table2[[#This Row],[t]]))*COS(($F$3*Table2[[#This Row],[t]])-$L$3)</f>
        <v>6.3386960977040704E-2</v>
      </c>
      <c r="D747" t="e">
        <f>($F$4*EXP($D$4*Table2[[#This Row],[t]]))+($G$4*EXP($E$4*Table2[[#This Row],[t]]))</f>
        <v>#NUM!</v>
      </c>
      <c r="E747">
        <f>EXP($D$5*Table2[[#This Row],[t]])*($E$5+($F$5*Table2[[#This Row],[t]]))</f>
        <v>-0.21515197534449707</v>
      </c>
      <c r="G747" s="26">
        <f t="shared" si="25"/>
        <v>7.3599999999998875</v>
      </c>
      <c r="H747">
        <f ca="1">INDIRECT("Table2[@["&amp;Motion&amp;"]]")</f>
        <v>6.3386960977040704E-2</v>
      </c>
    </row>
    <row r="748" spans="1:8" x14ac:dyDescent="0.25">
      <c r="A748">
        <f t="shared" si="24"/>
        <v>7.3699999999998873</v>
      </c>
      <c r="B748">
        <f>$D$2*COS(($E$2*Table2[[#This Row],[t]])-$L$2)</f>
        <v>2.5393739544609768</v>
      </c>
      <c r="C748">
        <f>($D$3*EXP($E$3*Table2[[#This Row],[t]]))*COS(($F$3*Table2[[#This Row],[t]])-$L$3)</f>
        <v>6.3870266988351382E-2</v>
      </c>
      <c r="D748" t="e">
        <f>($F$4*EXP($D$4*Table2[[#This Row],[t]]))+($G$4*EXP($E$4*Table2[[#This Row],[t]]))</f>
        <v>#NUM!</v>
      </c>
      <c r="E748">
        <f>EXP($D$5*Table2[[#This Row],[t]])*($E$5+($F$5*Table2[[#This Row],[t]]))</f>
        <v>-0.21436124360636932</v>
      </c>
      <c r="G748" s="26">
        <f t="shared" si="25"/>
        <v>7.3699999999998873</v>
      </c>
      <c r="H748">
        <f ca="1">INDIRECT("Table2[@["&amp;Motion&amp;"]]")</f>
        <v>6.3870266988351382E-2</v>
      </c>
    </row>
    <row r="749" spans="1:8" x14ac:dyDescent="0.25">
      <c r="A749">
        <f t="shared" si="24"/>
        <v>7.3799999999998871</v>
      </c>
      <c r="B749">
        <f>$D$2*COS(($E$2*Table2[[#This Row],[t]])-$L$2)</f>
        <v>2.5160502566217455</v>
      </c>
      <c r="C749">
        <f>($D$3*EXP($E$3*Table2[[#This Row],[t]]))*COS(($F$3*Table2[[#This Row],[t]])-$L$3)</f>
        <v>6.4299514422756901E-2</v>
      </c>
      <c r="D749" t="e">
        <f>($F$4*EXP($D$4*Table2[[#This Row],[t]]))+($G$4*EXP($E$4*Table2[[#This Row],[t]]))</f>
        <v>#NUM!</v>
      </c>
      <c r="E749">
        <f>EXP($D$5*Table2[[#This Row],[t]])*($E$5+($F$5*Table2[[#This Row],[t]]))</f>
        <v>-0.21357304746657568</v>
      </c>
      <c r="G749" s="26">
        <f t="shared" si="25"/>
        <v>7.3799999999998871</v>
      </c>
      <c r="H749">
        <f ca="1">INDIRECT("Table2[@["&amp;Motion&amp;"]]")</f>
        <v>6.4299514422756901E-2</v>
      </c>
    </row>
    <row r="750" spans="1:8" x14ac:dyDescent="0.25">
      <c r="A750">
        <f t="shared" si="24"/>
        <v>7.3899999999998869</v>
      </c>
      <c r="B750">
        <f>$D$2*COS(($E$2*Table2[[#This Row],[t]])-$L$2)</f>
        <v>2.4917201722267555</v>
      </c>
      <c r="C750">
        <f>($D$3*EXP($E$3*Table2[[#This Row],[t]]))*COS(($F$3*Table2[[#This Row],[t]])-$L$3)</f>
        <v>6.467491018450347E-2</v>
      </c>
      <c r="D750" t="e">
        <f>($F$4*EXP($D$4*Table2[[#This Row],[t]]))+($G$4*EXP($E$4*Table2[[#This Row],[t]]))</f>
        <v>#NUM!</v>
      </c>
      <c r="E750">
        <f>EXP($D$5*Table2[[#This Row],[t]])*($E$5+($F$5*Table2[[#This Row],[t]]))</f>
        <v>-0.21278738130215694</v>
      </c>
      <c r="G750" s="26">
        <f t="shared" si="25"/>
        <v>7.3899999999998869</v>
      </c>
      <c r="H750">
        <f ca="1">INDIRECT("Table2[@["&amp;Motion&amp;"]]")</f>
        <v>6.467491018450347E-2</v>
      </c>
    </row>
    <row r="751" spans="1:8" x14ac:dyDescent="0.25">
      <c r="A751">
        <f t="shared" si="24"/>
        <v>7.3999999999998867</v>
      </c>
      <c r="B751">
        <f>$D$2*COS(($E$2*Table2[[#This Row],[t]])-$L$2)</f>
        <v>2.4663934329853672</v>
      </c>
      <c r="C751">
        <f>($D$3*EXP($E$3*Table2[[#This Row],[t]]))*COS(($F$3*Table2[[#This Row],[t]])-$L$3)</f>
        <v>6.4996700643488392E-2</v>
      </c>
      <c r="D751" t="e">
        <f>($F$4*EXP($D$4*Table2[[#This Row],[t]]))+($G$4*EXP($E$4*Table2[[#This Row],[t]]))</f>
        <v>#NUM!</v>
      </c>
      <c r="E751">
        <f>EXP($D$5*Table2[[#This Row],[t]])*($E$5+($F$5*Table2[[#This Row],[t]]))</f>
        <v>-0.21200423948316915</v>
      </c>
      <c r="G751" s="26">
        <f t="shared" si="25"/>
        <v>7.3999999999998867</v>
      </c>
      <c r="H751">
        <f ca="1">INDIRECT("Table2[@["&amp;Motion&amp;"]]")</f>
        <v>6.4996700643488392E-2</v>
      </c>
    </row>
    <row r="752" spans="1:8" x14ac:dyDescent="0.25">
      <c r="A752">
        <f t="shared" si="24"/>
        <v>7.4099999999998865</v>
      </c>
      <c r="B752">
        <f>$D$2*COS(($E$2*Table2[[#This Row],[t]])-$L$2)</f>
        <v>2.4400801692555918</v>
      </c>
      <c r="C752">
        <f>($D$3*EXP($E$3*Table2[[#This Row],[t]]))*COS(($F$3*Table2[[#This Row],[t]])-$L$3)</f>
        <v>6.5265171052597951E-2</v>
      </c>
      <c r="D752" t="e">
        <f>($F$4*EXP($D$4*Table2[[#This Row],[t]]))+($G$4*EXP($E$4*Table2[[#This Row],[t]]))</f>
        <v>#NUM!</v>
      </c>
      <c r="E752">
        <f>EXP($D$5*Table2[[#This Row],[t]])*($E$5+($F$5*Table2[[#This Row],[t]]))</f>
        <v>-0.21122361637289322</v>
      </c>
      <c r="G752" s="26">
        <f t="shared" si="25"/>
        <v>7.4099999999998865</v>
      </c>
      <c r="H752">
        <f ca="1">INDIRECT("Table2[@["&amp;Motion&amp;"]]")</f>
        <v>6.5265171052597951E-2</v>
      </c>
    </row>
    <row r="753" spans="1:8" x14ac:dyDescent="0.25">
      <c r="A753">
        <f t="shared" si="24"/>
        <v>7.4199999999998862</v>
      </c>
      <c r="B753">
        <f>$D$2*COS(($E$2*Table2[[#This Row],[t]])-$L$2)</f>
        <v>2.4127909059920829</v>
      </c>
      <c r="C753">
        <f>($D$3*EXP($E$3*Table2[[#This Row],[t]]))*COS(($F$3*Table2[[#This Row],[t]])-$L$3)</f>
        <v>6.5480644940859797E-2</v>
      </c>
      <c r="D753" t="e">
        <f>($F$4*EXP($D$4*Table2[[#This Row],[t]]))+($G$4*EXP($E$4*Table2[[#This Row],[t]]))</f>
        <v>#NUM!</v>
      </c>
      <c r="E753">
        <f>EXP($D$5*Table2[[#This Row],[t]])*($E$5+($F$5*Table2[[#This Row],[t]]))</f>
        <v>-0.21044550632804265</v>
      </c>
      <c r="G753" s="26">
        <f t="shared" si="25"/>
        <v>7.4199999999998862</v>
      </c>
      <c r="H753">
        <f ca="1">INDIRECT("Table2[@["&amp;Motion&amp;"]]")</f>
        <v>6.5480644940859797E-2</v>
      </c>
    </row>
    <row r="754" spans="1:8" x14ac:dyDescent="0.25">
      <c r="A754">
        <f t="shared" si="24"/>
        <v>7.429999999999886</v>
      </c>
      <c r="B754">
        <f>$D$2*COS(($E$2*Table2[[#This Row],[t]])-$L$2)</f>
        <v>2.3845365585362934</v>
      </c>
      <c r="C754">
        <f>($D$3*EXP($E$3*Table2[[#This Row],[t]]))*COS(($F$3*Table2[[#This Row],[t]])-$L$3)</f>
        <v>6.5643483483119644E-2</v>
      </c>
      <c r="D754" t="e">
        <f>($F$4*EXP($D$4*Table2[[#This Row],[t]]))+($G$4*EXP($E$4*Table2[[#This Row],[t]]))</f>
        <v>#NUM!</v>
      </c>
      <c r="E754">
        <f>EXP($D$5*Table2[[#This Row],[t]])*($E$5+($F$5*Table2[[#This Row],[t]]))</f>
        <v>-0.20966990369896912</v>
      </c>
      <c r="G754" s="26">
        <f t="shared" si="25"/>
        <v>7.429999999999886</v>
      </c>
      <c r="H754">
        <f ca="1">INDIRECT("Table2[@["&amp;Motion&amp;"]]")</f>
        <v>6.5643483483119644E-2</v>
      </c>
    </row>
    <row r="755" spans="1:8" x14ac:dyDescent="0.25">
      <c r="A755">
        <f t="shared" si="24"/>
        <v>7.4399999999998858</v>
      </c>
      <c r="B755">
        <f>$D$2*COS(($E$2*Table2[[#This Row],[t]])-$L$2)</f>
        <v>2.3553284282504867</v>
      </c>
      <c r="C755">
        <f>($D$3*EXP($E$3*Table2[[#This Row],[t]]))*COS(($F$3*Table2[[#This Row],[t]])-$L$3)</f>
        <v>6.5754084846961353E-2</v>
      </c>
      <c r="D755" t="e">
        <f>($F$4*EXP($D$4*Table2[[#This Row],[t]]))+($G$4*EXP($E$4*Table2[[#This Row],[t]]))</f>
        <v>#NUM!</v>
      </c>
      <c r="E755">
        <f>EXP($D$5*Table2[[#This Row],[t]])*($E$5+($F$5*Table2[[#This Row],[t]]))</f>
        <v>-0.20889680282986625</v>
      </c>
      <c r="G755" s="26">
        <f t="shared" si="25"/>
        <v>7.4399999999998858</v>
      </c>
      <c r="H755">
        <f ca="1">INDIRECT("Table2[@["&amp;Motion&amp;"]]")</f>
        <v>6.5754084846961353E-2</v>
      </c>
    </row>
    <row r="756" spans="1:8" x14ac:dyDescent="0.25">
      <c r="A756">
        <f t="shared" si="24"/>
        <v>7.4499999999998856</v>
      </c>
      <c r="B756">
        <f>$D$2*COS(($E$2*Table2[[#This Row],[t]])-$L$2)</f>
        <v>2.32517819799734</v>
      </c>
      <c r="C756">
        <f>($D$3*EXP($E$3*Table2[[#This Row],[t]]))*COS(($F$3*Table2[[#This Row],[t]])-$L$3)</f>
        <v>6.581288351760109E-2</v>
      </c>
      <c r="D756" t="e">
        <f>($F$4*EXP($D$4*Table2[[#This Row],[t]]))+($G$4*EXP($E$4*Table2[[#This Row],[t]]))</f>
        <v>#NUM!</v>
      </c>
      <c r="E756">
        <f>EXP($D$5*Table2[[#This Row],[t]])*($E$5+($F$5*Table2[[#This Row],[t]]))</f>
        <v>-0.2081261980589719</v>
      </c>
      <c r="G756" s="26">
        <f t="shared" si="25"/>
        <v>7.4499999999998856</v>
      </c>
      <c r="H756">
        <f ca="1">INDIRECT("Table2[@["&amp;Motion&amp;"]]")</f>
        <v>6.581288351760109E-2</v>
      </c>
    </row>
    <row r="757" spans="1:8" x14ac:dyDescent="0.25">
      <c r="A757">
        <f t="shared" si="24"/>
        <v>7.4599999999998854</v>
      </c>
      <c r="B757">
        <f>$D$2*COS(($E$2*Table2[[#This Row],[t]])-$L$2)</f>
        <v>2.2940979274669568</v>
      </c>
      <c r="C757">
        <f>($D$3*EXP($E$3*Table2[[#This Row],[t]]))*COS(($F$3*Table2[[#This Row],[t]])-$L$3)</f>
        <v>6.582034960149423E-2</v>
      </c>
      <c r="D757" t="e">
        <f>($F$4*EXP($D$4*Table2[[#This Row],[t]]))+($G$4*EXP($E$4*Table2[[#This Row],[t]]))</f>
        <v>#NUM!</v>
      </c>
      <c r="E757">
        <f>EXP($D$5*Table2[[#This Row],[t]])*($E$5+($F$5*Table2[[#This Row],[t]]))</f>
        <v>-0.20735808371876785</v>
      </c>
      <c r="G757" s="26">
        <f t="shared" si="25"/>
        <v>7.4599999999998854</v>
      </c>
      <c r="H757">
        <f ca="1">INDIRECT("Table2[@["&amp;Motion&amp;"]]")</f>
        <v>6.582034960149423E-2</v>
      </c>
    </row>
    <row r="758" spans="1:8" x14ac:dyDescent="0.25">
      <c r="A758">
        <f t="shared" si="24"/>
        <v>7.4699999999998852</v>
      </c>
      <c r="B758">
        <f>$D$2*COS(($E$2*Table2[[#This Row],[t]])-$L$2)</f>
        <v>2.2621000483531515</v>
      </c>
      <c r="C758">
        <f>($D$3*EXP($E$3*Table2[[#This Row],[t]]))*COS(($F$3*Table2[[#This Row],[t]])-$L$3)</f>
        <v>6.5776988109404619E-2</v>
      </c>
      <c r="D758" t="e">
        <f>($F$4*EXP($D$4*Table2[[#This Row],[t]]))+($G$4*EXP($E$4*Table2[[#This Row],[t]]))</f>
        <v>#NUM!</v>
      </c>
      <c r="E758">
        <f>EXP($D$5*Table2[[#This Row],[t]])*($E$5+($F$5*Table2[[#This Row],[t]]))</f>
        <v>-0.20659245413617838</v>
      </c>
      <c r="G758" s="26">
        <f t="shared" si="25"/>
        <v>7.4699999999998852</v>
      </c>
      <c r="H758">
        <f ca="1">INDIRECT("Table2[@["&amp;Motion&amp;"]]")</f>
        <v>6.5776988109404619E-2</v>
      </c>
    </row>
    <row r="759" spans="1:8" x14ac:dyDescent="0.25">
      <c r="A759">
        <f t="shared" si="24"/>
        <v>7.479999999999885</v>
      </c>
      <c r="B759">
        <f>$D$2*COS(($E$2*Table2[[#This Row],[t]])-$L$2)</f>
        <v>2.2291973593809371</v>
      </c>
      <c r="C759">
        <f>($D$3*EXP($E$3*Table2[[#This Row],[t]]))*COS(($F$3*Table2[[#This Row],[t]])-$L$3)</f>
        <v>6.5683338219693299E-2</v>
      </c>
      <c r="D759" t="e">
        <f>($F$4*EXP($D$4*Table2[[#This Row],[t]]))+($G$4*EXP($E$4*Table2[[#This Row],[t]]))</f>
        <v>#NUM!</v>
      </c>
      <c r="E759">
        <f>EXP($D$5*Table2[[#This Row],[t]])*($E$5+($F$5*Table2[[#This Row],[t]]))</f>
        <v>-0.20582930363276661</v>
      </c>
      <c r="G759" s="26">
        <f t="shared" si="25"/>
        <v>7.479999999999885</v>
      </c>
      <c r="H759">
        <f ca="1">INDIRECT("Table2[@["&amp;Motion&amp;"]]")</f>
        <v>6.5683338219693299E-2</v>
      </c>
    </row>
    <row r="760" spans="1:8" x14ac:dyDescent="0.25">
      <c r="A760">
        <f t="shared" si="24"/>
        <v>7.4899999999998847</v>
      </c>
      <c r="B760">
        <f>$D$2*COS(($E$2*Table2[[#This Row],[t]])-$L$2)</f>
        <v>2.1954030211872055</v>
      </c>
      <c r="C760">
        <f>($D$3*EXP($E$3*Table2[[#This Row],[t]]))*COS(($F$3*Table2[[#This Row],[t]])-$L$3)</f>
        <v>6.5539972522590986E-2</v>
      </c>
      <c r="D760" t="e">
        <f>($F$4*EXP($D$4*Table2[[#This Row],[t]]))+($G$4*EXP($E$4*Table2[[#This Row],[t]]))</f>
        <v>#NUM!</v>
      </c>
      <c r="E760">
        <f>EXP($D$5*Table2[[#This Row],[t]])*($E$5+($F$5*Table2[[#This Row],[t]]))</f>
        <v>-0.20506862652492888</v>
      </c>
      <c r="G760" s="26">
        <f t="shared" si="25"/>
        <v>7.4899999999998847</v>
      </c>
      <c r="H760">
        <f ca="1">INDIRECT("Table2[@["&amp;Motion&amp;"]]")</f>
        <v>6.5539972522590986E-2</v>
      </c>
    </row>
    <row r="761" spans="1:8" x14ac:dyDescent="0.25">
      <c r="A761">
        <f t="shared" si="24"/>
        <v>7.4999999999998845</v>
      </c>
      <c r="B761">
        <f>$D$2*COS(($E$2*Table2[[#This Row],[t]])-$L$2)</f>
        <v>2.1607305510566488</v>
      </c>
      <c r="C761">
        <f>($D$3*EXP($E$3*Table2[[#This Row],[t]]))*COS(($F$3*Table2[[#This Row],[t]])-$L$3)</f>
        <v>6.5347496246227099E-2</v>
      </c>
      <c r="D761" t="e">
        <f>($F$4*EXP($D$4*Table2[[#This Row],[t]]))+($G$4*EXP($E$4*Table2[[#This Row],[t]]))</f>
        <v>#NUM!</v>
      </c>
      <c r="E761">
        <f>EXP($D$5*Table2[[#This Row],[t]])*($E$5+($F$5*Table2[[#This Row],[t]]))</f>
        <v>-0.20431041712408787</v>
      </c>
      <c r="G761" s="26">
        <f t="shared" si="25"/>
        <v>7.4999999999998845</v>
      </c>
      <c r="H761">
        <f ca="1">INDIRECT("Table2[@["&amp;Motion&amp;"]]")</f>
        <v>6.5347496246227099E-2</v>
      </c>
    </row>
    <row r="762" spans="1:8" x14ac:dyDescent="0.25">
      <c r="A762">
        <f t="shared" si="24"/>
        <v>7.5099999999998843</v>
      </c>
      <c r="B762">
        <f>$D$2*COS(($E$2*Table2[[#This Row],[t]])-$L$2)</f>
        <v>2.1251938175150262</v>
      </c>
      <c r="C762">
        <f>($D$3*EXP($E$3*Table2[[#This Row],[t]]))*COS(($F$3*Table2[[#This Row],[t]])-$L$3)</f>
        <v>6.5106546465192955E-2</v>
      </c>
      <c r="D762" t="e">
        <f>($F$4*EXP($D$4*Table2[[#This Row],[t]]))+($G$4*EXP($E$4*Table2[[#This Row],[t]]))</f>
        <v>#NUM!</v>
      </c>
      <c r="E762">
        <f>EXP($D$5*Table2[[#This Row],[t]])*($E$5+($F$5*Table2[[#This Row],[t]]))</f>
        <v>-0.20355466973688335</v>
      </c>
      <c r="G762" s="26">
        <f t="shared" si="25"/>
        <v>7.5099999999998843</v>
      </c>
      <c r="H762">
        <f ca="1">INDIRECT("Table2[@["&amp;Motion&amp;"]]")</f>
        <v>6.5106546465192955E-2</v>
      </c>
    </row>
    <row r="763" spans="1:8" x14ac:dyDescent="0.25">
      <c r="A763">
        <f t="shared" si="24"/>
        <v>7.5199999999998841</v>
      </c>
      <c r="B763">
        <f>$D$2*COS(($E$2*Table2[[#This Row],[t]])-$L$2)</f>
        <v>2.0888070347819374</v>
      </c>
      <c r="C763">
        <f>($D$3*EXP($E$3*Table2[[#This Row],[t]]))*COS(($F$3*Table2[[#This Row],[t]])-$L$3)</f>
        <v>6.4817791292423599E-2</v>
      </c>
      <c r="D763" t="e">
        <f>($F$4*EXP($D$4*Table2[[#This Row],[t]]))+($G$4*EXP($E$4*Table2[[#This Row],[t]]))</f>
        <v>#NUM!</v>
      </c>
      <c r="E763">
        <f>EXP($D$5*Table2[[#This Row],[t]])*($E$5+($F$5*Table2[[#This Row],[t]]))</f>
        <v>-0.2028013786653616</v>
      </c>
      <c r="G763" s="26">
        <f t="shared" si="25"/>
        <v>7.5199999999998841</v>
      </c>
      <c r="H763">
        <f ca="1">INDIRECT("Table2[@["&amp;Motion&amp;"]]")</f>
        <v>6.4817791292423599E-2</v>
      </c>
    </row>
    <row r="764" spans="1:8" x14ac:dyDescent="0.25">
      <c r="A764">
        <f t="shared" si="24"/>
        <v>7.5299999999998839</v>
      </c>
      <c r="B764">
        <f>$D$2*COS(($E$2*Table2[[#This Row],[t]])-$L$2)</f>
        <v>2.0515847570853247</v>
      </c>
      <c r="C764">
        <f>($D$3*EXP($E$3*Table2[[#This Row],[t]]))*COS(($F$3*Table2[[#This Row],[t]])-$L$3)</f>
        <v>6.448192905518714E-2</v>
      </c>
      <c r="D764" t="e">
        <f>($F$4*EXP($D$4*Table2[[#This Row],[t]]))+($G$4*EXP($E$4*Table2[[#This Row],[t]]))</f>
        <v>#NUM!</v>
      </c>
      <c r="E764">
        <f>EXP($D$5*Table2[[#This Row],[t]])*($E$5+($F$5*Table2[[#This Row],[t]]))</f>
        <v>-0.20205053820716262</v>
      </c>
      <c r="G764" s="26">
        <f t="shared" si="25"/>
        <v>7.5299999999998839</v>
      </c>
      <c r="H764">
        <f ca="1">INDIRECT("Table2[@["&amp;Motion&amp;"]]")</f>
        <v>6.448192905518714E-2</v>
      </c>
    </row>
    <row r="765" spans="1:8" x14ac:dyDescent="0.25">
      <c r="A765">
        <f t="shared" si="24"/>
        <v>7.5399999999998837</v>
      </c>
      <c r="B765">
        <f>$D$2*COS(($E$2*Table2[[#This Row],[t]])-$L$2)</f>
        <v>2.0135418728399768</v>
      </c>
      <c r="C765">
        <f>($D$3*EXP($E$3*Table2[[#This Row],[t]]))*COS(($F$3*Table2[[#This Row],[t]])-$L$3)</f>
        <v>6.4099687455975315E-2</v>
      </c>
      <c r="D765" t="e">
        <f>($F$4*EXP($D$4*Table2[[#This Row],[t]]))+($G$4*EXP($E$4*Table2[[#This Row],[t]]))</f>
        <v>#NUM!</v>
      </c>
      <c r="E765">
        <f>EXP($D$5*Table2[[#This Row],[t]])*($E$5+($F$5*Table2[[#This Row],[t]]))</f>
        <v>-0.20130214265570595</v>
      </c>
      <c r="G765" s="26">
        <f t="shared" si="25"/>
        <v>7.5399999999998837</v>
      </c>
      <c r="H765">
        <f ca="1">INDIRECT("Table2[@["&amp;Motion&amp;"]]")</f>
        <v>6.4099687455975315E-2</v>
      </c>
    </row>
    <row r="766" spans="1:8" x14ac:dyDescent="0.25">
      <c r="A766">
        <f t="shared" si="24"/>
        <v>7.5499999999998835</v>
      </c>
      <c r="B766">
        <f>$D$2*COS(($E$2*Table2[[#This Row],[t]])-$L$2)</f>
        <v>1.9746935986923597</v>
      </c>
      <c r="C766">
        <f>($D$3*EXP($E$3*Table2[[#This Row],[t]]))*COS(($F$3*Table2[[#This Row],[t]])-$L$3)</f>
        <v>6.3671822719092441E-2</v>
      </c>
      <c r="D766" t="e">
        <f>($F$4*EXP($D$4*Table2[[#This Row],[t]]))+($G$4*EXP($E$4*Table2[[#This Row],[t]]))</f>
        <v>#NUM!</v>
      </c>
      <c r="E766">
        <f>EXP($D$5*Table2[[#This Row],[t]])*($E$5+($F$5*Table2[[#This Row],[t]]))</f>
        <v>-0.20055618630037475</v>
      </c>
      <c r="G766" s="26">
        <f t="shared" si="25"/>
        <v>7.5499999999998835</v>
      </c>
      <c r="H766">
        <f ca="1">INDIRECT("Table2[@["&amp;Motion&amp;"]]")</f>
        <v>6.3671822719092441E-2</v>
      </c>
    </row>
    <row r="767" spans="1:8" x14ac:dyDescent="0.25">
      <c r="A767">
        <f t="shared" si="24"/>
        <v>7.5599999999998833</v>
      </c>
      <c r="B767">
        <f>$D$2*COS(($E$2*Table2[[#This Row],[t]])-$L$2)</f>
        <v>1.935055473434163</v>
      </c>
      <c r="C767">
        <f>($D$3*EXP($E$3*Table2[[#This Row],[t]]))*COS(($F$3*Table2[[#This Row],[t]])-$L$3)</f>
        <v>6.3199118723743036E-2</v>
      </c>
      <c r="D767" t="e">
        <f>($F$4*EXP($D$4*Table2[[#This Row],[t]]))+($G$4*EXP($E$4*Table2[[#This Row],[t]]))</f>
        <v>#NUM!</v>
      </c>
      <c r="E767">
        <f>EXP($D$5*Table2[[#This Row],[t]])*($E$5+($F$5*Table2[[#This Row],[t]]))</f>
        <v>-0.19981266342669771</v>
      </c>
      <c r="G767" s="26">
        <f t="shared" si="25"/>
        <v>7.5599999999998833</v>
      </c>
      <c r="H767">
        <f ca="1">INDIRECT("Table2[@["&amp;Motion&amp;"]]")</f>
        <v>6.3199118723743036E-2</v>
      </c>
    </row>
    <row r="768" spans="1:8" x14ac:dyDescent="0.25">
      <c r="A768">
        <f t="shared" si="24"/>
        <v>7.569999999999883</v>
      </c>
      <c r="B768">
        <f>$D$2*COS(($E$2*Table2[[#This Row],[t]])-$L$2)</f>
        <v>1.8946433517869883</v>
      </c>
      <c r="C768">
        <f>($D$3*EXP($E$3*Table2[[#This Row],[t]]))*COS(($F$3*Table2[[#This Row],[t]])-$L$3)</f>
        <v>6.2682386124421036E-2</v>
      </c>
      <c r="D768" t="e">
        <f>($F$4*EXP($D$4*Table2[[#This Row],[t]]))+($G$4*EXP($E$4*Table2[[#This Row],[t]]))</f>
        <v>#NUM!</v>
      </c>
      <c r="E768">
        <f>EXP($D$5*Table2[[#This Row],[t]])*($E$5+($F$5*Table2[[#This Row],[t]]))</f>
        <v>-0.1990715683165297</v>
      </c>
      <c r="G768" s="26">
        <f t="shared" si="25"/>
        <v>7.569999999999883</v>
      </c>
      <c r="H768">
        <f ca="1">INDIRECT("Table2[@["&amp;Motion&amp;"]]")</f>
        <v>6.2682386124421036E-2</v>
      </c>
    </row>
    <row r="769" spans="1:8" x14ac:dyDescent="0.25">
      <c r="A769">
        <f t="shared" si="24"/>
        <v>7.5799999999998828</v>
      </c>
      <c r="B769">
        <f>$D$2*COS(($E$2*Table2[[#This Row],[t]])-$L$2)</f>
        <v>1.8534733980606732</v>
      </c>
      <c r="C769">
        <f>($D$3*EXP($E$3*Table2[[#This Row],[t]]))*COS(($F$3*Table2[[#This Row],[t]])-$L$3)</f>
        <v>6.2122461459405372E-2</v>
      </c>
      <c r="D769" t="e">
        <f>($F$4*EXP($D$4*Table2[[#This Row],[t]]))+($G$4*EXP($E$4*Table2[[#This Row],[t]]))</f>
        <v>#NUM!</v>
      </c>
      <c r="E769">
        <f>EXP($D$5*Table2[[#This Row],[t]])*($E$5+($F$5*Table2[[#This Row],[t]]))</f>
        <v>-0.19833289524823081</v>
      </c>
      <c r="G769" s="26">
        <f t="shared" si="25"/>
        <v>7.5799999999998828</v>
      </c>
      <c r="H769">
        <f ca="1">INDIRECT("Table2[@["&amp;Motion&amp;"]]")</f>
        <v>6.2122461459405372E-2</v>
      </c>
    </row>
    <row r="770" spans="1:8" x14ac:dyDescent="0.25">
      <c r="A770">
        <f t="shared" si="24"/>
        <v>7.5899999999998826</v>
      </c>
      <c r="B770">
        <f>$D$2*COS(($E$2*Table2[[#This Row],[t]])-$L$2)</f>
        <v>1.8115620796877832</v>
      </c>
      <c r="C770">
        <f>($D$3*EXP($E$3*Table2[[#This Row],[t]]))*COS(($F$3*Table2[[#This Row],[t]])-$L$3)</f>
        <v>6.1520206248167023E-2</v>
      </c>
      <c r="D770" t="e">
        <f>($F$4*EXP($D$4*Table2[[#This Row],[t]]))+($G$4*EXP($E$4*Table2[[#This Row],[t]]))</f>
        <v>#NUM!</v>
      </c>
      <c r="E770">
        <f>EXP($D$5*Table2[[#This Row],[t]])*($E$5+($F$5*Table2[[#This Row],[t]]))</f>
        <v>-0.19759663849684303</v>
      </c>
      <c r="G770" s="26">
        <f t="shared" si="25"/>
        <v>7.5899999999998826</v>
      </c>
      <c r="H770">
        <f ca="1">INDIRECT("Table2[@["&amp;Motion&amp;"]]")</f>
        <v>6.1520206248167023E-2</v>
      </c>
    </row>
    <row r="771" spans="1:8" x14ac:dyDescent="0.25">
      <c r="A771">
        <f t="shared" si="24"/>
        <v>7.5999999999998824</v>
      </c>
      <c r="B771">
        <f>$D$2*COS(($E$2*Table2[[#This Row],[t]])-$L$2)</f>
        <v>1.7689261606368569</v>
      </c>
      <c r="C771">
        <f>($D$3*EXP($E$3*Table2[[#This Row],[t]]))*COS(($F$3*Table2[[#This Row],[t]])-$L$3)</f>
        <v>6.087650607849477E-2</v>
      </c>
      <c r="D771" t="e">
        <f>($F$4*EXP($D$4*Table2[[#This Row],[t]]))+($G$4*EXP($E$4*Table2[[#This Row],[t]]))</f>
        <v>#NUM!</v>
      </c>
      <c r="E771">
        <f>EXP($D$5*Table2[[#This Row],[t]])*($E$5+($F$5*Table2[[#This Row],[t]]))</f>
        <v>-0.19686279233426587</v>
      </c>
      <c r="G771" s="26">
        <f t="shared" si="25"/>
        <v>7.5999999999998824</v>
      </c>
      <c r="H771">
        <f ca="1">INDIRECT("Table2[@["&amp;Motion&amp;"]]")</f>
        <v>6.087650607849477E-2</v>
      </c>
    </row>
    <row r="772" spans="1:8" x14ac:dyDescent="0.25">
      <c r="A772">
        <f t="shared" si="24"/>
        <v>7.6099999999998822</v>
      </c>
      <c r="B772">
        <f>$D$2*COS(($E$2*Table2[[#This Row],[t]])-$L$2)</f>
        <v>1.7255826947070436</v>
      </c>
      <c r="C772">
        <f>($D$3*EXP($E$3*Table2[[#This Row],[t]]))*COS(($F$3*Table2[[#This Row],[t]])-$L$3)</f>
        <v>6.0192269684145268E-2</v>
      </c>
      <c r="D772" t="e">
        <f>($F$4*EXP($D$4*Table2[[#This Row],[t]]))+($G$4*EXP($E$4*Table2[[#This Row],[t]]))</f>
        <v>#NUM!</v>
      </c>
      <c r="E772">
        <f>EXP($D$5*Table2[[#This Row],[t]])*($E$5+($F$5*Table2[[#This Row],[t]]))</f>
        <v>-0.19613135102943022</v>
      </c>
      <c r="G772" s="26">
        <f t="shared" si="25"/>
        <v>7.6099999999998822</v>
      </c>
      <c r="H772">
        <f ca="1">INDIRECT("Table2[@["&amp;Motion&amp;"]]")</f>
        <v>6.0192269684145268E-2</v>
      </c>
    </row>
    <row r="773" spans="1:8" x14ac:dyDescent="0.25">
      <c r="A773">
        <f t="shared" si="24"/>
        <v>7.619999999999882</v>
      </c>
      <c r="B773">
        <f>$D$2*COS(($E$2*Table2[[#This Row],[t]])-$L$2)</f>
        <v>1.6815490187068098</v>
      </c>
      <c r="C773">
        <f>($D$3*EXP($E$3*Table2[[#This Row],[t]]))*COS(($F$3*Table2[[#This Row],[t]])-$L$3)</f>
        <v>5.946842801382294E-2</v>
      </c>
      <c r="D773" t="e">
        <f>($F$4*EXP($D$4*Table2[[#This Row],[t]]))+($G$4*EXP($E$4*Table2[[#This Row],[t]]))</f>
        <v>#NUM!</v>
      </c>
      <c r="E773">
        <f>EXP($D$5*Table2[[#This Row],[t]])*($E$5+($F$5*Table2[[#This Row],[t]]))</f>
        <v>-0.19540230884847029</v>
      </c>
      <c r="G773" s="26">
        <f t="shared" si="25"/>
        <v>7.619999999999882</v>
      </c>
      <c r="H773">
        <f ca="1">INDIRECT("Table2[@["&amp;Motion&amp;"]]")</f>
        <v>5.946842801382294E-2</v>
      </c>
    </row>
    <row r="774" spans="1:8" x14ac:dyDescent="0.25">
      <c r="A774">
        <f t="shared" si="24"/>
        <v>7.6299999999998818</v>
      </c>
      <c r="B774">
        <f>$D$2*COS(($E$2*Table2[[#This Row],[t]])-$L$2)</f>
        <v>1.6368427455194483</v>
      </c>
      <c r="C774">
        <f>($D$3*EXP($E$3*Table2[[#This Row],[t]]))*COS(($F$3*Table2[[#This Row],[t]])-$L$3)</f>
        <v>5.8705933292294302E-2</v>
      </c>
      <c r="D774" t="e">
        <f>($F$4*EXP($D$4*Table2[[#This Row],[t]]))+($G$4*EXP($E$4*Table2[[#This Row],[t]]))</f>
        <v>#NUM!</v>
      </c>
      <c r="E774">
        <f>EXP($D$5*Table2[[#This Row],[t]])*($E$5+($F$5*Table2[[#This Row],[t]]))</f>
        <v>-0.1946756600548942</v>
      </c>
      <c r="G774" s="26">
        <f t="shared" si="25"/>
        <v>7.6299999999998818</v>
      </c>
      <c r="H774">
        <f ca="1">INDIRECT("Table2[@["&amp;Motion&amp;"]]")</f>
        <v>5.8705933292294302E-2</v>
      </c>
    </row>
    <row r="775" spans="1:8" x14ac:dyDescent="0.25">
      <c r="A775">
        <f t="shared" si="24"/>
        <v>7.6399999999998816</v>
      </c>
      <c r="B775">
        <f>$D$2*COS(($E$2*Table2[[#This Row],[t]])-$L$2)</f>
        <v>1.5914817570581579</v>
      </c>
      <c r="C775">
        <f>($D$3*EXP($E$3*Table2[[#This Row],[t]]))*COS(($F$3*Table2[[#This Row],[t]])-$L$3)</f>
        <v>5.7905758074438117E-2</v>
      </c>
      <c r="D775" t="e">
        <f>($F$4*EXP($D$4*Table2[[#This Row],[t]]))+($G$4*EXP($E$4*Table2[[#This Row],[t]]))</f>
        <v>#NUM!</v>
      </c>
      <c r="E775">
        <f>EXP($D$5*Table2[[#This Row],[t]])*($E$5+($F$5*Table2[[#This Row],[t]]))</f>
        <v>-0.19395139890975258</v>
      </c>
      <c r="G775" s="26">
        <f t="shared" si="25"/>
        <v>7.6399999999998816</v>
      </c>
      <c r="H775">
        <f ca="1">INDIRECT("Table2[@["&amp;Motion&amp;"]]")</f>
        <v>5.7905758074438117E-2</v>
      </c>
    </row>
    <row r="776" spans="1:8" x14ac:dyDescent="0.25">
      <c r="A776">
        <f t="shared" si="24"/>
        <v>7.6499999999998813</v>
      </c>
      <c r="B776">
        <f>$D$2*COS(($E$2*Table2[[#This Row],[t]])-$L$2)</f>
        <v>1.545484197113518</v>
      </c>
      <c r="C776">
        <f>($D$3*EXP($E$3*Table2[[#This Row],[t]]))*COS(($F$3*Table2[[#This Row],[t]])-$L$3)</f>
        <v>5.7068894293032219E-2</v>
      </c>
      <c r="D776" t="e">
        <f>($F$4*EXP($D$4*Table2[[#This Row],[t]]))+($G$4*EXP($E$4*Table2[[#This Row],[t]]))</f>
        <v>#NUM!</v>
      </c>
      <c r="E776">
        <f>EXP($D$5*Table2[[#This Row],[t]])*($E$5+($F$5*Table2[[#This Row],[t]]))</f>
        <v>-0.19322951967180607</v>
      </c>
      <c r="G776" s="26">
        <f t="shared" si="25"/>
        <v>7.6499999999998813</v>
      </c>
      <c r="H776">
        <f ca="1">INDIRECT("Table2[@["&amp;Motion&amp;"]]")</f>
        <v>5.7068894293032219E-2</v>
      </c>
    </row>
    <row r="777" spans="1:8" x14ac:dyDescent="0.25">
      <c r="A777">
        <f t="shared" si="24"/>
        <v>7.6599999999998811</v>
      </c>
      <c r="B777">
        <f>$D$2*COS(($E$2*Table2[[#This Row],[t]])-$L$2)</f>
        <v>1.498868464096214</v>
      </c>
      <c r="C777">
        <f>($D$3*EXP($E$3*Table2[[#This Row],[t]]))*COS(($F$3*Table2[[#This Row],[t]])-$L$3)</f>
        <v>5.6196352301072471E-2</v>
      </c>
      <c r="D777" t="e">
        <f>($F$4*EXP($D$4*Table2[[#This Row],[t]]))+($G$4*EXP($E$4*Table2[[#This Row],[t]]))</f>
        <v>#NUM!</v>
      </c>
      <c r="E777">
        <f>EXP($D$5*Table2[[#This Row],[t]])*($E$5+($F$5*Table2[[#This Row],[t]]))</f>
        <v>-0.19251001659769074</v>
      </c>
      <c r="G777" s="26">
        <f t="shared" si="25"/>
        <v>7.6599999999998811</v>
      </c>
      <c r="H777">
        <f ca="1">INDIRECT("Table2[@["&amp;Motion&amp;"]]")</f>
        <v>5.6196352301072471E-2</v>
      </c>
    </row>
    <row r="778" spans="1:8" x14ac:dyDescent="0.25">
      <c r="A778">
        <f t="shared" si="24"/>
        <v>7.6699999999998809</v>
      </c>
      <c r="B778">
        <f>$D$2*COS(($E$2*Table2[[#This Row],[t]])-$L$2)</f>
        <v>1.4516532036779182</v>
      </c>
      <c r="C778">
        <f>($D$3*EXP($E$3*Table2[[#This Row],[t]]))*COS(($F$3*Table2[[#This Row],[t]])-$L$3)</f>
        <v>5.52891599094174E-2</v>
      </c>
      <c r="D778" t="e">
        <f>($F$4*EXP($D$4*Table2[[#This Row],[t]]))+($G$4*EXP($E$4*Table2[[#This Row],[t]]))</f>
        <v>#NUM!</v>
      </c>
      <c r="E778">
        <f>EXP($D$5*Table2[[#This Row],[t]])*($E$5+($F$5*Table2[[#This Row],[t]]))</f>
        <v>-0.19179288394208219</v>
      </c>
      <c r="G778" s="26">
        <f t="shared" si="25"/>
        <v>7.6699999999998809</v>
      </c>
      <c r="H778">
        <f ca="1">INDIRECT("Table2[@["&amp;Motion&amp;"]]")</f>
        <v>5.52891599094174E-2</v>
      </c>
    </row>
    <row r="779" spans="1:8" x14ac:dyDescent="0.25">
      <c r="A779">
        <f t="shared" si="24"/>
        <v>7.6799999999998807</v>
      </c>
      <c r="B779">
        <f>$D$2*COS(($E$2*Table2[[#This Row],[t]])-$L$2)</f>
        <v>1.4038573013332687</v>
      </c>
      <c r="C779">
        <f>($D$3*EXP($E$3*Table2[[#This Row],[t]]))*COS(($F$3*Table2[[#This Row],[t]])-$L$3)</f>
        <v>5.4348361420547116E-2</v>
      </c>
      <c r="D779" t="e">
        <f>($F$4*EXP($D$4*Table2[[#This Row],[t]]))+($G$4*EXP($E$4*Table2[[#This Row],[t]]))</f>
        <v>#NUM!</v>
      </c>
      <c r="E779">
        <f>EXP($D$5*Table2[[#This Row],[t]])*($E$5+($F$5*Table2[[#This Row],[t]]))</f>
        <v>-0.19107811595785787</v>
      </c>
      <c r="G779" s="26">
        <f t="shared" si="25"/>
        <v>7.6799999999998807</v>
      </c>
      <c r="H779">
        <f ca="1">INDIRECT("Table2[@["&amp;Motion&amp;"]]")</f>
        <v>5.4348361420547116E-2</v>
      </c>
    </row>
    <row r="780" spans="1:8" x14ac:dyDescent="0.25">
      <c r="A780">
        <f t="shared" si="24"/>
        <v>7.6899999999998805</v>
      </c>
      <c r="B780">
        <f>$D$2*COS(($E$2*Table2[[#This Row],[t]])-$L$2)</f>
        <v>1.3554998747859341</v>
      </c>
      <c r="C780">
        <f>($D$3*EXP($E$3*Table2[[#This Row],[t]]))*COS(($F$3*Table2[[#This Row],[t]])-$L$3)</f>
        <v>5.3375016659219301E-2</v>
      </c>
      <c r="D780" t="e">
        <f>($F$4*EXP($D$4*Table2[[#This Row],[t]]))+($G$4*EXP($E$4*Table2[[#This Row],[t]]))</f>
        <v>#NUM!</v>
      </c>
      <c r="E780">
        <f>EXP($D$5*Table2[[#This Row],[t]])*($E$5+($F$5*Table2[[#This Row],[t]]))</f>
        <v>-0.19036570689625806</v>
      </c>
      <c r="G780" s="26">
        <f t="shared" si="25"/>
        <v>7.6899999999998805</v>
      </c>
      <c r="H780">
        <f ca="1">INDIRECT("Table2[@["&amp;Motion&amp;"]]")</f>
        <v>5.3375016659219301E-2</v>
      </c>
    </row>
    <row r="781" spans="1:8" x14ac:dyDescent="0.25">
      <c r="A781">
        <f t="shared" si="24"/>
        <v>7.6999999999998803</v>
      </c>
      <c r="B781">
        <f>$D$2*COS(($E$2*Table2[[#This Row],[t]])-$L$2)</f>
        <v>1.3066002663617757</v>
      </c>
      <c r="C781">
        <f>($D$3*EXP($E$3*Table2[[#This Row],[t]]))*COS(($F$3*Table2[[#This Row],[t]])-$L$3)</f>
        <v>5.2370200000802017E-2</v>
      </c>
      <c r="D781" t="e">
        <f>($F$4*EXP($D$4*Table2[[#This Row],[t]]))+($G$4*EXP($E$4*Table2[[#This Row],[t]]))</f>
        <v>#NUM!</v>
      </c>
      <c r="E781">
        <f>EXP($D$5*Table2[[#This Row],[t]])*($E$5+($F$5*Table2[[#This Row],[t]]))</f>
        <v>-0.18965565100704498</v>
      </c>
      <c r="G781" s="26">
        <f t="shared" si="25"/>
        <v>7.6999999999998803</v>
      </c>
      <c r="H781">
        <f ca="1">INDIRECT("Table2[@["&amp;Motion&amp;"]]")</f>
        <v>5.2370200000802017E-2</v>
      </c>
    </row>
    <row r="782" spans="1:8" x14ac:dyDescent="0.25">
      <c r="A782">
        <f t="shared" si="24"/>
        <v>7.7099999999998801</v>
      </c>
      <c r="B782">
        <f>$D$2*COS(($E$2*Table2[[#This Row],[t]])-$L$2)</f>
        <v>1.2571780352521771</v>
      </c>
      <c r="C782">
        <f>($D$3*EXP($E$3*Table2[[#This Row],[t]]))*COS(($F$3*Table2[[#This Row],[t]])-$L$3)</f>
        <v>5.1334999398054477E-2</v>
      </c>
      <c r="D782" t="e">
        <f>($F$4*EXP($D$4*Table2[[#This Row],[t]]))+($G$4*EXP($E$4*Table2[[#This Row],[t]]))</f>
        <v>#NUM!</v>
      </c>
      <c r="E782">
        <f>EXP($D$5*Table2[[#This Row],[t]])*($E$5+($F$5*Table2[[#This Row],[t]]))</f>
        <v>-0.18894794253866082</v>
      </c>
      <c r="G782" s="26">
        <f t="shared" si="25"/>
        <v>7.7099999999998801</v>
      </c>
      <c r="H782">
        <f ca="1">INDIRECT("Table2[@["&amp;Motion&amp;"]]")</f>
        <v>5.1334999398054477E-2</v>
      </c>
    </row>
    <row r="783" spans="1:8" x14ac:dyDescent="0.25">
      <c r="A783">
        <f t="shared" si="24"/>
        <v>7.7199999999998798</v>
      </c>
      <c r="B783">
        <f>$D$2*COS(($E$2*Table2[[#This Row],[t]])-$L$2)</f>
        <v>1.2072529496906281</v>
      </c>
      <c r="C783">
        <f>($D$3*EXP($E$3*Table2[[#This Row],[t]]))*COS(($F$3*Table2[[#This Row],[t]])-$L$3)</f>
        <v>5.0270515407122775E-2</v>
      </c>
      <c r="D783" t="e">
        <f>($F$4*EXP($D$4*Table2[[#This Row],[t]]))+($G$4*EXP($E$4*Table2[[#This Row],[t]]))</f>
        <v>#NUM!</v>
      </c>
      <c r="E783">
        <f>EXP($D$5*Table2[[#This Row],[t]])*($E$5+($F$5*Table2[[#This Row],[t]]))</f>
        <v>-0.18824257573838366</v>
      </c>
      <c r="G783" s="26">
        <f t="shared" si="25"/>
        <v>7.7199999999998798</v>
      </c>
      <c r="H783">
        <f ca="1">INDIRECT("Table2[@["&amp;Motion&amp;"]]")</f>
        <v>5.0270515407122775E-2</v>
      </c>
    </row>
    <row r="784" spans="1:8" x14ac:dyDescent="0.25">
      <c r="A784">
        <f t="shared" si="24"/>
        <v>7.7299999999998796</v>
      </c>
      <c r="B784">
        <f>$D$2*COS(($E$2*Table2[[#This Row],[t]])-$L$2)</f>
        <v>1.1568449790456941</v>
      </c>
      <c r="C784">
        <f>($D$3*EXP($E$3*Table2[[#This Row],[t]]))*COS(($F$3*Table2[[#This Row],[t]])-$L$3)</f>
        <v>4.9177860213507757E-2</v>
      </c>
      <c r="D784" t="e">
        <f>($F$4*EXP($D$4*Table2[[#This Row],[t]]))+($G$4*EXP($E$4*Table2[[#This Row],[t]]))</f>
        <v>#NUM!</v>
      </c>
      <c r="E784">
        <f>EXP($D$5*Table2[[#This Row],[t]])*($E$5+($F$5*Table2[[#This Row],[t]]))</f>
        <v>-0.18753954485248225</v>
      </c>
      <c r="G784" s="26">
        <f t="shared" si="25"/>
        <v>7.7299999999998796</v>
      </c>
      <c r="H784">
        <f ca="1">INDIRECT("Table2[@["&amp;Motion&amp;"]]")</f>
        <v>4.9177860213507757E-2</v>
      </c>
    </row>
    <row r="785" spans="1:8" x14ac:dyDescent="0.25">
      <c r="A785">
        <f t="shared" si="24"/>
        <v>7.7399999999998794</v>
      </c>
      <c r="B785">
        <f>$D$2*COS(($E$2*Table2[[#This Row],[t]])-$L$2)</f>
        <v>1.1059742858335362</v>
      </c>
      <c r="C785">
        <f>($D$3*EXP($E$3*Table2[[#This Row],[t]]))*COS(($F$3*Table2[[#This Row],[t]])-$L$3)</f>
        <v>4.8058156658758393E-2</v>
      </c>
      <c r="D785" t="e">
        <f>($F$4*EXP($D$4*Table2[[#This Row],[t]]))+($G$4*EXP($E$4*Table2[[#This Row],[t]]))</f>
        <v>#NUM!</v>
      </c>
      <c r="E785">
        <f>EXP($D$5*Table2[[#This Row],[t]])*($E$5+($F$5*Table2[[#This Row],[t]]))</f>
        <v>-0.18683884412636931</v>
      </c>
      <c r="G785" s="26">
        <f t="shared" si="25"/>
        <v>7.7399999999998794</v>
      </c>
      <c r="H785">
        <f ca="1">INDIRECT("Table2[@["&amp;Motion&amp;"]]")</f>
        <v>4.8058156658758393E-2</v>
      </c>
    </row>
    <row r="786" spans="1:8" x14ac:dyDescent="0.25">
      <c r="A786">
        <f t="shared" si="24"/>
        <v>7.7499999999998792</v>
      </c>
      <c r="B786">
        <f>$D$2*COS(($E$2*Table2[[#This Row],[t]])-$L$2)</f>
        <v>1.0546612176531718</v>
      </c>
      <c r="C786">
        <f>($D$3*EXP($E$3*Table2[[#This Row],[t]]))*COS(($F$3*Table2[[#This Row],[t]])-$L$3)</f>
        <v>4.691253726863253E-2</v>
      </c>
      <c r="D786" t="e">
        <f>($F$4*EXP($D$4*Table2[[#This Row],[t]]))+($G$4*EXP($E$4*Table2[[#This Row],[t]]))</f>
        <v>#NUM!</v>
      </c>
      <c r="E786">
        <f>EXP($D$5*Table2[[#This Row],[t]])*($E$5+($F$5*Table2[[#This Row],[t]]))</f>
        <v>-0.18614046780475299</v>
      </c>
      <c r="G786" s="26">
        <f t="shared" si="25"/>
        <v>7.7499999999998792</v>
      </c>
      <c r="H786">
        <f ca="1">INDIRECT("Table2[@["&amp;Motion&amp;"]]")</f>
        <v>4.691253726863253E-2</v>
      </c>
    </row>
    <row r="787" spans="1:8" x14ac:dyDescent="0.25">
      <c r="A787">
        <f t="shared" si="24"/>
        <v>7.759999999999879</v>
      </c>
      <c r="B787">
        <f>$D$2*COS(($E$2*Table2[[#This Row],[t]])-$L$2)</f>
        <v>1.0029262990477081</v>
      </c>
      <c r="C787">
        <f>($D$3*EXP($E$3*Table2[[#This Row],[t]]))*COS(($F$3*Table2[[#This Row],[t]])-$L$3)</f>
        <v>4.5742143283460102E-2</v>
      </c>
      <c r="D787" t="e">
        <f>($F$4*EXP($D$4*Table2[[#This Row],[t]]))+($G$4*EXP($E$4*Table2[[#This Row],[t]]))</f>
        <v>#NUM!</v>
      </c>
      <c r="E787">
        <f>EXP($D$5*Table2[[#This Row],[t]])*($E$5+($F$5*Table2[[#This Row],[t]]))</f>
        <v>-0.18544441013178722</v>
      </c>
      <c r="G787" s="26">
        <f t="shared" si="25"/>
        <v>7.759999999999879</v>
      </c>
      <c r="H787">
        <f ca="1">INDIRECT("Table2[@["&amp;Motion&amp;"]]")</f>
        <v>4.5742143283460102E-2</v>
      </c>
    </row>
    <row r="788" spans="1:8" x14ac:dyDescent="0.25">
      <c r="A788">
        <f t="shared" si="24"/>
        <v>7.7699999999998788</v>
      </c>
      <c r="B788">
        <f>$D$2*COS(($E$2*Table2[[#This Row],[t]])-$L$2)</f>
        <v>0.95079022329479812</v>
      </c>
      <c r="C788">
        <f>($D$3*EXP($E$3*Table2[[#This Row],[t]]))*COS(($F$3*Table2[[#This Row],[t]])-$L$3)</f>
        <v>4.4548123691435453E-2</v>
      </c>
      <c r="D788" t="e">
        <f>($F$4*EXP($D$4*Table2[[#This Row],[t]]))+($G$4*EXP($E$4*Table2[[#This Row],[t]]))</f>
        <v>#NUM!</v>
      </c>
      <c r="E788">
        <f>EXP($D$5*Table2[[#This Row],[t]])*($E$5+($F$5*Table2[[#This Row],[t]]))</f>
        <v>-0.18475066535122031</v>
      </c>
      <c r="G788" s="26">
        <f t="shared" si="25"/>
        <v>7.7699999999998788</v>
      </c>
      <c r="H788">
        <f ca="1">INDIRECT("Table2[@["&amp;Motion&amp;"]]")</f>
        <v>4.4548123691435453E-2</v>
      </c>
    </row>
    <row r="789" spans="1:8" x14ac:dyDescent="0.25">
      <c r="A789">
        <f t="shared" si="24"/>
        <v>7.7799999999998786</v>
      </c>
      <c r="B789">
        <f>$D$2*COS(($E$2*Table2[[#This Row],[t]])-$L$2)</f>
        <v>0.89827384412960409</v>
      </c>
      <c r="C789">
        <f>($D$3*EXP($E$3*Table2[[#This Row],[t]]))*COS(($F$3*Table2[[#This Row],[t]])-$L$3)</f>
        <v>4.3331634265552858E-2</v>
      </c>
      <c r="D789" t="e">
        <f>($F$4*EXP($D$4*Table2[[#This Row],[t]]))+($G$4*EXP($E$4*Table2[[#This Row],[t]]))</f>
        <v>#NUM!</v>
      </c>
      <c r="E789">
        <f>EXP($D$5*Table2[[#This Row],[t]])*($E$5+($F$5*Table2[[#This Row],[t]]))</f>
        <v>-0.18405922770654212</v>
      </c>
      <c r="G789" s="26">
        <f t="shared" si="25"/>
        <v>7.7799999999998786</v>
      </c>
      <c r="H789">
        <f ca="1">INDIRECT("Table2[@["&amp;Motion&amp;"]]")</f>
        <v>4.3331634265552858E-2</v>
      </c>
    </row>
    <row r="790" spans="1:8" x14ac:dyDescent="0.25">
      <c r="A790">
        <f t="shared" si="24"/>
        <v>7.7899999999998784</v>
      </c>
      <c r="B790">
        <f>$D$2*COS(($E$2*Table2[[#This Row],[t]])-$L$2)</f>
        <v>0.84539816740358287</v>
      </c>
      <c r="C790">
        <f>($D$3*EXP($E$3*Table2[[#This Row],[t]]))*COS(($F$3*Table2[[#This Row],[t]])-$L$3)</f>
        <v>4.2093836604894415E-2</v>
      </c>
      <c r="D790" t="e">
        <f>($F$4*EXP($D$4*Table2[[#This Row],[t]]))+($G$4*EXP($E$4*Table2[[#This Row],[t]]))</f>
        <v>#NUM!</v>
      </c>
      <c r="E790">
        <f>EXP($D$5*Table2[[#This Row],[t]])*($E$5+($F$5*Table2[[#This Row],[t]]))</f>
        <v>-0.18337009144113001</v>
      </c>
      <c r="G790" s="26">
        <f t="shared" si="25"/>
        <v>7.7899999999998784</v>
      </c>
      <c r="H790">
        <f ca="1">INDIRECT("Table2[@["&amp;Motion&amp;"]]")</f>
        <v>4.2093836604894415E-2</v>
      </c>
    </row>
    <row r="791" spans="1:8" x14ac:dyDescent="0.25">
      <c r="A791">
        <f t="shared" si="24"/>
        <v>7.7999999999998781</v>
      </c>
      <c r="B791">
        <f>$D$2*COS(($E$2*Table2[[#This Row],[t]])-$L$2)</f>
        <v>0.79218434268242577</v>
      </c>
      <c r="C791">
        <f>($D$3*EXP($E$3*Table2[[#This Row],[t]]))*COS(($F$3*Table2[[#This Row],[t]])-$L$3)</f>
        <v>4.083589718096417E-2</v>
      </c>
      <c r="D791" t="e">
        <f>($F$4*EXP($D$4*Table2[[#This Row],[t]]))+($G$4*EXP($E$4*Table2[[#This Row],[t]]))</f>
        <v>#NUM!</v>
      </c>
      <c r="E791">
        <f>EXP($D$5*Table2[[#This Row],[t]])*($E$5+($F$5*Table2[[#This Row],[t]]))</f>
        <v>-0.18268325079839298</v>
      </c>
      <c r="G791" s="26">
        <f t="shared" si="25"/>
        <v>7.7999999999998781</v>
      </c>
      <c r="H791">
        <f ca="1">INDIRECT("Table2[@["&amp;Motion&amp;"]]")</f>
        <v>4.083589718096417E-2</v>
      </c>
    </row>
    <row r="792" spans="1:8" x14ac:dyDescent="0.25">
      <c r="A792">
        <f t="shared" si="24"/>
        <v>7.8099999999998779</v>
      </c>
      <c r="B792">
        <f>$D$2*COS(($E$2*Table2[[#This Row],[t]])-$L$2)</f>
        <v>0.73865365478651257</v>
      </c>
      <c r="C792">
        <f>($D$3*EXP($E$3*Table2[[#This Row],[t]]))*COS(($F$3*Table2[[#This Row],[t]])-$L$3)</f>
        <v>3.9558986389754212E-2</v>
      </c>
      <c r="D792" t="e">
        <f>($F$4*EXP($D$4*Table2[[#This Row],[t]]))+($G$4*EXP($E$4*Table2[[#This Row],[t]]))</f>
        <v>#NUM!</v>
      </c>
      <c r="E792">
        <f>EXP($D$5*Table2[[#This Row],[t]])*($E$5+($F$5*Table2[[#This Row],[t]]))</f>
        <v>-0.18199870002191454</v>
      </c>
      <c r="G792" s="26">
        <f t="shared" si="25"/>
        <v>7.8099999999998779</v>
      </c>
      <c r="H792">
        <f ca="1">INDIRECT("Table2[@["&amp;Motion&amp;"]]")</f>
        <v>3.9558986389754212E-2</v>
      </c>
    </row>
    <row r="793" spans="1:8" x14ac:dyDescent="0.25">
      <c r="A793">
        <f t="shared" si="24"/>
        <v>7.8199999999998777</v>
      </c>
      <c r="B793">
        <f>$D$2*COS(($E$2*Table2[[#This Row],[t]])-$L$2)</f>
        <v>0.68482751527726915</v>
      </c>
      <c r="C793">
        <f>($D$3*EXP($E$3*Table2[[#This Row],[t]]))*COS(($F$3*Table2[[#This Row],[t]])-$L$3)</f>
        <v>3.8264277610217626E-2</v>
      </c>
      <c r="D793" t="e">
        <f>($F$4*EXP($D$4*Table2[[#This Row],[t]]))+($G$4*EXP($E$4*Table2[[#This Row],[t]]))</f>
        <v>#NUM!</v>
      </c>
      <c r="E793">
        <f>EXP($D$5*Table2[[#This Row],[t]])*($E$5+($F$5*Table2[[#This Row],[t]]))</f>
        <v>-0.18131643335559447</v>
      </c>
      <c r="G793" s="26">
        <f t="shared" si="25"/>
        <v>7.8199999999998777</v>
      </c>
      <c r="H793">
        <f ca="1">INDIRECT("Table2[@["&amp;Motion&amp;"]]")</f>
        <v>3.8264277610217626E-2</v>
      </c>
    </row>
    <row r="794" spans="1:8" x14ac:dyDescent="0.25">
      <c r="A794">
        <f t="shared" si="24"/>
        <v>7.8299999999998775</v>
      </c>
      <c r="B794">
        <f>$D$2*COS(($E$2*Table2[[#This Row],[t]])-$L$2)</f>
        <v>0.63072745389282636</v>
      </c>
      <c r="C794">
        <f>($D$3*EXP($E$3*Table2[[#This Row],[t]]))*COS(($F$3*Table2[[#This Row],[t]])-$L$3)</f>
        <v>3.6952946269808107E-2</v>
      </c>
      <c r="D794" t="e">
        <f>($F$4*EXP($D$4*Table2[[#This Row],[t]]))+($G$4*EXP($E$4*Table2[[#This Row],[t]]))</f>
        <v>#NUM!</v>
      </c>
      <c r="E794">
        <f>EXP($D$5*Table2[[#This Row],[t]])*($E$5+($F$5*Table2[[#This Row],[t]]))</f>
        <v>-0.1806364450437884</v>
      </c>
      <c r="G794" s="26">
        <f t="shared" si="25"/>
        <v>7.8299999999998775</v>
      </c>
      <c r="H794">
        <f ca="1">INDIRECT("Table2[@["&amp;Motion&amp;"]]")</f>
        <v>3.6952946269808107E-2</v>
      </c>
    </row>
    <row r="795" spans="1:8" x14ac:dyDescent="0.25">
      <c r="A795">
        <f t="shared" si="24"/>
        <v>7.8399999999998773</v>
      </c>
      <c r="B795">
        <f>$D$2*COS(($E$2*Table2[[#This Row],[t]])-$L$2)</f>
        <v>0.57637510993641372</v>
      </c>
      <c r="C795">
        <f>($D$3*EXP($E$3*Table2[[#This Row],[t]]))*COS(($F$3*Table2[[#This Row],[t]])-$L$3)</f>
        <v>3.5626168917739516E-2</v>
      </c>
      <c r="D795" t="e">
        <f>($F$4*EXP($D$4*Table2[[#This Row],[t]]))+($G$4*EXP($E$4*Table2[[#This Row],[t]]))</f>
        <v>#NUM!</v>
      </c>
      <c r="E795">
        <f>EXP($D$5*Table2[[#This Row],[t]])*($E$5+($F$5*Table2[[#This Row],[t]]))</f>
        <v>-0.1799587293314468</v>
      </c>
      <c r="G795" s="26">
        <f t="shared" si="25"/>
        <v>7.8399999999998773</v>
      </c>
      <c r="H795">
        <f ca="1">INDIRECT("Table2[@["&amp;Motion&amp;"]]")</f>
        <v>3.5626168917739516E-2</v>
      </c>
    </row>
    <row r="796" spans="1:8" x14ac:dyDescent="0.25">
      <c r="A796">
        <f t="shared" si="24"/>
        <v>7.8499999999998771</v>
      </c>
      <c r="B796">
        <f>$D$2*COS(($E$2*Table2[[#This Row],[t]])-$L$2)</f>
        <v>0.5217922236209257</v>
      </c>
      <c r="C796">
        <f>($D$3*EXP($E$3*Table2[[#This Row],[t]]))*COS(($F$3*Table2[[#This Row],[t]])-$L$3)</f>
        <v>3.4285122306600795E-2</v>
      </c>
      <c r="D796" t="e">
        <f>($F$4*EXP($D$4*Table2[[#This Row],[t]]))+($G$4*EXP($E$4*Table2[[#This Row],[t]]))</f>
        <v>#NUM!</v>
      </c>
      <c r="E796">
        <f>EXP($D$5*Table2[[#This Row],[t]])*($E$5+($F$5*Table2[[#This Row],[t]]))</f>
        <v>-0.1792832804642521</v>
      </c>
      <c r="G796" s="26">
        <f t="shared" si="25"/>
        <v>7.8499999999998771</v>
      </c>
      <c r="H796">
        <f ca="1">INDIRECT("Table2[@["&amp;Motion&amp;"]]")</f>
        <v>3.4285122306600795E-2</v>
      </c>
    </row>
    <row r="797" spans="1:8" x14ac:dyDescent="0.25">
      <c r="A797">
        <f t="shared" si="24"/>
        <v>7.8599999999998769</v>
      </c>
      <c r="B797">
        <f>$D$2*COS(($E$2*Table2[[#This Row],[t]])-$L$2)</f>
        <v>0.46700062737312609</v>
      </c>
      <c r="C797">
        <f>($D$3*EXP($E$3*Table2[[#This Row],[t]]))*COS(($F$3*Table2[[#This Row],[t]])-$L$3)</f>
        <v>3.2930982482953071E-2</v>
      </c>
      <c r="D797" t="e">
        <f>($F$4*EXP($D$4*Table2[[#This Row],[t]]))+($G$4*EXP($E$4*Table2[[#This Row],[t]]))</f>
        <v>#NUM!</v>
      </c>
      <c r="E797">
        <f>EXP($D$5*Table2[[#This Row],[t]])*($E$5+($F$5*Table2[[#This Row],[t]]))</f>
        <v>-0.17861009268875444</v>
      </c>
      <c r="G797" s="26">
        <f t="shared" si="25"/>
        <v>7.8599999999998769</v>
      </c>
      <c r="H797">
        <f ca="1">INDIRECT("Table2[@["&amp;Motion&amp;"]]")</f>
        <v>3.2930982482953071E-2</v>
      </c>
    </row>
    <row r="798" spans="1:8" x14ac:dyDescent="0.25">
      <c r="A798">
        <f t="shared" si="24"/>
        <v>7.8699999999998766</v>
      </c>
      <c r="B798">
        <f>$D$2*COS(($E$2*Table2[[#This Row],[t]])-$L$2)</f>
        <v>0.41202223710096925</v>
      </c>
      <c r="C798">
        <f>($D$3*EXP($E$3*Table2[[#This Row],[t]]))*COS(($F$3*Table2[[#This Row],[t]])-$L$3)</f>
        <v>3.1564923887518359E-2</v>
      </c>
      <c r="D798" t="e">
        <f>($F$4*EXP($D$4*Table2[[#This Row],[t]]))+($G$4*EXP($E$4*Table2[[#This Row],[t]]))</f>
        <v>#NUM!</v>
      </c>
      <c r="E798">
        <f>EXP($D$5*Table2[[#This Row],[t]])*($E$5+($F$5*Table2[[#This Row],[t]]))</f>
        <v>-0.1779391602525065</v>
      </c>
      <c r="G798" s="26">
        <f t="shared" si="25"/>
        <v>7.8699999999998766</v>
      </c>
      <c r="H798">
        <f ca="1">INDIRECT("Table2[@["&amp;Motion&amp;"]]")</f>
        <v>3.1564923887518359E-2</v>
      </c>
    </row>
    <row r="799" spans="1:8" x14ac:dyDescent="0.25">
      <c r="A799">
        <f t="shared" si="24"/>
        <v>7.8799999999998764</v>
      </c>
      <c r="B799">
        <f>$D$2*COS(($E$2*Table2[[#This Row],[t]])-$L$2)</f>
        <v>0.35687904342752858</v>
      </c>
      <c r="C799">
        <f>($D$3*EXP($E$3*Table2[[#This Row],[t]]))*COS(($F$3*Table2[[#This Row],[t]])-$L$3)</f>
        <v>3.0188118465561273E-2</v>
      </c>
      <c r="D799" t="e">
        <f>($F$4*EXP($D$4*Table2[[#This Row],[t]]))+($G$4*EXP($E$4*Table2[[#This Row],[t]]))</f>
        <v>#NUM!</v>
      </c>
      <c r="E799">
        <f>EXP($D$5*Table2[[#This Row],[t]])*($E$5+($F$5*Table2[[#This Row],[t]]))</f>
        <v>-0.17727047740419608</v>
      </c>
      <c r="G799" s="26">
        <f t="shared" si="25"/>
        <v>7.8799999999998764</v>
      </c>
      <c r="H799">
        <f ca="1">INDIRECT("Table2[@["&amp;Motion&amp;"]]")</f>
        <v>3.0188118465561273E-2</v>
      </c>
    </row>
    <row r="800" spans="1:8" x14ac:dyDescent="0.25">
      <c r="A800">
        <f t="shared" si="24"/>
        <v>7.8899999999998762</v>
      </c>
      <c r="B800">
        <f>$D$2*COS(($E$2*Table2[[#This Row],[t]])-$L$2)</f>
        <v>0.30159310289504077</v>
      </c>
      <c r="C800">
        <f>($D$3*EXP($E$3*Table2[[#This Row],[t]]))*COS(($F$3*Table2[[#This Row],[t]])-$L$3)</f>
        <v>2.8801734788046075E-2</v>
      </c>
      <c r="D800" t="e">
        <f>($F$4*EXP($D$4*Table2[[#This Row],[t]]))+($G$4*EXP($E$4*Table2[[#This Row],[t]]))</f>
        <v>#NUM!</v>
      </c>
      <c r="E800">
        <f>EXP($D$5*Table2[[#This Row],[t]])*($E$5+($F$5*Table2[[#This Row],[t]]))</f>
        <v>-0.17660403839377842</v>
      </c>
      <c r="G800" s="26">
        <f t="shared" si="25"/>
        <v>7.8899999999998762</v>
      </c>
      <c r="H800">
        <f ca="1">INDIRECT("Table2[@["&amp;Motion&amp;"]]")</f>
        <v>2.8801734788046075E-2</v>
      </c>
    </row>
    <row r="801" spans="1:8" x14ac:dyDescent="0.25">
      <c r="A801">
        <f t="shared" si="24"/>
        <v>7.899999999999876</v>
      </c>
      <c r="B801">
        <f>$D$2*COS(($E$2*Table2[[#This Row],[t]])-$L$2)</f>
        <v>0.24618652914258268</v>
      </c>
      <c r="C801">
        <f>($D$3*EXP($E$3*Table2[[#This Row],[t]]))*COS(($F$3*Table2[[#This Row],[t]])-$L$3)</f>
        <v>2.7406937184140206E-2</v>
      </c>
      <c r="D801" t="e">
        <f>($F$4*EXP($D$4*Table2[[#This Row],[t]]))+($G$4*EXP($E$4*Table2[[#This Row],[t]]))</f>
        <v>#NUM!</v>
      </c>
      <c r="E801">
        <f>EXP($D$5*Table2[[#This Row],[t]])*($E$5+($F$5*Table2[[#This Row],[t]]))</f>
        <v>-0.17593983747260625</v>
      </c>
      <c r="G801" s="26">
        <f t="shared" si="25"/>
        <v>7.899999999999876</v>
      </c>
      <c r="H801">
        <f ca="1">INDIRECT("Table2[@["&amp;Motion&amp;"]]")</f>
        <v>2.7406937184140206E-2</v>
      </c>
    </row>
    <row r="802" spans="1:8" x14ac:dyDescent="0.25">
      <c r="A802">
        <f t="shared" si="24"/>
        <v>7.9099999999998758</v>
      </c>
      <c r="B802">
        <f>$D$2*COS(($E$2*Table2[[#This Row],[t]])-$L$2)</f>
        <v>0.19068148406091087</v>
      </c>
      <c r="C802">
        <f>($D$3*EXP($E$3*Table2[[#This Row],[t]]))*COS(($F$3*Table2[[#This Row],[t]])-$L$3)</f>
        <v>2.6004884885621186E-2</v>
      </c>
      <c r="D802" t="e">
        <f>($F$4*EXP($D$4*Table2[[#This Row],[t]]))+($G$4*EXP($E$4*Table2[[#This Row],[t]]))</f>
        <v>#NUM!</v>
      </c>
      <c r="E802">
        <f>EXP($D$5*Table2[[#This Row],[t]])*($E$5+($F$5*Table2[[#This Row],[t]]))</f>
        <v>-0.17527786889355904</v>
      </c>
      <c r="G802" s="26">
        <f t="shared" si="25"/>
        <v>7.9099999999998758</v>
      </c>
      <c r="H802">
        <f ca="1">INDIRECT("Table2[@["&amp;Motion&amp;"]]")</f>
        <v>2.6004884885621186E-2</v>
      </c>
    </row>
    <row r="803" spans="1:8" x14ac:dyDescent="0.25">
      <c r="A803">
        <f t="shared" si="24"/>
        <v>7.9199999999998756</v>
      </c>
      <c r="B803">
        <f>$D$2*COS(($E$2*Table2[[#This Row],[t]])-$L$2)</f>
        <v>0.13510016892800056</v>
      </c>
      <c r="C803">
        <f>($D$3*EXP($E$3*Table2[[#This Row],[t]]))*COS(($F$3*Table2[[#This Row],[t]])-$L$3)</f>
        <v>2.4596731183725695E-2</v>
      </c>
      <c r="D803" t="e">
        <f>($F$4*EXP($D$4*Table2[[#This Row],[t]]))+($G$4*EXP($E$4*Table2[[#This Row],[t]]))</f>
        <v>#NUM!</v>
      </c>
      <c r="E803">
        <f>EXP($D$5*Table2[[#This Row],[t]])*($E$5+($F$5*Table2[[#This Row],[t]]))</f>
        <v>-0.17461812691117076</v>
      </c>
      <c r="G803" s="26">
        <f t="shared" si="25"/>
        <v>7.9199999999998756</v>
      </c>
      <c r="H803">
        <f ca="1">INDIRECT("Table2[@["&amp;Motion&amp;"]]")</f>
        <v>2.4596731183725695E-2</v>
      </c>
    </row>
    <row r="804" spans="1:8" x14ac:dyDescent="0.25">
      <c r="A804">
        <f t="shared" ref="A804:A867" si="26">A803+$B$9</f>
        <v>7.9299999999998754</v>
      </c>
      <c r="B804">
        <f>$D$2*COS(($E$2*Table2[[#This Row],[t]])-$L$2)</f>
        <v>7.9464815528830626E-2</v>
      </c>
      <c r="C804">
        <f>($D$3*EXP($E$3*Table2[[#This Row],[t]]))*COS(($F$3*Table2[[#This Row],[t]])-$L$3)</f>
        <v>2.3183622598970489E-2</v>
      </c>
      <c r="D804" t="e">
        <f>($F$4*EXP($D$4*Table2[[#This Row],[t]]))+($G$4*EXP($E$4*Table2[[#This Row],[t]]))</f>
        <v>#NUM!</v>
      </c>
      <c r="E804">
        <f>EXP($D$5*Table2[[#This Row],[t]])*($E$5+($F$5*Table2[[#This Row],[t]]))</f>
        <v>-0.17396060578175634</v>
      </c>
      <c r="G804" s="26">
        <f t="shared" ref="G804:G867" si="27">G803+$B$9</f>
        <v>7.9299999999998754</v>
      </c>
      <c r="H804">
        <f ca="1">INDIRECT("Table2[@["&amp;Motion&amp;"]]")</f>
        <v>2.3183622598970489E-2</v>
      </c>
    </row>
    <row r="805" spans="1:8" x14ac:dyDescent="0.25">
      <c r="A805">
        <f t="shared" si="26"/>
        <v>7.9399999999998752</v>
      </c>
      <c r="B805">
        <f>$D$2*COS(($E$2*Table2[[#This Row],[t]])-$L$2)</f>
        <v>2.3797677262965906E-2</v>
      </c>
      <c r="C805">
        <f>($D$3*EXP($E$3*Table2[[#This Row],[t]]))*COS(($F$3*Table2[[#This Row],[t]])-$L$3)</f>
        <v>2.1766698064453659E-2</v>
      </c>
      <c r="D805" t="e">
        <f>($F$4*EXP($D$4*Table2[[#This Row],[t]]))+($G$4*EXP($E$4*Table2[[#This Row],[t]]))</f>
        <v>#NUM!</v>
      </c>
      <c r="E805">
        <f>EXP($D$5*Table2[[#This Row],[t]])*($E$5+($F$5*Table2[[#This Row],[t]]))</f>
        <v>-0.17330529976353673</v>
      </c>
      <c r="G805" s="26">
        <f t="shared" si="27"/>
        <v>7.9399999999998752</v>
      </c>
      <c r="H805">
        <f ca="1">INDIRECT("Table2[@["&amp;Motion&amp;"]]")</f>
        <v>2.1766698064453659E-2</v>
      </c>
    </row>
    <row r="806" spans="1:8" x14ac:dyDescent="0.25">
      <c r="A806">
        <f t="shared" si="26"/>
        <v>7.9499999999998749</v>
      </c>
      <c r="B806">
        <f>$D$2*COS(($E$2*Table2[[#This Row],[t]])-$L$2)</f>
        <v>-3.1878979756505867E-2</v>
      </c>
      <c r="C806">
        <f>($D$3*EXP($E$3*Table2[[#This Row],[t]]))*COS(($F$3*Table2[[#This Row],[t]])-$L$3)</f>
        <v>2.0347088123132871E-2</v>
      </c>
      <c r="D806" t="e">
        <f>($F$4*EXP($D$4*Table2[[#This Row],[t]]))+($G$4*EXP($E$4*Table2[[#This Row],[t]]))</f>
        <v>#NUM!</v>
      </c>
      <c r="E806">
        <f>EXP($D$5*Table2[[#This Row],[t]])*($E$5+($F$5*Table2[[#This Row],[t]]))</f>
        <v>-0.17265220311676288</v>
      </c>
      <c r="G806" s="26">
        <f t="shared" si="27"/>
        <v>7.9499999999998749</v>
      </c>
      <c r="H806">
        <f ca="1">INDIRECT("Table2[@["&amp;Motion&amp;"]]")</f>
        <v>2.0347088123132871E-2</v>
      </c>
    </row>
    <row r="807" spans="1:8" x14ac:dyDescent="0.25">
      <c r="A807">
        <f t="shared" si="26"/>
        <v>7.9599999999998747</v>
      </c>
      <c r="B807">
        <f>$D$2*COS(($E$2*Table2[[#This Row],[t]])-$L$2)</f>
        <v>-8.754288560912242E-2</v>
      </c>
      <c r="C807">
        <f>($D$3*EXP($E$3*Table2[[#This Row],[t]]))*COS(($F$3*Table2[[#This Row],[t]])-$L$3)</f>
        <v>1.8925914139561104E-2</v>
      </c>
      <c r="D807" t="e">
        <f>($F$4*EXP($D$4*Table2[[#This Row],[t]]))+($G$4*EXP($E$4*Table2[[#This Row],[t]]))</f>
        <v>#NUM!</v>
      </c>
      <c r="E807">
        <f>EXP($D$5*Table2[[#This Row],[t]])*($E$5+($F$5*Table2[[#This Row],[t]]))</f>
        <v>-0.17200131010383832</v>
      </c>
      <c r="G807" s="26">
        <f t="shared" si="27"/>
        <v>7.9599999999998747</v>
      </c>
      <c r="H807">
        <f ca="1">INDIRECT("Table2[@["&amp;Motion&amp;"]]")</f>
        <v>1.8925914139561104E-2</v>
      </c>
    </row>
    <row r="808" spans="1:8" x14ac:dyDescent="0.25">
      <c r="A808">
        <f t="shared" si="26"/>
        <v>7.9699999999998745</v>
      </c>
      <c r="B808">
        <f>$D$2*COS(($E$2*Table2[[#This Row],[t]])-$L$2)</f>
        <v>-0.14317177547471824</v>
      </c>
      <c r="C808">
        <f>($D$3*EXP($E$3*Table2[[#This Row],[t]]))*COS(($F$3*Table2[[#This Row],[t]])-$L$3)</f>
        <v>1.7504287526541418E-2</v>
      </c>
      <c r="D808" t="e">
        <f>($F$4*EXP($D$4*Table2[[#This Row],[t]]))+($G$4*EXP($E$4*Table2[[#This Row],[t]]))</f>
        <v>#NUM!</v>
      </c>
      <c r="E808">
        <f>EXP($D$5*Table2[[#This Row],[t]])*($E$5+($F$5*Table2[[#This Row],[t]]))</f>
        <v>-0.17135261498944032</v>
      </c>
      <c r="G808" s="26">
        <f t="shared" si="27"/>
        <v>7.9699999999998745</v>
      </c>
      <c r="H808">
        <f ca="1">INDIRECT("Table2[@["&amp;Motion&amp;"]]")</f>
        <v>1.7504287526541418E-2</v>
      </c>
    </row>
    <row r="809" spans="1:8" x14ac:dyDescent="0.25">
      <c r="A809">
        <f t="shared" si="26"/>
        <v>7.9799999999998743</v>
      </c>
      <c r="B809">
        <f>$D$2*COS(($E$2*Table2[[#This Row],[t]])-$L$2)</f>
        <v>-0.19874339853905576</v>
      </c>
      <c r="C809">
        <f>($D$3*EXP($E$3*Table2[[#This Row],[t]]))*COS(($F$3*Table2[[#This Row],[t]])-$L$3)</f>
        <v>1.6083308987152076E-2</v>
      </c>
      <c r="D809" t="e">
        <f>($F$4*EXP($D$4*Table2[[#This Row],[t]]))+($G$4*EXP($E$4*Table2[[#This Row],[t]]))</f>
        <v>#NUM!</v>
      </c>
      <c r="E809">
        <f>EXP($D$5*Table2[[#This Row],[t]])*($E$5+($F$5*Table2[[#This Row],[t]]))</f>
        <v>-0.17070611204064021</v>
      </c>
      <c r="G809" s="26">
        <f t="shared" si="27"/>
        <v>7.9799999999998743</v>
      </c>
      <c r="H809">
        <f ca="1">INDIRECT("Table2[@["&amp;Motion&amp;"]]")</f>
        <v>1.6083308987152076E-2</v>
      </c>
    </row>
    <row r="810" spans="1:8" x14ac:dyDescent="0.25">
      <c r="A810">
        <f t="shared" si="26"/>
        <v>7.9899999999998741</v>
      </c>
      <c r="B810">
        <f>$D$2*COS(($E$2*Table2[[#This Row],[t]])-$L$2)</f>
        <v>-0.25423552689385431</v>
      </c>
      <c r="C810">
        <f>($D$3*EXP($E$3*Table2[[#This Row],[t]]))*COS(($F$3*Table2[[#This Row],[t]])-$L$3)</f>
        <v>1.4664067772570665E-2</v>
      </c>
      <c r="D810" t="e">
        <f>($F$4*EXP($D$4*Table2[[#This Row],[t]]))+($G$4*EXP($E$4*Table2[[#This Row],[t]]))</f>
        <v>#NUM!</v>
      </c>
      <c r="E810">
        <f>EXP($D$5*Table2[[#This Row],[t]])*($E$5+($F$5*Table2[[#This Row],[t]]))</f>
        <v>-0.17006179552702178</v>
      </c>
      <c r="G810" s="26">
        <f t="shared" si="27"/>
        <v>7.9899999999998741</v>
      </c>
      <c r="H810">
        <f ca="1">INDIRECT("Table2[@["&amp;Motion&amp;"]]")</f>
        <v>1.4664067772570665E-2</v>
      </c>
    </row>
    <row r="811" spans="1:8" x14ac:dyDescent="0.25">
      <c r="A811">
        <f t="shared" si="26"/>
        <v>7.9999999999998739</v>
      </c>
      <c r="B811">
        <f>$D$2*COS(($E$2*Table2[[#This Row],[t]])-$L$2)</f>
        <v>-0.30962596442765711</v>
      </c>
      <c r="C811">
        <f>($D$3*EXP($E$3*Table2[[#This Row],[t]]))*COS(($F$3*Table2[[#This Row],[t]])-$L$3)</f>
        <v>1.3247640956114554E-2</v>
      </c>
      <c r="D811" t="e">
        <f>($F$4*EXP($D$4*Table2[[#This Row],[t]]))+($G$4*EXP($E$4*Table2[[#This Row],[t]]))</f>
        <v>#NUM!</v>
      </c>
      <c r="E811">
        <f>EXP($D$5*Table2[[#This Row],[t]])*($E$5+($F$5*Table2[[#This Row],[t]]))</f>
        <v>-0.16941965972079923</v>
      </c>
      <c r="G811" s="26">
        <f t="shared" si="27"/>
        <v>7.9999999999998739</v>
      </c>
      <c r="H811">
        <f ca="1">INDIRECT("Table2[@["&amp;Motion&amp;"]]")</f>
        <v>1.3247640956114554E-2</v>
      </c>
    </row>
    <row r="812" spans="1:8" x14ac:dyDescent="0.25">
      <c r="A812">
        <f t="shared" si="26"/>
        <v>8.0099999999998737</v>
      </c>
      <c r="B812">
        <f>$D$2*COS(($E$2*Table2[[#This Row],[t]])-$L$2)</f>
        <v>-0.36489255570397999</v>
      </c>
      <c r="C812">
        <f>($D$3*EXP($E$3*Table2[[#This Row],[t]]))*COS(($F$3*Table2[[#This Row],[t]])-$L$3)</f>
        <v>1.1835092723893159E-2</v>
      </c>
      <c r="D812" t="e">
        <f>($F$4*EXP($D$4*Table2[[#This Row],[t]]))+($G$4*EXP($E$4*Table2[[#This Row],[t]]))</f>
        <v>#NUM!</v>
      </c>
      <c r="E812">
        <f>EXP($D$5*Table2[[#This Row],[t]])*($E$5+($F$5*Table2[[#This Row],[t]]))</f>
        <v>-0.16877969889693323</v>
      </c>
      <c r="G812" s="26">
        <f t="shared" si="27"/>
        <v>8.0099999999998737</v>
      </c>
      <c r="H812">
        <f ca="1">INDIRECT("Table2[@["&amp;Motion&amp;"]]")</f>
        <v>1.1835092723893159E-2</v>
      </c>
    </row>
    <row r="813" spans="1:8" x14ac:dyDescent="0.25">
      <c r="A813">
        <f t="shared" si="26"/>
        <v>8.0199999999998735</v>
      </c>
      <c r="B813">
        <f>$D$2*COS(($E$2*Table2[[#This Row],[t]])-$L$2)</f>
        <v>-0.42001319482319055</v>
      </c>
      <c r="C813">
        <f>($D$3*EXP($E$3*Table2[[#This Row],[t]]))*COS(($F$3*Table2[[#This Row],[t]])-$L$3)</f>
        <v>1.0427473682457269E-2</v>
      </c>
      <c r="D813" t="e">
        <f>($F$4*EXP($D$4*Table2[[#This Row],[t]]))+($G$4*EXP($E$4*Table2[[#This Row],[t]]))</f>
        <v>#NUM!</v>
      </c>
      <c r="E813">
        <f>EXP($D$5*Table2[[#This Row],[t]])*($E$5+($F$5*Table2[[#This Row],[t]]))</f>
        <v>-0.16814190733324599</v>
      </c>
      <c r="G813" s="26">
        <f t="shared" si="27"/>
        <v>8.0199999999998735</v>
      </c>
      <c r="H813">
        <f ca="1">INDIRECT("Table2[@["&amp;Motion&amp;"]]")</f>
        <v>1.0427473682457269E-2</v>
      </c>
    </row>
    <row r="814" spans="1:8" x14ac:dyDescent="0.25">
      <c r="A814">
        <f t="shared" si="26"/>
        <v>8.0299999999998732</v>
      </c>
      <c r="B814">
        <f>$D$2*COS(($E$2*Table2[[#This Row],[t]])-$L$2)</f>
        <v>-0.47496583426457306</v>
      </c>
      <c r="C814">
        <f>($D$3*EXP($E$3*Table2[[#This Row],[t]]))*COS(($F$3*Table2[[#This Row],[t]])-$L$3)</f>
        <v>9.0258201838075564E-3</v>
      </c>
      <c r="D814" t="e">
        <f>($F$4*EXP($D$4*Table2[[#This Row],[t]]))+($G$4*EXP($E$4*Table2[[#This Row],[t]]))</f>
        <v>#NUM!</v>
      </c>
      <c r="E814">
        <f>EXP($D$5*Table2[[#This Row],[t]])*($E$5+($F$5*Table2[[#This Row],[t]]))</f>
        <v>-0.1675062793105353</v>
      </c>
      <c r="G814" s="26">
        <f t="shared" si="27"/>
        <v>8.0299999999998732</v>
      </c>
      <c r="H814">
        <f ca="1">INDIRECT("Table2[@["&amp;Motion&amp;"]]")</f>
        <v>9.0258201838075564E-3</v>
      </c>
    </row>
    <row r="815" spans="1:8" x14ac:dyDescent="0.25">
      <c r="A815">
        <f t="shared" si="26"/>
        <v>8.039999999999873</v>
      </c>
      <c r="B815">
        <f>$D$2*COS(($E$2*Table2[[#This Row],[t]])-$L$2)</f>
        <v>-0.52972849370504316</v>
      </c>
      <c r="C815">
        <f>($D$3*EXP($E$3*Table2[[#This Row],[t]]))*COS(($F$3*Table2[[#This Row],[t]])-$L$3)</f>
        <v>7.6311536681108703E-3</v>
      </c>
      <c r="D815" t="e">
        <f>($F$4*EXP($D$4*Table2[[#This Row],[t]]))+($G$4*EXP($E$4*Table2[[#This Row],[t]]))</f>
        <v>#NUM!</v>
      </c>
      <c r="E815">
        <f>EXP($D$5*Table2[[#This Row],[t]])*($E$5+($F$5*Table2[[#This Row],[t]]))</f>
        <v>-0.16687280911268709</v>
      </c>
      <c r="G815" s="26">
        <f t="shared" si="27"/>
        <v>8.039999999999873</v>
      </c>
      <c r="H815">
        <f ca="1">INDIRECT("Table2[@["&amp;Motion&amp;"]]")</f>
        <v>7.6311536681108703E-3</v>
      </c>
    </row>
    <row r="816" spans="1:8" x14ac:dyDescent="0.25">
      <c r="A816">
        <f t="shared" si="26"/>
        <v>8.0499999999998728</v>
      </c>
      <c r="B816">
        <f>$D$2*COS(($E$2*Table2[[#This Row],[t]])-$L$2)</f>
        <v>-0.58427926881098358</v>
      </c>
      <c r="C816">
        <f>($D$3*EXP($E$3*Table2[[#This Row],[t]]))*COS(($F$3*Table2[[#This Row],[t]])-$L$3)</f>
        <v>6.2444800244558117E-3</v>
      </c>
      <c r="D816" t="e">
        <f>($F$4*EXP($D$4*Table2[[#This Row],[t]]))+($G$4*EXP($E$4*Table2[[#This Row],[t]]))</f>
        <v>#NUM!</v>
      </c>
      <c r="E816">
        <f>EXP($D$5*Table2[[#This Row],[t]])*($E$5+($F$5*Table2[[#This Row],[t]]))</f>
        <v>-0.16624149102678681</v>
      </c>
      <c r="G816" s="26">
        <f t="shared" si="27"/>
        <v>8.0499999999998728</v>
      </c>
      <c r="H816">
        <f ca="1">INDIRECT("Table2[@["&amp;Motion&amp;"]]")</f>
        <v>6.2444800244558117E-3</v>
      </c>
    </row>
    <row r="817" spans="1:8" x14ac:dyDescent="0.25">
      <c r="A817">
        <f t="shared" si="26"/>
        <v>8.0599999999998726</v>
      </c>
      <c r="B817">
        <f>$D$2*COS(($E$2*Table2[[#This Row],[t]])-$L$2)</f>
        <v>-0.63859633999968601</v>
      </c>
      <c r="C817">
        <f>($D$3*EXP($E$3*Table2[[#This Row],[t]]))*COS(($F$3*Table2[[#This Row],[t]])-$L$3)</f>
        <v>4.8667889699584169E-3</v>
      </c>
      <c r="D817" t="e">
        <f>($F$4*EXP($D$4*Table2[[#This Row],[t]]))+($G$4*EXP($E$4*Table2[[#This Row],[t]]))</f>
        <v>#NUM!</v>
      </c>
      <c r="E817">
        <f>EXP($D$5*Table2[[#This Row],[t]])*($E$5+($F$5*Table2[[#This Row],[t]]))</f>
        <v>-0.1656123193432299</v>
      </c>
      <c r="G817" s="26">
        <f t="shared" si="27"/>
        <v>8.0599999999998726</v>
      </c>
      <c r="H817">
        <f ca="1">INDIRECT("Table2[@["&amp;Motion&amp;"]]")</f>
        <v>4.8667889699584169E-3</v>
      </c>
    </row>
    <row r="818" spans="1:8" x14ac:dyDescent="0.25">
      <c r="A818">
        <f t="shared" si="26"/>
        <v>8.0699999999998724</v>
      </c>
      <c r="B818">
        <f>$D$2*COS(($E$2*Table2[[#This Row],[t]])-$L$2)</f>
        <v>-0.69265798116689292</v>
      </c>
      <c r="C818">
        <f>($D$3*EXP($E$3*Table2[[#This Row],[t]]))*COS(($F$3*Table2[[#This Row],[t]])-$L$3)</f>
        <v>3.4990534475175944E-3</v>
      </c>
      <c r="D818" t="e">
        <f>($F$4*EXP($D$4*Table2[[#This Row],[t]]))+($G$4*EXP($E$4*Table2[[#This Row],[t]]))</f>
        <v>#NUM!</v>
      </c>
      <c r="E818">
        <f>EXP($D$5*Table2[[#This Row],[t]])*($E$5+($F$5*Table2[[#This Row],[t]]))</f>
        <v>-0.16498528835583071</v>
      </c>
      <c r="G818" s="26">
        <f t="shared" si="27"/>
        <v>8.0699999999998724</v>
      </c>
      <c r="H818">
        <f ca="1">INDIRECT("Table2[@["&amp;Motion&amp;"]]")</f>
        <v>3.4990534475175944E-3</v>
      </c>
    </row>
    <row r="819" spans="1:8" x14ac:dyDescent="0.25">
      <c r="A819">
        <f t="shared" si="26"/>
        <v>8.0799999999998722</v>
      </c>
      <c r="B819">
        <f>$D$2*COS(($E$2*Table2[[#This Row],[t]])-$L$2)</f>
        <v>-0.74644256837694967</v>
      </c>
      <c r="C819">
        <f>($D$3*EXP($E$3*Table2[[#This Row],[t]]))*COS(($F$3*Table2[[#This Row],[t]])-$L$3)</f>
        <v>2.1422290424965274E-3</v>
      </c>
      <c r="D819" t="e">
        <f>($F$4*EXP($D$4*Table2[[#This Row],[t]]))+($G$4*EXP($E$4*Table2[[#This Row],[t]]))</f>
        <v>#NUM!</v>
      </c>
      <c r="E819">
        <f>EXP($D$5*Table2[[#This Row],[t]])*($E$5+($F$5*Table2[[#This Row],[t]]))</f>
        <v>-0.16436039236193045</v>
      </c>
      <c r="G819" s="26">
        <f t="shared" si="27"/>
        <v>8.0799999999998722</v>
      </c>
      <c r="H819">
        <f ca="1">INDIRECT("Table2[@["&amp;Motion&amp;"]]")</f>
        <v>2.1422290424965274E-3</v>
      </c>
    </row>
    <row r="820" spans="1:8" x14ac:dyDescent="0.25">
      <c r="A820">
        <f t="shared" si="26"/>
        <v>8.089999999999872</v>
      </c>
      <c r="B820">
        <f>$D$2*COS(($E$2*Table2[[#This Row],[t]])-$L$2)</f>
        <v>-0.7999285885120907</v>
      </c>
      <c r="C820">
        <f>($D$3*EXP($E$3*Table2[[#This Row],[t]]))*COS(($F$3*Table2[[#This Row],[t]])-$L$3)</f>
        <v>7.972534185923776E-4</v>
      </c>
      <c r="D820" t="e">
        <f>($F$4*EXP($D$4*Table2[[#This Row],[t]]))+($G$4*EXP($E$4*Table2[[#This Row],[t]]))</f>
        <v>#NUM!</v>
      </c>
      <c r="E820">
        <f>EXP($D$5*Table2[[#This Row],[t]])*($E$5+($F$5*Table2[[#This Row],[t]]))</f>
        <v>-0.16373762566250416</v>
      </c>
      <c r="G820" s="26">
        <f t="shared" si="27"/>
        <v>8.089999999999872</v>
      </c>
      <c r="H820">
        <f ca="1">INDIRECT("Table2[@["&amp;Motion&amp;"]]")</f>
        <v>7.972534185923776E-4</v>
      </c>
    </row>
    <row r="821" spans="1:8" x14ac:dyDescent="0.25">
      <c r="A821">
        <f t="shared" si="26"/>
        <v>8.0999999999998717</v>
      </c>
      <c r="B821">
        <f>$D$2*COS(($E$2*Table2[[#This Row],[t]])-$L$2)</f>
        <v>-0.85309464787739908</v>
      </c>
      <c r="C821">
        <f>($D$3*EXP($E$3*Table2[[#This Row],[t]]))*COS(($F$3*Table2[[#This Row],[t]])-$L$3)</f>
        <v>-5.3495422686076826E-4</v>
      </c>
      <c r="D821" t="e">
        <f>($F$4*EXP($D$4*Table2[[#This Row],[t]]))+($G$4*EXP($E$4*Table2[[#This Row],[t]]))</f>
        <v>#NUM!</v>
      </c>
      <c r="E821">
        <f>EXP($D$5*Table2[[#This Row],[t]])*($E$5+($F$5*Table2[[#This Row],[t]]))</f>
        <v>-0.16311698256226592</v>
      </c>
      <c r="G821" s="26">
        <f t="shared" si="27"/>
        <v>8.0999999999998717</v>
      </c>
      <c r="H821">
        <f ca="1">INDIRECT("Table2[@["&amp;Motion&amp;"]]")</f>
        <v>-5.3495422686076826E-4</v>
      </c>
    </row>
    <row r="822" spans="1:8" x14ac:dyDescent="0.25">
      <c r="A822">
        <f t="shared" si="26"/>
        <v>8.1099999999998715</v>
      </c>
      <c r="B822">
        <f>$D$2*COS(($E$2*Table2[[#This Row],[t]])-$L$2)</f>
        <v>-0.90591948075800011</v>
      </c>
      <c r="C822">
        <f>($D$3*EXP($E$3*Table2[[#This Row],[t]]))*COS(($F$3*Table2[[#This Row],[t]])-$L$3)</f>
        <v>-1.853493687931661E-3</v>
      </c>
      <c r="D822" t="e">
        <f>($F$4*EXP($D$4*Table2[[#This Row],[t]]))+($G$4*EXP($E$4*Table2[[#This Row],[t]]))</f>
        <v>#NUM!</v>
      </c>
      <c r="E822">
        <f>EXP($D$5*Table2[[#This Row],[t]])*($E$5+($F$5*Table2[[#This Row],[t]]))</f>
        <v>-0.16249845736977378</v>
      </c>
      <c r="G822" s="26">
        <f t="shared" si="27"/>
        <v>8.1099999999998715</v>
      </c>
      <c r="H822">
        <f ca="1">INDIRECT("Table2[@["&amp;Motion&amp;"]]")</f>
        <v>-1.853493687931661E-3</v>
      </c>
    </row>
    <row r="823" spans="1:8" x14ac:dyDescent="0.25">
      <c r="A823">
        <f t="shared" si="26"/>
        <v>8.1199999999998713</v>
      </c>
      <c r="B823">
        <f>$D$2*COS(($E$2*Table2[[#This Row],[t]])-$L$2)</f>
        <v>-0.95838195792506331</v>
      </c>
      <c r="C823">
        <f>($D$3*EXP($E$3*Table2[[#This Row],[t]]))*COS(($F$3*Table2[[#This Row],[t]])-$L$3)</f>
        <v>-3.1574842552616511E-3</v>
      </c>
      <c r="D823" t="e">
        <f>($F$4*EXP($D$4*Table2[[#This Row],[t]]))+($G$4*EXP($E$4*Table2[[#This Row],[t]]))</f>
        <v>#NUM!</v>
      </c>
      <c r="E823">
        <f>EXP($D$5*Table2[[#This Row],[t]])*($E$5+($F$5*Table2[[#This Row],[t]]))</f>
        <v>-0.1618820443975327</v>
      </c>
      <c r="G823" s="26">
        <f t="shared" si="27"/>
        <v>8.1199999999998713</v>
      </c>
      <c r="H823">
        <f ca="1">INDIRECT("Table2[@["&amp;Motion&amp;"]]")</f>
        <v>-3.1574842552616511E-3</v>
      </c>
    </row>
    <row r="824" spans="1:8" x14ac:dyDescent="0.25">
      <c r="A824">
        <f t="shared" si="26"/>
        <v>8.1299999999998711</v>
      </c>
      <c r="B824">
        <f>$D$2*COS(($E$2*Table2[[#This Row],[t]])-$L$2)</f>
        <v>-1.0104610950872124</v>
      </c>
      <c r="C824">
        <f>($D$3*EXP($E$3*Table2[[#This Row],[t]]))*COS(($F$3*Table2[[#This Row],[t]])-$L$3)</f>
        <v>-4.4460652011753818E-3</v>
      </c>
      <c r="D824" t="e">
        <f>($F$4*EXP($D$4*Table2[[#This Row],[t]]))+($G$4*EXP($E$4*Table2[[#This Row],[t]]))</f>
        <v>#NUM!</v>
      </c>
      <c r="E824">
        <f>EXP($D$5*Table2[[#This Row],[t]])*($E$5+($F$5*Table2[[#This Row],[t]]))</f>
        <v>-0.1612677379620969</v>
      </c>
      <c r="G824" s="26">
        <f t="shared" si="27"/>
        <v>8.1299999999998711</v>
      </c>
      <c r="H824">
        <f ca="1">INDIRECT("Table2[@["&amp;Motion&amp;"]]")</f>
        <v>-4.4460652011753818E-3</v>
      </c>
    </row>
    <row r="825" spans="1:8" x14ac:dyDescent="0.25">
      <c r="A825">
        <f t="shared" si="26"/>
        <v>8.1399999999998709</v>
      </c>
      <c r="B825">
        <f>$D$2*COS(($E$2*Table2[[#This Row],[t]])-$L$2)</f>
        <v>-1.0621360612839614</v>
      </c>
      <c r="C825">
        <f>($D$3*EXP($E$3*Table2[[#This Row],[t]]))*COS(($F$3*Table2[[#This Row],[t]])-$L$3)</f>
        <v>-5.7183962445558978E-3</v>
      </c>
      <c r="D825" t="e">
        <f>($F$4*EXP($D$4*Table2[[#This Row],[t]]))+($G$4*EXP($E$4*Table2[[#This Row],[t]]))</f>
        <v>#NUM!</v>
      </c>
      <c r="E825">
        <f>EXP($D$5*Table2[[#This Row],[t]])*($E$5+($F$5*Table2[[#This Row],[t]]))</f>
        <v>-0.16065553238417116</v>
      </c>
      <c r="G825" s="26">
        <f t="shared" si="27"/>
        <v>8.1399999999998709</v>
      </c>
      <c r="H825">
        <f ca="1">INDIRECT("Table2[@["&amp;Motion&amp;"]]")</f>
        <v>-5.7183962445558978E-3</v>
      </c>
    </row>
    <row r="826" spans="1:8" x14ac:dyDescent="0.25">
      <c r="A826">
        <f t="shared" si="26"/>
        <v>8.1499999999998707</v>
      </c>
      <c r="B826">
        <f>$D$2*COS(($E$2*Table2[[#This Row],[t]])-$L$2)</f>
        <v>-1.1133861872178223</v>
      </c>
      <c r="C826">
        <f>($D$3*EXP($E$3*Table2[[#This Row],[t]]))*COS(($F$3*Table2[[#This Row],[t]])-$L$3)</f>
        <v>-6.9736579953297529E-3</v>
      </c>
      <c r="D826" t="e">
        <f>($F$4*EXP($D$4*Table2[[#This Row],[t]]))+($G$4*EXP($E$4*Table2[[#This Row],[t]]))</f>
        <v>#NUM!</v>
      </c>
      <c r="E826">
        <f>EXP($D$5*Table2[[#This Row],[t]])*($E$5+($F$5*Table2[[#This Row],[t]]))</f>
        <v>-0.1600454219887103</v>
      </c>
      <c r="G826" s="26">
        <f t="shared" si="27"/>
        <v>8.1499999999998707</v>
      </c>
      <c r="H826">
        <f ca="1">INDIRECT("Table2[@["&amp;Motion&amp;"]]")</f>
        <v>-6.9736579953297529E-3</v>
      </c>
    </row>
    <row r="827" spans="1:8" x14ac:dyDescent="0.25">
      <c r="A827">
        <f t="shared" si="26"/>
        <v>8.1599999999998705</v>
      </c>
      <c r="B827">
        <f>$D$2*COS(($E$2*Table2[[#This Row],[t]])-$L$2)</f>
        <v>-1.1641909735217473</v>
      </c>
      <c r="C827">
        <f>($D$3*EXP($E$3*Table2[[#This Row],[t]]))*COS(($F$3*Table2[[#This Row],[t]])-$L$3)</f>
        <v>-8.2110523784189107E-3</v>
      </c>
      <c r="D827" t="e">
        <f>($F$4*EXP($D$4*Table2[[#This Row],[t]]))+($G$4*EXP($E$4*Table2[[#This Row],[t]]))</f>
        <v>#NUM!</v>
      </c>
      <c r="E827">
        <f>EXP($D$5*Table2[[#This Row],[t]])*($E$5+($F$5*Table2[[#This Row],[t]]))</f>
        <v>-0.15943740110501864</v>
      </c>
      <c r="G827" s="26">
        <f t="shared" si="27"/>
        <v>8.1599999999998705</v>
      </c>
      <c r="H827">
        <f ca="1">INDIRECT("Table2[@["&amp;Motion&amp;"]]")</f>
        <v>-8.2110523784189107E-3</v>
      </c>
    </row>
    <row r="828" spans="1:8" x14ac:dyDescent="0.25">
      <c r="A828">
        <f t="shared" si="26"/>
        <v>8.1699999999998703</v>
      </c>
      <c r="B828">
        <f>$D$2*COS(($E$2*Table2[[#This Row],[t]])-$L$2)</f>
        <v>-1.2145300989586028</v>
      </c>
      <c r="C828">
        <f>($D$3*EXP($E$3*Table2[[#This Row],[t]]))*COS(($F$3*Table2[[#This Row],[t]])-$L$3)</f>
        <v>-9.4298030370393304E-3</v>
      </c>
      <c r="D828" t="e">
        <f>($F$4*EXP($D$4*Table2[[#This Row],[t]]))+($G$4*EXP($E$4*Table2[[#This Row],[t]]))</f>
        <v>#NUM!</v>
      </c>
      <c r="E828">
        <f>EXP($D$5*Table2[[#This Row],[t]])*($E$5+($F$5*Table2[[#This Row],[t]]))</f>
        <v>-0.15883146406684731</v>
      </c>
      <c r="G828" s="26">
        <f t="shared" si="27"/>
        <v>8.1699999999998703</v>
      </c>
      <c r="H828">
        <f ca="1">INDIRECT("Table2[@["&amp;Motion&amp;"]]")</f>
        <v>-9.4298030370393304E-3</v>
      </c>
    </row>
    <row r="829" spans="1:8" x14ac:dyDescent="0.25">
      <c r="A829">
        <f t="shared" si="26"/>
        <v>8.17999999999987</v>
      </c>
      <c r="B829">
        <f>$D$2*COS(($E$2*Table2[[#This Row],[t]])-$L$2)</f>
        <v>-1.2643834285493938</v>
      </c>
      <c r="C829">
        <f>($D$3*EXP($E$3*Table2[[#This Row],[t]]))*COS(($F$3*Table2[[#This Row],[t]])-$L$3)</f>
        <v>-1.062915571523998E-2</v>
      </c>
      <c r="D829" t="e">
        <f>($F$4*EXP($D$4*Table2[[#This Row],[t]]))+($G$4*EXP($E$4*Table2[[#This Row],[t]]))</f>
        <v>#NUM!</v>
      </c>
      <c r="E829">
        <f>EXP($D$5*Table2[[#This Row],[t]])*($E$5+($F$5*Table2[[#This Row],[t]]))</f>
        <v>-0.15822760521249124</v>
      </c>
      <c r="G829" s="26">
        <f t="shared" si="27"/>
        <v>8.17999999999987</v>
      </c>
      <c r="H829">
        <f ca="1">INDIRECT("Table2[@["&amp;Motion&amp;"]]")</f>
        <v>-1.062915571523998E-2</v>
      </c>
    </row>
    <row r="830" spans="1:8" x14ac:dyDescent="0.25">
      <c r="A830">
        <f t="shared" si="26"/>
        <v>8.1899999999998698</v>
      </c>
      <c r="B830">
        <f>$D$2*COS(($E$2*Table2[[#This Row],[t]])-$L$2)</f>
        <v>-1.313731021626986</v>
      </c>
      <c r="C830">
        <f>($D$3*EXP($E$3*Table2[[#This Row],[t]]))*COS(($F$3*Table2[[#This Row],[t]])-$L$3)</f>
        <v>-1.1808378619592982E-2</v>
      </c>
      <c r="D830" t="e">
        <f>($F$4*EXP($D$4*Table2[[#This Row],[t]]))+($G$4*EXP($E$4*Table2[[#This Row],[t]]))</f>
        <v>#NUM!</v>
      </c>
      <c r="E830">
        <f>EXP($D$5*Table2[[#This Row],[t]])*($E$5+($F$5*Table2[[#This Row],[t]]))</f>
        <v>-0.15762581888488464</v>
      </c>
      <c r="G830" s="26">
        <f t="shared" si="27"/>
        <v>8.1899999999998698</v>
      </c>
      <c r="H830">
        <f ca="1">INDIRECT("Table2[@["&amp;Motion&amp;"]]")</f>
        <v>-1.1808378619592982E-2</v>
      </c>
    </row>
    <row r="831" spans="1:8" x14ac:dyDescent="0.25">
      <c r="A831">
        <f t="shared" si="26"/>
        <v>8.1999999999998696</v>
      </c>
      <c r="B831">
        <f>$D$2*COS(($E$2*Table2[[#This Row],[t]])-$L$2)</f>
        <v>-1.3625531398121074</v>
      </c>
      <c r="C831">
        <f>($D$3*EXP($E$3*Table2[[#This Row],[t]]))*COS(($F$3*Table2[[#This Row],[t]])-$L$3)</f>
        <v>-1.2966762759965948E-2</v>
      </c>
      <c r="D831" t="e">
        <f>($F$4*EXP($D$4*Table2[[#This Row],[t]]))+($G$4*EXP($E$4*Table2[[#This Row],[t]]))</f>
        <v>#NUM!</v>
      </c>
      <c r="E831">
        <f>EXP($D$5*Table2[[#This Row],[t]])*($E$5+($F$5*Table2[[#This Row],[t]]))</f>
        <v>-0.15702609943169563</v>
      </c>
      <c r="G831" s="26">
        <f t="shared" si="27"/>
        <v>8.1999999999998696</v>
      </c>
      <c r="H831">
        <f ca="1">INDIRECT("Table2[@["&amp;Motion&amp;"]]")</f>
        <v>-1.2966762759965948E-2</v>
      </c>
    </row>
    <row r="832" spans="1:8" x14ac:dyDescent="0.25">
      <c r="A832">
        <f t="shared" si="26"/>
        <v>8.2099999999998694</v>
      </c>
      <c r="B832">
        <f>$D$2*COS(($E$2*Table2[[#This Row],[t]])-$L$2)</f>
        <v>-1.4108302549084371</v>
      </c>
      <c r="C832">
        <f>($D$3*EXP($E$3*Table2[[#This Row],[t]]))*COS(($F$3*Table2[[#This Row],[t]])-$L$3)</f>
        <v>-1.4103622269318578E-2</v>
      </c>
      <c r="D832" t="e">
        <f>($F$4*EXP($D$4*Table2[[#This Row],[t]]))+($G$4*EXP($E$4*Table2[[#This Row],[t]]))</f>
        <v>#NUM!</v>
      </c>
      <c r="E832">
        <f>EXP($D$5*Table2[[#This Row],[t]])*($E$5+($F$5*Table2[[#This Row],[t]]))</f>
        <v>-0.15642844120541968</v>
      </c>
      <c r="G832" s="26">
        <f t="shared" si="27"/>
        <v>8.2099999999998694</v>
      </c>
      <c r="H832">
        <f ca="1">INDIRECT("Table2[@["&amp;Motion&amp;"]]")</f>
        <v>-1.4103622269318578E-2</v>
      </c>
    </row>
    <row r="833" spans="1:8" x14ac:dyDescent="0.25">
      <c r="A833">
        <f t="shared" si="26"/>
        <v>8.2199999999998692</v>
      </c>
      <c r="B833">
        <f>$D$2*COS(($E$2*Table2[[#This Row],[t]])-$L$2)</f>
        <v>-1.4585430567136224</v>
      </c>
      <c r="C833">
        <f>($D$3*EXP($E$3*Table2[[#This Row],[t]]))*COS(($F$3*Table2[[#This Row],[t]])-$L$3)</f>
        <v>-1.5218294702488141E-2</v>
      </c>
      <c r="D833" t="e">
        <f>($F$4*EXP($D$4*Table2[[#This Row],[t]]))+($G$4*EXP($E$4*Table2[[#This Row],[t]]))</f>
        <v>#NUM!</v>
      </c>
      <c r="E833">
        <f>EXP($D$5*Table2[[#This Row],[t]])*($E$5+($F$5*Table2[[#This Row],[t]]))</f>
        <v>-0.15583283856347224</v>
      </c>
      <c r="G833" s="26">
        <f t="shared" si="27"/>
        <v>8.2199999999998692</v>
      </c>
      <c r="H833">
        <f ca="1">INDIRECT("Table2[@["&amp;Motion&amp;"]]")</f>
        <v>-1.5218294702488141E-2</v>
      </c>
    </row>
    <row r="834" spans="1:8" x14ac:dyDescent="0.25">
      <c r="A834">
        <f t="shared" si="26"/>
        <v>8.229999999999869</v>
      </c>
      <c r="B834">
        <f>$D$2*COS(($E$2*Table2[[#This Row],[t]])-$L$2)</f>
        <v>-1.5056724607431042</v>
      </c>
      <c r="C834">
        <f>($D$3*EXP($E$3*Table2[[#This Row],[t]]))*COS(($F$3*Table2[[#This Row],[t]])-$L$3)</f>
        <v>-1.6310141313941578E-2</v>
      </c>
      <c r="D834" t="e">
        <f>($F$4*EXP($D$4*Table2[[#This Row],[t]]))+($G$4*EXP($E$4*Table2[[#This Row],[t]]))</f>
        <v>#NUM!</v>
      </c>
      <c r="E834">
        <f>EXP($D$5*Table2[[#This Row],[t]])*($E$5+($F$5*Table2[[#This Row],[t]]))</f>
        <v>-0.15523928586827976</v>
      </c>
      <c r="G834" s="26">
        <f t="shared" si="27"/>
        <v>8.229999999999869</v>
      </c>
      <c r="H834">
        <f ca="1">INDIRECT("Table2[@["&amp;Motion&amp;"]]")</f>
        <v>-1.6310141313941578E-2</v>
      </c>
    </row>
    <row r="835" spans="1:8" x14ac:dyDescent="0.25">
      <c r="A835">
        <f t="shared" si="26"/>
        <v>8.2399999999998688</v>
      </c>
      <c r="B835">
        <f>$D$2*COS(($E$2*Table2[[#This Row],[t]])-$L$2)</f>
        <v>-1.5521996158636535</v>
      </c>
      <c r="C835">
        <f>($D$3*EXP($E$3*Table2[[#This Row],[t]]))*COS(($F$3*Table2[[#This Row],[t]])-$L$3)</f>
        <v>-1.7378547314488763E-2</v>
      </c>
      <c r="D835" t="e">
        <f>($F$4*EXP($D$4*Table2[[#This Row],[t]]))+($G$4*EXP($E$4*Table2[[#This Row],[t]]))</f>
        <v>#NUM!</v>
      </c>
      <c r="E835">
        <f>EXP($D$5*Table2[[#This Row],[t]])*($E$5+($F$5*Table2[[#This Row],[t]]))</f>
        <v>-0.15464777748737055</v>
      </c>
      <c r="G835" s="26">
        <f t="shared" si="27"/>
        <v>8.2399999999998688</v>
      </c>
      <c r="H835">
        <f ca="1">INDIRECT("Table2[@["&amp;Motion&amp;"]]")</f>
        <v>-1.7378547314488763E-2</v>
      </c>
    </row>
    <row r="836" spans="1:8" x14ac:dyDescent="0.25">
      <c r="A836">
        <f t="shared" si="26"/>
        <v>8.2499999999998685</v>
      </c>
      <c r="B836">
        <f>$D$2*COS(($E$2*Table2[[#This Row],[t]])-$L$2)</f>
        <v>-1.5981059118335765</v>
      </c>
      <c r="C836">
        <f>($D$3*EXP($E$3*Table2[[#This Row],[t]]))*COS(($F$3*Table2[[#This Row],[t]])-$L$3)</f>
        <v>-1.8422922106970385E-2</v>
      </c>
      <c r="D836" t="e">
        <f>($F$4*EXP($D$4*Table2[[#This Row],[t]]))+($G$4*EXP($E$4*Table2[[#This Row],[t]]))</f>
        <v>#NUM!</v>
      </c>
      <c r="E836">
        <f>EXP($D$5*Table2[[#This Row],[t]])*($E$5+($F$5*Table2[[#This Row],[t]]))</f>
        <v>-0.15405830779346372</v>
      </c>
      <c r="G836" s="26">
        <f t="shared" si="27"/>
        <v>8.2499999999998685</v>
      </c>
      <c r="H836">
        <f ca="1">INDIRECT("Table2[@["&amp;Motion&amp;"]]")</f>
        <v>-1.8422922106970385E-2</v>
      </c>
    </row>
    <row r="837" spans="1:8" x14ac:dyDescent="0.25">
      <c r="A837">
        <f t="shared" si="26"/>
        <v>8.2599999999998683</v>
      </c>
      <c r="B837">
        <f>$D$2*COS(($E$2*Table2[[#This Row],[t]])-$L$2)</f>
        <v>-1.6433729867465607</v>
      </c>
      <c r="C837">
        <f>($D$3*EXP($E$3*Table2[[#This Row],[t]]))*COS(($F$3*Table2[[#This Row],[t]])-$L$3)</f>
        <v>-1.9442699500945081E-2</v>
      </c>
      <c r="D837" t="e">
        <f>($F$4*EXP($D$4*Table2[[#This Row],[t]]))+($G$4*EXP($E$4*Table2[[#This Row],[t]]))</f>
        <v>#NUM!</v>
      </c>
      <c r="E837">
        <f>EXP($D$5*Table2[[#This Row],[t]])*($E$5+($F$5*Table2[[#This Row],[t]]))</f>
        <v>-0.15347087116455782</v>
      </c>
      <c r="G837" s="26">
        <f t="shared" si="27"/>
        <v>8.2599999999998683</v>
      </c>
      <c r="H837">
        <f ca="1">INDIRECT("Table2[@["&amp;Motion&amp;"]]")</f>
        <v>-1.9442699500945081E-2</v>
      </c>
    </row>
    <row r="838" spans="1:8" x14ac:dyDescent="0.25">
      <c r="A838">
        <f t="shared" si="26"/>
        <v>8.2699999999998681</v>
      </c>
      <c r="B838">
        <f>$D$2*COS(($E$2*Table2[[#This Row],[t]])-$L$2)</f>
        <v>-1.6879827343761942</v>
      </c>
      <c r="C838">
        <f>($D$3*EXP($E$3*Table2[[#This Row],[t]]))*COS(($F$3*Table2[[#This Row],[t]])-$L$3)</f>
        <v>-2.0437337906421511E-2</v>
      </c>
      <c r="D838" t="e">
        <f>($F$4*EXP($D$4*Table2[[#This Row],[t]]))+($G$4*EXP($E$4*Table2[[#This Row],[t]]))</f>
        <v>#NUM!</v>
      </c>
      <c r="E838">
        <f>EXP($D$5*Table2[[#This Row],[t]])*($E$5+($F$5*Table2[[#This Row],[t]]))</f>
        <v>-0.15288546198401792</v>
      </c>
      <c r="G838" s="26">
        <f t="shared" si="27"/>
        <v>8.2699999999998681</v>
      </c>
      <c r="H838">
        <f ca="1">INDIRECT("Table2[@["&amp;Motion&amp;"]]")</f>
        <v>-2.0437337906421511E-2</v>
      </c>
    </row>
    <row r="839" spans="1:8" x14ac:dyDescent="0.25">
      <c r="A839">
        <f t="shared" si="26"/>
        <v>8.2799999999998679</v>
      </c>
      <c r="B839">
        <f>$D$2*COS(($E$2*Table2[[#This Row],[t]])-$L$2)</f>
        <v>-1.7319173114182131</v>
      </c>
      <c r="C839">
        <f>($D$3*EXP($E$3*Table2[[#This Row],[t]]))*COS(($F$3*Table2[[#This Row],[t]])-$L$3)</f>
        <v>-2.1406320506692809E-2</v>
      </c>
      <c r="D839" t="e">
        <f>($F$4*EXP($D$4*Table2[[#This Row],[t]]))+($G$4*EXP($E$4*Table2[[#This Row],[t]]))</f>
        <v>#NUM!</v>
      </c>
      <c r="E839">
        <f>EXP($D$5*Table2[[#This Row],[t]])*($E$5+($F$5*Table2[[#This Row],[t]]))</f>
        <v>-0.15230207464066203</v>
      </c>
      <c r="G839" s="26">
        <f t="shared" si="27"/>
        <v>8.2799999999998679</v>
      </c>
      <c r="H839">
        <f ca="1">INDIRECT("Table2[@["&amp;Motion&amp;"]]")</f>
        <v>-2.1406320506692809E-2</v>
      </c>
    </row>
    <row r="840" spans="1:8" x14ac:dyDescent="0.25">
      <c r="A840">
        <f t="shared" si="26"/>
        <v>8.2899999999998677</v>
      </c>
      <c r="B840">
        <f>$D$2*COS(($E$2*Table2[[#This Row],[t]])-$L$2)</f>
        <v>-1.7751591446275883</v>
      </c>
      <c r="C840">
        <f>($D$3*EXP($E$3*Table2[[#This Row],[t]]))*COS(($F$3*Table2[[#This Row],[t]])-$L$3)</f>
        <v>-2.2349155410350367E-2</v>
      </c>
      <c r="D840" t="e">
        <f>($F$4*EXP($D$4*Table2[[#This Row],[t]]))+($G$4*EXP($E$4*Table2[[#This Row],[t]]))</f>
        <v>#NUM!</v>
      </c>
      <c r="E840">
        <f>EXP($D$5*Table2[[#This Row],[t]])*($E$5+($F$5*Table2[[#This Row],[t]]))</f>
        <v>-0.15172070352884645</v>
      </c>
      <c r="G840" s="26">
        <f t="shared" si="27"/>
        <v>8.2899999999998677</v>
      </c>
      <c r="H840">
        <f ca="1">INDIRECT("Table2[@["&amp;Motion&amp;"]]")</f>
        <v>-2.2349155410350367E-2</v>
      </c>
    </row>
    <row r="841" spans="1:8" x14ac:dyDescent="0.25">
      <c r="A841">
        <f t="shared" si="26"/>
        <v>8.2999999999998675</v>
      </c>
      <c r="B841">
        <f>$D$2*COS(($E$2*Table2[[#This Row],[t]])-$L$2)</f>
        <v>-1.8176909378475852</v>
      </c>
      <c r="C841">
        <f>($D$3*EXP($E$3*Table2[[#This Row],[t]]))*COS(($F$3*Table2[[#This Row],[t]])-$L$3)</f>
        <v>-2.3265375782563963E-2</v>
      </c>
      <c r="D841" t="e">
        <f>($F$4*EXP($D$4*Table2[[#This Row],[t]]))+($G$4*EXP($E$4*Table2[[#This Row],[t]]))</f>
        <v>#NUM!</v>
      </c>
      <c r="E841">
        <f>EXP($D$5*Table2[[#This Row],[t]])*($E$5+($F$5*Table2[[#This Row],[t]]))</f>
        <v>-0.15114134304855009</v>
      </c>
      <c r="G841" s="26">
        <f t="shared" si="27"/>
        <v>8.2999999999998675</v>
      </c>
      <c r="H841">
        <f ca="1">INDIRECT("Table2[@["&amp;Motion&amp;"]]")</f>
        <v>-2.3265375782563963E-2</v>
      </c>
    </row>
    <row r="842" spans="1:8" x14ac:dyDescent="0.25">
      <c r="A842">
        <f t="shared" si="26"/>
        <v>8.3099999999998673</v>
      </c>
      <c r="B842">
        <f>$D$2*COS(($E$2*Table2[[#This Row],[t]])-$L$2)</f>
        <v>-1.8594956789279991</v>
      </c>
      <c r="C842">
        <f>($D$3*EXP($E$3*Table2[[#This Row],[t]]))*COS(($F$3*Table2[[#This Row],[t]])-$L$3)</f>
        <v>-2.4154539955735608E-2</v>
      </c>
      <c r="D842" t="e">
        <f>($F$4*EXP($D$4*Table2[[#This Row],[t]]))+($G$4*EXP($E$4*Table2[[#This Row],[t]]))</f>
        <v>#NUM!</v>
      </c>
      <c r="E842">
        <f>EXP($D$5*Table2[[#This Row],[t]])*($E$5+($F$5*Table2[[#This Row],[t]]))</f>
        <v>-0.15056398760545778</v>
      </c>
      <c r="G842" s="26">
        <f t="shared" si="27"/>
        <v>8.3099999999998673</v>
      </c>
      <c r="H842">
        <f ca="1">INDIRECT("Table2[@["&amp;Motion&amp;"]]")</f>
        <v>-2.4154539955735608E-2</v>
      </c>
    </row>
    <row r="843" spans="1:8" x14ac:dyDescent="0.25">
      <c r="A843">
        <f t="shared" si="26"/>
        <v>8.3199999999998671</v>
      </c>
      <c r="B843">
        <f>$D$2*COS(($E$2*Table2[[#This Row],[t]])-$L$2)</f>
        <v>-1.900556646529787</v>
      </c>
      <c r="C843">
        <f>($D$3*EXP($E$3*Table2[[#This Row],[t]]))*COS(($F$3*Table2[[#This Row],[t]])-$L$3)</f>
        <v>-2.5016231519646097E-2</v>
      </c>
      <c r="D843" t="e">
        <f>($F$4*EXP($D$4*Table2[[#This Row],[t]]))+($G$4*EXP($E$4*Table2[[#This Row],[t]]))</f>
        <v>#NUM!</v>
      </c>
      <c r="E843">
        <f>EXP($D$5*Table2[[#This Row],[t]])*($E$5+($F$5*Table2[[#This Row],[t]]))</f>
        <v>-0.14998863161104264</v>
      </c>
      <c r="G843" s="26">
        <f t="shared" si="27"/>
        <v>8.3199999999998671</v>
      </c>
      <c r="H843">
        <f ca="1">INDIRECT("Table2[@["&amp;Motion&amp;"]]")</f>
        <v>-2.5016231519646097E-2</v>
      </c>
    </row>
    <row r="844" spans="1:8" x14ac:dyDescent="0.25">
      <c r="A844">
        <f t="shared" si="26"/>
        <v>8.3299999999998668</v>
      </c>
      <c r="B844">
        <f>$D$2*COS(($E$2*Table2[[#This Row],[t]])-$L$2)</f>
        <v>-1.9408574168133805</v>
      </c>
      <c r="C844">
        <f>($D$3*EXP($E$3*Table2[[#This Row],[t]]))*COS(($F$3*Table2[[#This Row],[t]])-$L$3)</f>
        <v>-2.5850059391228399E-2</v>
      </c>
      <c r="D844" t="e">
        <f>($F$4*EXP($D$4*Table2[[#This Row],[t]]))+($G$4*EXP($E$4*Table2[[#This Row],[t]]))</f>
        <v>#NUM!</v>
      </c>
      <c r="E844">
        <f>EXP($D$5*Table2[[#This Row],[t]])*($E$5+($F$5*Table2[[#This Row],[t]]))</f>
        <v>-0.14941526948264769</v>
      </c>
      <c r="G844" s="26">
        <f t="shared" si="27"/>
        <v>8.3299999999998668</v>
      </c>
      <c r="H844">
        <f ca="1">INDIRECT("Table2[@["&amp;Motion&amp;"]]")</f>
        <v>-2.5850059391228399E-2</v>
      </c>
    </row>
    <row r="845" spans="1:8" x14ac:dyDescent="0.25">
      <c r="A845">
        <f t="shared" si="26"/>
        <v>8.3399999999998666</v>
      </c>
      <c r="B845">
        <f>$D$2*COS(($E$2*Table2[[#This Row],[t]])-$L$2)</f>
        <v>-1.9803818700080025</v>
      </c>
      <c r="C845">
        <f>($D$3*EXP($E$3*Table2[[#This Row],[t]]))*COS(($F$3*Table2[[#This Row],[t]])-$L$3)</f>
        <v>-2.6655657864118481E-2</v>
      </c>
      <c r="D845" t="e">
        <f>($F$4*EXP($D$4*Table2[[#This Row],[t]]))+($G$4*EXP($E$4*Table2[[#This Row],[t]]))</f>
        <v>#NUM!</v>
      </c>
      <c r="E845">
        <f>EXP($D$5*Table2[[#This Row],[t]])*($E$5+($F$5*Table2[[#This Row],[t]]))</f>
        <v>-0.14884389564356601</v>
      </c>
      <c r="G845" s="26">
        <f t="shared" si="27"/>
        <v>8.3399999999998666</v>
      </c>
      <c r="H845">
        <f ca="1">INDIRECT("Table2[@["&amp;Motion&amp;"]]")</f>
        <v>-2.6655657864118481E-2</v>
      </c>
    </row>
    <row r="846" spans="1:8" x14ac:dyDescent="0.25">
      <c r="A846">
        <f t="shared" si="26"/>
        <v>8.3499999999998664</v>
      </c>
      <c r="B846">
        <f>$D$2*COS(($E$2*Table2[[#This Row],[t]])-$L$2)</f>
        <v>-2.0191141968593609</v>
      </c>
      <c r="C846">
        <f>($D$3*EXP($E$3*Table2[[#This Row],[t]]))*COS(($F$3*Table2[[#This Row],[t]])-$L$3)</f>
        <v>-2.7432686638144237E-2</v>
      </c>
      <c r="D846" t="e">
        <f>($F$4*EXP($D$4*Table2[[#This Row],[t]]))+($G$4*EXP($E$4*Table2[[#This Row],[t]]))</f>
        <v>#NUM!</v>
      </c>
      <c r="E846">
        <f>EXP($D$5*Table2[[#This Row],[t]])*($E$5+($F$5*Table2[[#This Row],[t]]))</f>
        <v>-0.14827450452312052</v>
      </c>
      <c r="G846" s="26">
        <f t="shared" si="27"/>
        <v>8.3499999999998664</v>
      </c>
      <c r="H846">
        <f ca="1">INDIRECT("Table2[@["&amp;Motion&amp;"]]")</f>
        <v>-2.7432686638144237E-2</v>
      </c>
    </row>
    <row r="847" spans="1:8" x14ac:dyDescent="0.25">
      <c r="A847">
        <f t="shared" si="26"/>
        <v>8.3599999999998662</v>
      </c>
      <c r="B847">
        <f>$D$2*COS(($E$2*Table2[[#This Row],[t]])-$L$2)</f>
        <v>-2.0570389049531395</v>
      </c>
      <c r="C847">
        <f>($D$3*EXP($E$3*Table2[[#This Row],[t]]))*COS(($F$3*Table2[[#This Row],[t]])-$L$3)</f>
        <v>-2.8180830828931188E-2</v>
      </c>
      <c r="D847" t="e">
        <f>($F$4*EXP($D$4*Table2[[#This Row],[t]]))+($G$4*EXP($E$4*Table2[[#This Row],[t]]))</f>
        <v>#NUM!</v>
      </c>
      <c r="E847">
        <f>EXP($D$5*Table2[[#This Row],[t]])*($E$5+($F$5*Table2[[#This Row],[t]]))</f>
        <v>-0.14770709055674244</v>
      </c>
      <c r="G847" s="26">
        <f t="shared" si="27"/>
        <v>8.3599999999998662</v>
      </c>
      <c r="H847">
        <f ca="1">INDIRECT("Table2[@["&amp;Motion&amp;"]]")</f>
        <v>-2.8180830828931188E-2</v>
      </c>
    </row>
    <row r="848" spans="1:8" x14ac:dyDescent="0.25">
      <c r="A848">
        <f t="shared" si="26"/>
        <v>8.369999999999866</v>
      </c>
      <c r="B848">
        <f>$D$2*COS(($E$2*Table2[[#This Row],[t]])-$L$2)</f>
        <v>-2.0941408249117561</v>
      </c>
      <c r="C848">
        <f>($D$3*EXP($E$3*Table2[[#This Row],[t]]))*COS(($F$3*Table2[[#This Row],[t]])-$L$3)</f>
        <v>-2.8899800957814765E-2</v>
      </c>
      <c r="D848" t="e">
        <f>($F$4*EXP($D$4*Table2[[#This Row],[t]]))+($G$4*EXP($E$4*Table2[[#This Row],[t]]))</f>
        <v>#NUM!</v>
      </c>
      <c r="E848">
        <f>EXP($D$5*Table2[[#This Row],[t]])*($E$5+($F$5*Table2[[#This Row],[t]]))</f>
        <v>-0.14714164818604888</v>
      </c>
      <c r="G848" s="26">
        <f t="shared" si="27"/>
        <v>8.369999999999866</v>
      </c>
      <c r="H848">
        <f ca="1">INDIRECT("Table2[@["&amp;Motion&amp;"]]")</f>
        <v>-2.8899800957814765E-2</v>
      </c>
    </row>
    <row r="849" spans="1:8" x14ac:dyDescent="0.25">
      <c r="A849">
        <f t="shared" si="26"/>
        <v>8.3799999999998658</v>
      </c>
      <c r="B849">
        <f>$D$2*COS(($E$2*Table2[[#This Row],[t]])-$L$2)</f>
        <v>-2.1304051164619136</v>
      </c>
      <c r="C849">
        <f>($D$3*EXP($E$3*Table2[[#This Row],[t]]))*COS(($F$3*Table2[[#This Row],[t]])-$L$3)</f>
        <v>-2.9589332922262363E-2</v>
      </c>
      <c r="D849" t="e">
        <f>($F$4*EXP($D$4*Table2[[#This Row],[t]]))+($G$4*EXP($E$4*Table2[[#This Row],[t]]))</f>
        <v>#NUM!</v>
      </c>
      <c r="E849">
        <f>EXP($D$5*Table2[[#This Row],[t]])*($E$5+($F$5*Table2[[#This Row],[t]]))</f>
        <v>-0.14657817185891975</v>
      </c>
      <c r="G849" s="26">
        <f t="shared" si="27"/>
        <v>8.3799999999998658</v>
      </c>
      <c r="H849">
        <f ca="1">INDIRECT("Table2[@["&amp;Motion&amp;"]]")</f>
        <v>-2.9589332922262363E-2</v>
      </c>
    </row>
    <row r="850" spans="1:8" x14ac:dyDescent="0.25">
      <c r="A850">
        <f t="shared" si="26"/>
        <v>8.3899999999998656</v>
      </c>
      <c r="B850">
        <f>$D$2*COS(($E$2*Table2[[#This Row],[t]])-$L$2)</f>
        <v>-2.1658172743705091</v>
      </c>
      <c r="C850">
        <f>($D$3*EXP($E$3*Table2[[#This Row],[t]]))*COS(($F$3*Table2[[#This Row],[t]])-$L$3)</f>
        <v>-3.0249187947023613E-2</v>
      </c>
      <c r="D850" t="e">
        <f>($F$4*EXP($D$4*Table2[[#This Row],[t]]))+($G$4*EXP($E$4*Table2[[#This Row],[t]]))</f>
        <v>#NUM!</v>
      </c>
      <c r="E850">
        <f>EXP($D$5*Table2[[#This Row],[t]])*($E$5+($F$5*Table2[[#This Row],[t]]))</f>
        <v>-0.14601665602957334</v>
      </c>
      <c r="G850" s="26">
        <f t="shared" si="27"/>
        <v>8.3899999999998656</v>
      </c>
      <c r="H850">
        <f ca="1">INDIRECT("Table2[@["&amp;Motion&amp;"]]")</f>
        <v>-3.0249187947023613E-2</v>
      </c>
    </row>
    <row r="851" spans="1:8" x14ac:dyDescent="0.25">
      <c r="A851">
        <f t="shared" si="26"/>
        <v>8.3999999999998654</v>
      </c>
      <c r="B851">
        <f>$D$2*COS(($E$2*Table2[[#This Row],[t]])-$L$2)</f>
        <v>-2.2003631342465351</v>
      </c>
      <c r="C851">
        <f>($D$3*EXP($E$3*Table2[[#This Row],[t]]))*COS(($F$3*Table2[[#This Row],[t]])-$L$3)</f>
        <v>-3.0879152516236009E-2</v>
      </c>
      <c r="D851" t="e">
        <f>($F$4*EXP($D$4*Table2[[#This Row],[t]]))+($G$4*EXP($E$4*Table2[[#This Row],[t]]))</f>
        <v>#NUM!</v>
      </c>
      <c r="E851">
        <f>EXP($D$5*Table2[[#This Row],[t]])*($E$5+($F$5*Table2[[#This Row],[t]]))</f>
        <v>-0.14545709515864128</v>
      </c>
      <c r="G851" s="26">
        <f t="shared" si="27"/>
        <v>8.3999999999998654</v>
      </c>
      <c r="H851">
        <f ca="1">INDIRECT("Table2[@["&amp;Motion&amp;"]]")</f>
        <v>-3.0879152516236009E-2</v>
      </c>
    </row>
    <row r="852" spans="1:8" x14ac:dyDescent="0.25">
      <c r="A852">
        <f t="shared" si="26"/>
        <v>8.4099999999998651</v>
      </c>
      <c r="B852">
        <f>$D$2*COS(($E$2*Table2[[#This Row],[t]])-$L$2)</f>
        <v>-2.2340288782066469</v>
      </c>
      <c r="C852">
        <f>($D$3*EXP($E$3*Table2[[#This Row],[t]]))*COS(($F$3*Table2[[#This Row],[t]])-$L$3)</f>
        <v>-3.1479038286729544E-2</v>
      </c>
      <c r="D852" t="e">
        <f>($F$4*EXP($D$4*Table2[[#This Row],[t]]))+($G$4*EXP($E$4*Table2[[#This Row],[t]]))</f>
        <v>#NUM!</v>
      </c>
      <c r="E852">
        <f>EXP($D$5*Table2[[#This Row],[t]])*($E$5+($F$5*Table2[[#This Row],[t]]))</f>
        <v>-0.1448994837132426</v>
      </c>
      <c r="G852" s="26">
        <f t="shared" si="27"/>
        <v>8.4099999999998651</v>
      </c>
      <c r="H852">
        <f ca="1">INDIRECT("Table2[@["&amp;Motion&amp;"]]")</f>
        <v>-3.1479038286729544E-2</v>
      </c>
    </row>
    <row r="853" spans="1:8" x14ac:dyDescent="0.25">
      <c r="A853">
        <f t="shared" si="26"/>
        <v>8.4199999999998649</v>
      </c>
      <c r="B853">
        <f>$D$2*COS(($E$2*Table2[[#This Row],[t]])-$L$2)</f>
        <v>-2.2668010404021302</v>
      </c>
      <c r="C853">
        <f>($D$3*EXP($E$3*Table2[[#This Row],[t]]))*COS(($F$3*Table2[[#This Row],[t]])-$L$3)</f>
        <v>-3.2048681982783017E-2</v>
      </c>
      <c r="D853" t="e">
        <f>($F$4*EXP($D$4*Table2[[#This Row],[t]]))+($G$4*EXP($E$4*Table2[[#This Row],[t]]))</f>
        <v>#NUM!</v>
      </c>
      <c r="E853">
        <f>EXP($D$5*Table2[[#This Row],[t]])*($E$5+($F$5*Table2[[#This Row],[t]]))</f>
        <v>-0.14434381616705672</v>
      </c>
      <c r="G853" s="26">
        <f t="shared" si="27"/>
        <v>8.4199999999998649</v>
      </c>
      <c r="H853">
        <f ca="1">INDIRECT("Table2[@["&amp;Motion&amp;"]]")</f>
        <v>-3.2048681982783017E-2</v>
      </c>
    </row>
    <row r="854" spans="1:8" x14ac:dyDescent="0.25">
      <c r="A854">
        <f t="shared" si="26"/>
        <v>8.4299999999998647</v>
      </c>
      <c r="B854">
        <f>$D$2*COS(($E$2*Table2[[#This Row],[t]])-$L$2)</f>
        <v>-2.2986665124050636</v>
      </c>
      <c r="C854">
        <f>($D$3*EXP($E$3*Table2[[#This Row],[t]]))*COS(($F$3*Table2[[#This Row],[t]])-$L$3)</f>
        <v>-3.2587945272599304E-2</v>
      </c>
      <c r="D854" t="e">
        <f>($F$4*EXP($D$4*Table2[[#This Row],[t]]))+($G$4*EXP($E$4*Table2[[#This Row],[t]]))</f>
        <v>#NUM!</v>
      </c>
      <c r="E854">
        <f>EXP($D$5*Table2[[#This Row],[t]])*($E$5+($F$5*Table2[[#This Row],[t]]))</f>
        <v>-0.14379008700039564</v>
      </c>
      <c r="G854" s="26">
        <f t="shared" si="27"/>
        <v>8.4299999999998647</v>
      </c>
      <c r="H854">
        <f ca="1">INDIRECT("Table2[@["&amp;Motion&amp;"]]")</f>
        <v>-3.2587945272599304E-2</v>
      </c>
    </row>
    <row r="855" spans="1:8" x14ac:dyDescent="0.25">
      <c r="A855">
        <f t="shared" si="26"/>
        <v>8.4399999999998645</v>
      </c>
      <c r="B855">
        <f>$D$2*COS(($E$2*Table2[[#This Row],[t]])-$L$2)</f>
        <v>-2.3296125484515131</v>
      </c>
      <c r="C855">
        <f>($D$3*EXP($E$3*Table2[[#This Row],[t]]))*COS(($F$3*Table2[[#This Row],[t]])-$L$3)</f>
        <v>-3.3096714626774784E-2</v>
      </c>
      <c r="D855" t="e">
        <f>($F$4*EXP($D$4*Table2[[#This Row],[t]]))+($G$4*EXP($E$4*Table2[[#This Row],[t]]))</f>
        <v>#NUM!</v>
      </c>
      <c r="E855">
        <f>EXP($D$5*Table2[[#This Row],[t]])*($E$5+($F$5*Table2[[#This Row],[t]]))</f>
        <v>-0.14323829070027533</v>
      </c>
      <c r="G855" s="26">
        <f t="shared" si="27"/>
        <v>8.4399999999998645</v>
      </c>
      <c r="H855">
        <f ca="1">INDIRECT("Table2[@["&amp;Motion&amp;"]]")</f>
        <v>-3.3096714626774784E-2</v>
      </c>
    </row>
    <row r="856" spans="1:8" x14ac:dyDescent="0.25">
      <c r="A856">
        <f t="shared" si="26"/>
        <v>8.4499999999998643</v>
      </c>
      <c r="B856">
        <f>$D$2*COS(($E$2*Table2[[#This Row],[t]])-$L$2)</f>
        <v>-2.3596267705396685</v>
      </c>
      <c r="C856">
        <f>($D$3*EXP($E$3*Table2[[#This Row],[t]]))*COS(($F$3*Table2[[#This Row],[t]])-$L$3)</f>
        <v>-3.3574901159052629E-2</v>
      </c>
      <c r="D856" t="e">
        <f>($F$4*EXP($D$4*Table2[[#This Row],[t]]))+($G$4*EXP($E$4*Table2[[#This Row],[t]]))</f>
        <v>#NUM!</v>
      </c>
      <c r="E856">
        <f>EXP($D$5*Table2[[#This Row],[t]])*($E$5+($F$5*Table2[[#This Row],[t]]))</f>
        <v>-0.14268842176048602</v>
      </c>
      <c r="G856" s="26">
        <f t="shared" si="27"/>
        <v>8.4499999999998643</v>
      </c>
      <c r="H856">
        <f ca="1">INDIRECT("Table2[@["&amp;Motion&amp;"]]")</f>
        <v>-3.3574901159052629E-2</v>
      </c>
    </row>
    <row r="857" spans="1:8" x14ac:dyDescent="0.25">
      <c r="A857">
        <f t="shared" si="26"/>
        <v>8.4599999999998641</v>
      </c>
      <c r="B857">
        <f>$D$2*COS(($E$2*Table2[[#This Row],[t]])-$L$2)</f>
        <v>-2.3886971733808795</v>
      </c>
      <c r="C857">
        <f>($D$3*EXP($E$3*Table2[[#This Row],[t]]))*COS(($F$3*Table2[[#This Row],[t]])-$L$3)</f>
        <v>-3.4022440449658659E-2</v>
      </c>
      <c r="D857" t="e">
        <f>($F$4*EXP($D$4*Table2[[#This Row],[t]]))+($G$4*EXP($E$4*Table2[[#This Row],[t]]))</f>
        <v>#NUM!</v>
      </c>
      <c r="E857">
        <f>EXP($D$5*Table2[[#This Row],[t]])*($E$5+($F$5*Table2[[#This Row],[t]]))</f>
        <v>-0.14214047468166199</v>
      </c>
      <c r="G857" s="26">
        <f t="shared" si="27"/>
        <v>8.4599999999998641</v>
      </c>
      <c r="H857">
        <f ca="1">INDIRECT("Table2[@["&amp;Motion&amp;"]]")</f>
        <v>-3.4022440449658659E-2</v>
      </c>
    </row>
    <row r="858" spans="1:8" x14ac:dyDescent="0.25">
      <c r="A858">
        <f t="shared" si="26"/>
        <v>8.4699999999998639</v>
      </c>
      <c r="B858">
        <f>$D$2*COS(($E$2*Table2[[#This Row],[t]])-$L$2)</f>
        <v>-2.4168121292016087</v>
      </c>
      <c r="C858">
        <f>($D$3*EXP($E$3*Table2[[#This Row],[t]]))*COS(($F$3*Table2[[#This Row],[t]])-$L$3)</f>
        <v>-3.4439292351528761E-2</v>
      </c>
      <c r="D858" t="e">
        <f>($F$4*EXP($D$4*Table2[[#This Row],[t]]))+($G$4*EXP($E$4*Table2[[#This Row],[t]]))</f>
        <v>#NUM!</v>
      </c>
      <c r="E858">
        <f>EXP($D$5*Table2[[#This Row],[t]])*($E$5+($F$5*Table2[[#This Row],[t]]))</f>
        <v>-0.14159444397134999</v>
      </c>
      <c r="G858" s="26">
        <f t="shared" si="27"/>
        <v>8.4699999999998639</v>
      </c>
      <c r="H858">
        <f ca="1">INDIRECT("Table2[@["&amp;Motion&amp;"]]")</f>
        <v>-3.4439292351528761E-2</v>
      </c>
    </row>
    <row r="859" spans="1:8" x14ac:dyDescent="0.25">
      <c r="A859">
        <f t="shared" si="26"/>
        <v>8.4799999999998636</v>
      </c>
      <c r="B859">
        <f>$D$2*COS(($E$2*Table2[[#This Row],[t]])-$L$2)</f>
        <v>-2.4439603923943891</v>
      </c>
      <c r="C859">
        <f>($D$3*EXP($E$3*Table2[[#This Row],[t]]))*COS(($F$3*Table2[[#This Row],[t]])-$L$3)</f>
        <v>-3.4825440779748758E-2</v>
      </c>
      <c r="D859" t="e">
        <f>($F$4*EXP($D$4*Table2[[#This Row],[t]]))+($G$4*EXP($E$4*Table2[[#This Row],[t]]))</f>
        <v>#NUM!</v>
      </c>
      <c r="E859">
        <f>EXP($D$5*Table2[[#This Row],[t]])*($E$5+($F$5*Table2[[#This Row],[t]]))</f>
        <v>-0.14105032414407734</v>
      </c>
      <c r="G859" s="26">
        <f t="shared" si="27"/>
        <v>8.4799999999998636</v>
      </c>
      <c r="H859">
        <f ca="1">INDIRECT("Table2[@["&amp;Motion&amp;"]]")</f>
        <v>-3.4825440779748758E-2</v>
      </c>
    </row>
    <row r="860" spans="1:8" x14ac:dyDescent="0.25">
      <c r="A860">
        <f t="shared" si="26"/>
        <v>8.4899999999998634</v>
      </c>
      <c r="B860">
        <f>$D$2*COS(($E$2*Table2[[#This Row],[t]])-$L$2)</f>
        <v>-2.4701311040159162</v>
      </c>
      <c r="C860">
        <f>($D$3*EXP($E$3*Table2[[#This Row],[t]]))*COS(($F$3*Table2[[#This Row],[t]])-$L$3)</f>
        <v>-3.5180893484534632E-2</v>
      </c>
      <c r="D860" t="e">
        <f>($F$4*EXP($D$4*Table2[[#This Row],[t]]))+($G$4*EXP($E$4*Table2[[#This Row],[t]]))</f>
        <v>#NUM!</v>
      </c>
      <c r="E860">
        <f>EXP($D$5*Table2[[#This Row],[t]])*($E$5+($F$5*Table2[[#This Row],[t]]))</f>
        <v>-0.14050810972141878</v>
      </c>
      <c r="G860" s="26">
        <f t="shared" si="27"/>
        <v>8.4899999999998634</v>
      </c>
      <c r="H860">
        <f ca="1">INDIRECT("Table2[@["&amp;Motion&amp;"]]")</f>
        <v>-3.5180893484534632E-2</v>
      </c>
    </row>
    <row r="861" spans="1:8" x14ac:dyDescent="0.25">
      <c r="A861">
        <f t="shared" si="26"/>
        <v>8.4999999999998632</v>
      </c>
      <c r="B861">
        <f>$D$2*COS(($E$2*Table2[[#This Row],[t]])-$L$2)</f>
        <v>-2.4953137961304792</v>
      </c>
      <c r="C861">
        <f>($D$3*EXP($E$3*Table2[[#This Row],[t]]))*COS(($F$3*Table2[[#This Row],[t]])-$L$3)</f>
        <v>-3.5505681808093E-2</v>
      </c>
      <c r="D861" t="e">
        <f>($F$4*EXP($D$4*Table2[[#This Row],[t]]))+($G$4*EXP($E$4*Table2[[#This Row],[t]]))</f>
        <v>#NUM!</v>
      </c>
      <c r="E861">
        <f>EXP($D$5*Table2[[#This Row],[t]])*($E$5+($F$5*Table2[[#This Row],[t]]))</f>
        <v>-0.13996779523206257</v>
      </c>
      <c r="G861" s="26">
        <f t="shared" si="27"/>
        <v>8.4999999999998632</v>
      </c>
      <c r="H861">
        <f ca="1">INDIRECT("Table2[@["&amp;Motion&amp;"]]")</f>
        <v>-3.5505681808093E-2</v>
      </c>
    </row>
    <row r="862" spans="1:8" x14ac:dyDescent="0.25">
      <c r="A862">
        <f t="shared" si="26"/>
        <v>8.509999999999863</v>
      </c>
      <c r="B862">
        <f>$D$2*COS(($E$2*Table2[[#This Row],[t]])-$L$2)</f>
        <v>-2.519498395996997</v>
      </c>
      <c r="C862">
        <f>($D$3*EXP($E$3*Table2[[#This Row],[t]]))*COS(($F$3*Table2[[#This Row],[t]])-$L$3)</f>
        <v>-3.5799860425709096E-2</v>
      </c>
      <c r="D862" t="e">
        <f>($F$4*EXP($D$4*Table2[[#This Row],[t]]))+($G$4*EXP($E$4*Table2[[#This Row],[t]]))</f>
        <v>#NUM!</v>
      </c>
      <c r="E862">
        <f>EXP($D$5*Table2[[#This Row],[t]])*($E$5+($F$5*Table2[[#This Row],[t]]))</f>
        <v>-0.13942937521187604</v>
      </c>
      <c r="G862" s="26">
        <f t="shared" si="27"/>
        <v>8.509999999999863</v>
      </c>
      <c r="H862">
        <f ca="1">INDIRECT("Table2[@["&amp;Motion&amp;"]]")</f>
        <v>-3.5799860425709096E-2</v>
      </c>
    </row>
    <row r="863" spans="1:8" x14ac:dyDescent="0.25">
      <c r="A863">
        <f t="shared" si="26"/>
        <v>8.5199999999998628</v>
      </c>
      <c r="B863">
        <f>$D$2*COS(($E$2*Table2[[#This Row],[t]])-$L$2)</f>
        <v>-2.5426752300979807</v>
      </c>
      <c r="C863">
        <f>($D$3*EXP($E$3*Table2[[#This Row],[t]]))*COS(($F$3*Table2[[#This Row],[t]])-$L$3)</f>
        <v>-3.6063507071419622E-2</v>
      </c>
      <c r="D863" t="e">
        <f>($F$4*EXP($D$4*Table2[[#This Row],[t]]))+($G$4*EXP($E$4*Table2[[#This Row],[t]]))</f>
        <v>#NUM!</v>
      </c>
      <c r="E863">
        <f>EXP($D$5*Table2[[#This Row],[t]])*($E$5+($F$5*Table2[[#This Row],[t]]))</f>
        <v>-0.13889284420396988</v>
      </c>
      <c r="G863" s="26">
        <f t="shared" si="27"/>
        <v>8.5199999999998628</v>
      </c>
      <c r="H863">
        <f ca="1">INDIRECT("Table2[@["&amp;Motion&amp;"]]")</f>
        <v>-3.6063507071419622E-2</v>
      </c>
    </row>
    <row r="864" spans="1:8" x14ac:dyDescent="0.25">
      <c r="A864">
        <f t="shared" si="26"/>
        <v>8.5299999999998626</v>
      </c>
      <c r="B864">
        <f>$D$2*COS(($E$2*Table2[[#This Row],[t]])-$L$2)</f>
        <v>-2.5648350280088086</v>
      </c>
      <c r="C864">
        <f>($D$3*EXP($E$3*Table2[[#This Row],[t]]))*COS(($F$3*Table2[[#This Row],[t]])-$L$3)</f>
        <v>-3.629672224863436E-2</v>
      </c>
      <c r="D864" t="e">
        <f>($F$4*EXP($D$4*Table2[[#This Row],[t]]))+($G$4*EXP($E$4*Table2[[#This Row],[t]]))</f>
        <v>#NUM!</v>
      </c>
      <c r="E864">
        <f>EXP($D$5*Table2[[#This Row],[t]])*($E$5+($F$5*Table2[[#This Row],[t]]))</f>
        <v>-0.13835819675876182</v>
      </c>
      <c r="G864" s="26">
        <f t="shared" si="27"/>
        <v>8.5299999999998626</v>
      </c>
      <c r="H864">
        <f ca="1">INDIRECT("Table2[@["&amp;Motion&amp;"]]")</f>
        <v>-3.629672224863436E-2</v>
      </c>
    </row>
    <row r="865" spans="1:8" x14ac:dyDescent="0.25">
      <c r="A865">
        <f t="shared" si="26"/>
        <v>8.5399999999998624</v>
      </c>
      <c r="B865">
        <f>$D$2*COS(($E$2*Table2[[#This Row],[t]])-$L$2)</f>
        <v>-2.5859689261057781</v>
      </c>
      <c r="C865">
        <f>($D$3*EXP($E$3*Table2[[#This Row],[t]]))*COS(($F$3*Table2[[#This Row],[t]])-$L$3)</f>
        <v>-3.6499628926080122E-2</v>
      </c>
      <c r="D865" t="e">
        <f>($F$4*EXP($D$4*Table2[[#This Row],[t]]))+($G$4*EXP($E$4*Table2[[#This Row],[t]]))</f>
        <v>#NUM!</v>
      </c>
      <c r="E865">
        <f>EXP($D$5*Table2[[#This Row],[t]])*($E$5+($F$5*Table2[[#This Row],[t]]))</f>
        <v>-0.13782542743403964</v>
      </c>
      <c r="G865" s="26">
        <f t="shared" si="27"/>
        <v>8.5399999999998624</v>
      </c>
      <c r="H865">
        <f ca="1">INDIRECT("Table2[@["&amp;Motion&amp;"]]")</f>
        <v>-3.6499628926080122E-2</v>
      </c>
    </row>
    <row r="866" spans="1:8" x14ac:dyDescent="0.25">
      <c r="A866">
        <f t="shared" si="26"/>
        <v>8.5499999999998622</v>
      </c>
      <c r="B866">
        <f>$D$2*COS(($E$2*Table2[[#This Row],[t]])-$L$2)</f>
        <v>-2.6060684711114313</v>
      </c>
      <c r="C866">
        <f>($D$3*EXP($E$3*Table2[[#This Row],[t]]))*COS(($F$3*Table2[[#This Row],[t]])-$L$3)</f>
        <v>-3.6672372219447497E-2</v>
      </c>
      <c r="D866" t="e">
        <f>($F$4*EXP($D$4*Table2[[#This Row],[t]]))+($G$4*EXP($E$4*Table2[[#This Row],[t]]))</f>
        <v>#NUM!</v>
      </c>
      <c r="E866">
        <f>EXP($D$5*Table2[[#This Row],[t]])*($E$5+($F$5*Table2[[#This Row],[t]]))</f>
        <v>-0.13729453079502299</v>
      </c>
      <c r="G866" s="26">
        <f t="shared" si="27"/>
        <v>8.5499999999998622</v>
      </c>
      <c r="H866">
        <f ca="1">INDIRECT("Table2[@["&amp;Motion&amp;"]]")</f>
        <v>-3.6672372219447497E-2</v>
      </c>
    </row>
    <row r="867" spans="1:8" x14ac:dyDescent="0.25">
      <c r="A867">
        <f t="shared" si="26"/>
        <v>8.5599999999998619</v>
      </c>
      <c r="B867">
        <f>$D$2*COS(($E$2*Table2[[#This Row],[t]])-$L$2)</f>
        <v>-2.6251256234757556</v>
      </c>
      <c r="C867">
        <f>($D$3*EXP($E$3*Table2[[#This Row],[t]]))*COS(($F$3*Table2[[#This Row],[t]])-$L$3)</f>
        <v>-3.6815119059127696E-2</v>
      </c>
      <c r="D867" t="e">
        <f>($F$4*EXP($D$4*Table2[[#This Row],[t]]))+($G$4*EXP($E$4*Table2[[#This Row],[t]]))</f>
        <v>#NUM!</v>
      </c>
      <c r="E867">
        <f>EXP($D$5*Table2[[#This Row],[t]])*($E$5+($F$5*Table2[[#This Row],[t]]))</f>
        <v>-0.13676550141442478</v>
      </c>
      <c r="G867" s="26">
        <f t="shared" si="27"/>
        <v>8.5599999999998619</v>
      </c>
      <c r="H867">
        <f ca="1">INDIRECT("Table2[@["&amp;Motion&amp;"]]")</f>
        <v>-3.6815119059127696E-2</v>
      </c>
    </row>
    <row r="868" spans="1:8" x14ac:dyDescent="0.25">
      <c r="A868">
        <f t="shared" ref="A868:A931" si="28">A867+$B$9</f>
        <v>8.5699999999998617</v>
      </c>
      <c r="B868">
        <f>$D$2*COS(($E$2*Table2[[#This Row],[t]])-$L$2)</f>
        <v>-2.6431327605918984</v>
      </c>
      <c r="C868">
        <f>($D$3*EXP($E$3*Table2[[#This Row],[t]]))*COS(($F$3*Table2[[#This Row],[t]])-$L$3)</f>
        <v>-3.6928057844434925E-2</v>
      </c>
      <c r="D868" t="e">
        <f>($F$4*EXP($D$4*Table2[[#This Row],[t]]))+($G$4*EXP($E$4*Table2[[#This Row],[t]]))</f>
        <v>#NUM!</v>
      </c>
      <c r="E868">
        <f>EXP($D$5*Table2[[#This Row],[t]])*($E$5+($F$5*Table2[[#This Row],[t]]))</f>
        <v>-0.13623833387251172</v>
      </c>
      <c r="G868" s="26">
        <f t="shared" ref="G868:G931" si="29">G867+$B$9</f>
        <v>8.5699999999998617</v>
      </c>
      <c r="H868">
        <f ca="1">INDIRECT("Table2[@["&amp;Motion&amp;"]]")</f>
        <v>-3.6928057844434925E-2</v>
      </c>
    </row>
    <row r="869" spans="1:8" x14ac:dyDescent="0.25">
      <c r="A869">
        <f t="shared" si="28"/>
        <v>8.5799999999998615</v>
      </c>
      <c r="B869">
        <f>$D$2*COS(($E$2*Table2[[#This Row],[t]])-$L$2)</f>
        <v>-2.6600826798451047</v>
      </c>
      <c r="C869">
        <f>($D$3*EXP($E$3*Table2[[#This Row],[t]]))*COS(($F$3*Table2[[#This Row],[t]])-$L$3)</f>
        <v>-3.7011398084714299E-2</v>
      </c>
      <c r="D869" t="e">
        <f>($F$4*EXP($D$4*Table2[[#This Row],[t]]))+($G$4*EXP($E$4*Table2[[#This Row],[t]]))</f>
        <v>#NUM!</v>
      </c>
      <c r="E869">
        <f>EXP($D$5*Table2[[#This Row],[t]])*($E$5+($F$5*Table2[[#This Row],[t]]))</f>
        <v>-0.13571302275716363</v>
      </c>
      <c r="G869" s="26">
        <f t="shared" si="29"/>
        <v>8.5799999999998615</v>
      </c>
      <c r="H869">
        <f ca="1">INDIRECT("Table2[@["&amp;Motion&amp;"]]")</f>
        <v>-3.7011398084714299E-2</v>
      </c>
    </row>
    <row r="870" spans="1:8" x14ac:dyDescent="0.25">
      <c r="A870">
        <f t="shared" si="28"/>
        <v>8.5899999999998613</v>
      </c>
      <c r="B870">
        <f>$D$2*COS(($E$2*Table2[[#This Row],[t]])-$L$2)</f>
        <v>-2.6759686014936692</v>
      </c>
      <c r="C870">
        <f>($D$3*EXP($E$3*Table2[[#This Row],[t]]))*COS(($F$3*Table2[[#This Row],[t]])-$L$3)</f>
        <v>-3.706537002774353E-2</v>
      </c>
      <c r="D870" t="e">
        <f>($F$4*EXP($D$4*Table2[[#This Row],[t]]))+($G$4*EXP($E$4*Table2[[#This Row],[t]]))</f>
        <v>#NUM!</v>
      </c>
      <c r="E870">
        <f>EXP($D$5*Table2[[#This Row],[t]])*($E$5+($F$5*Table2[[#This Row],[t]]))</f>
        <v>-0.13518956266393276</v>
      </c>
      <c r="G870" s="26">
        <f t="shared" si="29"/>
        <v>8.5899999999998613</v>
      </c>
      <c r="H870">
        <f ca="1">INDIRECT("Table2[@["&amp;Motion&amp;"]]")</f>
        <v>-3.706537002774353E-2</v>
      </c>
    </row>
    <row r="871" spans="1:8" x14ac:dyDescent="0.25">
      <c r="A871">
        <f t="shared" si="28"/>
        <v>8.5999999999998611</v>
      </c>
      <c r="B871">
        <f>$D$2*COS(($E$2*Table2[[#This Row],[t]])-$L$2)</f>
        <v>-2.6907841713807419</v>
      </c>
      <c r="C871">
        <f>($D$3*EXP($E$3*Table2[[#This Row],[t]]))*COS(($F$3*Table2[[#This Row],[t]])-$L$3)</f>
        <v>-3.7090224275840689E-2</v>
      </c>
      <c r="D871" t="e">
        <f>($F$4*EXP($D$4*Table2[[#This Row],[t]]))+($G$4*EXP($E$4*Table2[[#This Row],[t]]))</f>
        <v>#NUM!</v>
      </c>
      <c r="E871">
        <f>EXP($D$5*Table2[[#This Row],[t]])*($E$5+($F$5*Table2[[#This Row],[t]]))</f>
        <v>-0.13466794819610148</v>
      </c>
      <c r="G871" s="26">
        <f t="shared" si="29"/>
        <v>8.5999999999998611</v>
      </c>
      <c r="H871">
        <f ca="1">INDIRECT("Table2[@["&amp;Motion&amp;"]]")</f>
        <v>-3.7090224275840689E-2</v>
      </c>
    </row>
    <row r="872" spans="1:8" x14ac:dyDescent="0.25">
      <c r="A872">
        <f t="shared" si="28"/>
        <v>8.6099999999998609</v>
      </c>
      <c r="B872">
        <f>$D$2*COS(($E$2*Table2[[#This Row],[t]])-$L$2)</f>
        <v>-2.7045234634759066</v>
      </c>
      <c r="C872">
        <f>($D$3*EXP($E$3*Table2[[#This Row],[t]]))*COS(($F$3*Table2[[#This Row],[t]])-$L$3)</f>
        <v>-3.7086231390096598E-2</v>
      </c>
      <c r="D872" t="e">
        <f>($F$4*EXP($D$4*Table2[[#This Row],[t]]))+($G$4*EXP($E$4*Table2[[#This Row],[t]]))</f>
        <v>#NUM!</v>
      </c>
      <c r="E872">
        <f>EXP($D$5*Table2[[#This Row],[t]])*($E$5+($F$5*Table2[[#This Row],[t]]))</f>
        <v>-0.13414817396473994</v>
      </c>
      <c r="G872" s="26">
        <f t="shared" si="29"/>
        <v>8.6099999999998609</v>
      </c>
      <c r="H872">
        <f ca="1">INDIRECT("Table2[@["&amp;Motion&amp;"]]")</f>
        <v>-3.7086231390096598E-2</v>
      </c>
    </row>
    <row r="873" spans="1:8" x14ac:dyDescent="0.25">
      <c r="A873">
        <f t="shared" si="28"/>
        <v>8.6199999999998607</v>
      </c>
      <c r="B873">
        <f>$D$2*COS(($E$2*Table2[[#This Row],[t]])-$L$2)</f>
        <v>-2.7171809822455124</v>
      </c>
      <c r="C873">
        <f>($D$3*EXP($E$3*Table2[[#This Row],[t]]))*COS(($F$3*Table2[[#This Row],[t]])-$L$3)</f>
        <v>-3.7053681483155493E-2</v>
      </c>
      <c r="D873" t="e">
        <f>($F$4*EXP($D$4*Table2[[#This Row],[t]]))+($G$4*EXP($E$4*Table2[[#This Row],[t]]))</f>
        <v>#NUM!</v>
      </c>
      <c r="E873">
        <f>EXP($D$5*Table2[[#This Row],[t]])*($E$5+($F$5*Table2[[#This Row],[t]]))</f>
        <v>-0.13363023458876241</v>
      </c>
      <c r="G873" s="26">
        <f t="shared" si="29"/>
        <v>8.6199999999998607</v>
      </c>
      <c r="H873">
        <f ca="1">INDIRECT("Table2[@["&amp;Motion&amp;"]]")</f>
        <v>-3.7053681483155493E-2</v>
      </c>
    </row>
    <row r="874" spans="1:8" x14ac:dyDescent="0.25">
      <c r="A874">
        <f t="shared" si="28"/>
        <v>8.6299999999998604</v>
      </c>
      <c r="B874">
        <f>$D$2*COS(($E$2*Table2[[#This Row],[t]])-$L$2)</f>
        <v>-2.7287516648508174</v>
      </c>
      <c r="C874">
        <f>($D$3*EXP($E$3*Table2[[#This Row],[t]]))*COS(($F$3*Table2[[#This Row],[t]])-$L$3)</f>
        <v>-3.6992883800971252E-2</v>
      </c>
      <c r="D874" t="e">
        <f>($F$4*EXP($D$4*Table2[[#This Row],[t]]))+($G$4*EXP($E$4*Table2[[#This Row],[t]]))</f>
        <v>#NUM!</v>
      </c>
      <c r="E874">
        <f>EXP($D$5*Table2[[#This Row],[t]])*($E$5+($F$5*Table2[[#This Row],[t]]))</f>
        <v>-0.13311412469498315</v>
      </c>
      <c r="G874" s="26">
        <f t="shared" si="29"/>
        <v>8.6299999999998604</v>
      </c>
      <c r="H874">
        <f ca="1">INDIRECT("Table2[@["&amp;Motion&amp;"]]")</f>
        <v>-3.6992883800971252E-2</v>
      </c>
    </row>
    <row r="875" spans="1:8" x14ac:dyDescent="0.25">
      <c r="A875">
        <f t="shared" si="28"/>
        <v>8.6399999999998602</v>
      </c>
      <c r="B875">
        <f>$D$2*COS(($E$2*Table2[[#This Row],[t]])-$L$2)</f>
        <v>-2.7392308831730521</v>
      </c>
      <c r="C875">
        <f>($D$3*EXP($E$3*Table2[[#This Row],[t]]))*COS(($F$3*Table2[[#This Row],[t]])-$L$3)</f>
        <v>-3.6904166293971995E-2</v>
      </c>
      <c r="D875" t="e">
        <f>($F$4*EXP($D$4*Table2[[#This Row],[t]]))+($G$4*EXP($E$4*Table2[[#This Row],[t]]))</f>
        <v>#NUM!</v>
      </c>
      <c r="E875">
        <f>EXP($D$5*Table2[[#This Row],[t]])*($E$5+($F$5*Table2[[#This Row],[t]]))</f>
        <v>-0.13259983891817156</v>
      </c>
      <c r="G875" s="26">
        <f t="shared" si="29"/>
        <v>8.6399999999998602</v>
      </c>
      <c r="H875">
        <f ca="1">INDIRECT("Table2[@["&amp;Motion&amp;"]]")</f>
        <v>-3.6904166293971995E-2</v>
      </c>
    </row>
    <row r="876" spans="1:8" x14ac:dyDescent="0.25">
      <c r="A876">
        <f t="shared" si="28"/>
        <v>8.64999999999986</v>
      </c>
      <c r="B876">
        <f>$D$2*COS(($E$2*Table2[[#This Row],[t]])-$L$2)</f>
        <v>-2.7486144456646096</v>
      </c>
      <c r="C876">
        <f>($D$3*EXP($E$3*Table2[[#This Row],[t]]))*COS(($F$3*Table2[[#This Row],[t]])-$L$3)</f>
        <v>-3.6787875178068717E-2</v>
      </c>
      <c r="D876" t="e">
        <f>($F$4*EXP($D$4*Table2[[#This Row],[t]]))+($G$4*EXP($E$4*Table2[[#This Row],[t]]))</f>
        <v>#NUM!</v>
      </c>
      <c r="E876">
        <f>EXP($D$5*Table2[[#This Row],[t]])*($E$5+($F$5*Table2[[#This Row],[t]]))</f>
        <v>-0.13208737190110634</v>
      </c>
      <c r="G876" s="26">
        <f t="shared" si="29"/>
        <v>8.64999999999986</v>
      </c>
      <c r="H876">
        <f ca="1">INDIRECT("Table2[@["&amp;Motion&amp;"]]")</f>
        <v>-3.6787875178068717E-2</v>
      </c>
    </row>
    <row r="877" spans="1:8" x14ac:dyDescent="0.25">
      <c r="A877">
        <f t="shared" si="28"/>
        <v>8.6599999999998598</v>
      </c>
      <c r="B877">
        <f>$D$2*COS(($E$2*Table2[[#This Row],[t]])-$L$2)</f>
        <v>-2.7568985990256047</v>
      </c>
      <c r="C877">
        <f>($D$3*EXP($E$3*Table2[[#This Row],[t]]))*COS(($F$3*Table2[[#This Row],[t]])-$L$3)</f>
        <v>-3.664437448594781E-2</v>
      </c>
      <c r="D877" t="e">
        <f>($F$4*EXP($D$4*Table2[[#This Row],[t]]))+($G$4*EXP($E$4*Table2[[#This Row],[t]]))</f>
        <v>#NUM!</v>
      </c>
      <c r="E877">
        <f>EXP($D$5*Table2[[#This Row],[t]])*($E$5+($F$5*Table2[[#This Row],[t]]))</f>
        <v>-0.13157671829462905</v>
      </c>
      <c r="G877" s="26">
        <f t="shared" si="29"/>
        <v>8.6599999999998598</v>
      </c>
      <c r="H877">
        <f ca="1">INDIRECT("Table2[@["&amp;Motion&amp;"]]")</f>
        <v>-3.664437448594781E-2</v>
      </c>
    </row>
    <row r="878" spans="1:8" x14ac:dyDescent="0.25">
      <c r="A878">
        <f t="shared" si="28"/>
        <v>8.6699999999998596</v>
      </c>
      <c r="B878">
        <f>$D$2*COS(($E$2*Table2[[#This Row],[t]])-$L$2)</f>
        <v>-2.7640800297051475</v>
      </c>
      <c r="C878">
        <f>($D$3*EXP($E$3*Table2[[#This Row],[t]]))*COS(($F$3*Table2[[#This Row],[t]])-$L$3)</f>
        <v>-3.6474045609089872E-2</v>
      </c>
      <c r="D878" t="e">
        <f>($F$4*EXP($D$4*Table2[[#This Row],[t]]))+($G$4*EXP($E$4*Table2[[#This Row],[t]]))</f>
        <v>#NUM!</v>
      </c>
      <c r="E878">
        <f>EXP($D$5*Table2[[#This Row],[t]])*($E$5+($F$5*Table2[[#This Row],[t]]))</f>
        <v>-0.13106787275769721</v>
      </c>
      <c r="G878" s="26">
        <f t="shared" si="29"/>
        <v>8.6699999999998596</v>
      </c>
      <c r="H878">
        <f ca="1">INDIRECT("Table2[@["&amp;Motion&amp;"]]")</f>
        <v>-3.6474045609089872E-2</v>
      </c>
    </row>
    <row r="879" spans="1:8" x14ac:dyDescent="0.25">
      <c r="A879">
        <f t="shared" si="28"/>
        <v>8.6799999999998594</v>
      </c>
      <c r="B879">
        <f>$D$2*COS(($E$2*Table2[[#This Row],[t]])-$L$2)</f>
        <v>-2.7701558652267173</v>
      </c>
      <c r="C879">
        <f>($D$3*EXP($E$3*Table2[[#This Row],[t]]))*COS(($F$3*Table2[[#This Row],[t]])-$L$3)</f>
        <v>-3.6277286830960397E-2</v>
      </c>
      <c r="D879" t="e">
        <f>($F$4*EXP($D$4*Table2[[#This Row],[t]]))+($G$4*EXP($E$4*Table2[[#This Row],[t]]))</f>
        <v>#NUM!</v>
      </c>
      <c r="E879">
        <f>EXP($D$5*Table2[[#This Row],[t]])*($E$5+($F$5*Table2[[#This Row],[t]]))</f>
        <v>-0.13056082995743604</v>
      </c>
      <c r="G879" s="26">
        <f t="shared" si="29"/>
        <v>8.6799999999998594</v>
      </c>
      <c r="H879">
        <f ca="1">INDIRECT("Table2[@["&amp;Motion&amp;"]]")</f>
        <v>-3.6277286830960397E-2</v>
      </c>
    </row>
    <row r="880" spans="1:8" x14ac:dyDescent="0.25">
      <c r="A880">
        <f t="shared" si="28"/>
        <v>8.6899999999998592</v>
      </c>
      <c r="B880">
        <f>$D$2*COS(($E$2*Table2[[#This Row],[t]])-$L$2)</f>
        <v>-2.7751236753371158</v>
      </c>
      <c r="C880">
        <f>($D$3*EXP($E$3*Table2[[#This Row],[t]]))*COS(($F$3*Table2[[#This Row],[t]])-$L$3)</f>
        <v>-3.6054512851820111E-2</v>
      </c>
      <c r="D880" t="e">
        <f>($F$4*EXP($D$4*Table2[[#This Row],[t]]))+($G$4*EXP($E$4*Table2[[#This Row],[t]]))</f>
        <v>#NUM!</v>
      </c>
      <c r="E880">
        <f>EXP($D$5*Table2[[#This Row],[t]])*($E$5+($F$5*Table2[[#This Row],[t]]))</f>
        <v>-0.13005558456919003</v>
      </c>
      <c r="G880" s="26">
        <f t="shared" si="29"/>
        <v>8.6899999999998592</v>
      </c>
      <c r="H880">
        <f ca="1">INDIRECT("Table2[@["&amp;Motion&amp;"]]")</f>
        <v>-3.6054512851820111E-2</v>
      </c>
    </row>
    <row r="881" spans="1:8" x14ac:dyDescent="0.25">
      <c r="A881">
        <f t="shared" si="28"/>
        <v>8.699999999999859</v>
      </c>
      <c r="B881">
        <f>$D$2*COS(($E$2*Table2[[#This Row],[t]])-$L$2)</f>
        <v>-2.7789814729785354</v>
      </c>
      <c r="C881">
        <f>($D$3*EXP($E$3*Table2[[#This Row],[t]]))*COS(($F$3*Table2[[#This Row],[t]])-$L$3)</f>
        <v>-3.5806154305604673E-2</v>
      </c>
      <c r="D881" t="e">
        <f>($F$4*EXP($D$4*Table2[[#This Row],[t]]))+($G$4*EXP($E$4*Table2[[#This Row],[t]]))</f>
        <v>#NUM!</v>
      </c>
      <c r="E881">
        <f>EXP($D$5*Table2[[#This Row],[t]])*($E$5+($F$5*Table2[[#This Row],[t]]))</f>
        <v>-0.12955213127657378</v>
      </c>
      <c r="G881" s="26">
        <f t="shared" si="29"/>
        <v>8.699999999999859</v>
      </c>
      <c r="H881">
        <f ca="1">INDIRECT("Table2[@["&amp;Motion&amp;"]]")</f>
        <v>-3.5806154305604673E-2</v>
      </c>
    </row>
    <row r="882" spans="1:8" x14ac:dyDescent="0.25">
      <c r="A882">
        <f t="shared" si="28"/>
        <v>8.7099999999998587</v>
      </c>
      <c r="B882">
        <f>$D$2*COS(($E$2*Table2[[#This Row],[t]])-$L$2)</f>
        <v>-2.7817277150833553</v>
      </c>
      <c r="C882">
        <f>($D$3*EXP($E$3*Table2[[#This Row],[t]]))*COS(($F$3*Table2[[#This Row],[t]])-$L$3)</f>
        <v>-3.553265726932528E-2</v>
      </c>
      <c r="D882" t="e">
        <f>($F$4*EXP($D$4*Table2[[#This Row],[t]]))+($G$4*EXP($E$4*Table2[[#This Row],[t]]))</f>
        <v>#NUM!</v>
      </c>
      <c r="E882">
        <f>EXP($D$5*Table2[[#This Row],[t]])*($E$5+($F$5*Table2[[#This Row],[t]]))</f>
        <v>-0.12905046477152154</v>
      </c>
      <c r="G882" s="26">
        <f t="shared" si="29"/>
        <v>8.7099999999998587</v>
      </c>
      <c r="H882">
        <f ca="1">INDIRECT("Table2[@["&amp;Motion&amp;"]]")</f>
        <v>-3.553265726932528E-2</v>
      </c>
    </row>
    <row r="883" spans="1:8" x14ac:dyDescent="0.25">
      <c r="A883">
        <f t="shared" si="28"/>
        <v>8.7199999999998585</v>
      </c>
      <c r="B883">
        <f>$D$2*COS(($E$2*Table2[[#This Row],[t]])-$L$2)</f>
        <v>-2.7833613031913504</v>
      </c>
      <c r="C883">
        <f>($D$3*EXP($E$3*Table2[[#This Row],[t]]))*COS(($F$3*Table2[[#This Row],[t]])-$L$3)</f>
        <v>-3.5234482765442797E-2</v>
      </c>
      <c r="D883" t="e">
        <f>($F$4*EXP($D$4*Table2[[#This Row],[t]]))+($G$4*EXP($E$4*Table2[[#This Row],[t]]))</f>
        <v>#NUM!</v>
      </c>
      <c r="E883">
        <f>EXP($D$5*Table2[[#This Row],[t]])*($E$5+($F$5*Table2[[#This Row],[t]]))</f>
        <v>-0.12855057975433684</v>
      </c>
      <c r="G883" s="26">
        <f t="shared" si="29"/>
        <v>8.7199999999998585</v>
      </c>
      <c r="H883">
        <f ca="1">INDIRECT("Table2[@["&amp;Motion&amp;"]]")</f>
        <v>-3.5234482765442797E-2</v>
      </c>
    </row>
    <row r="884" spans="1:8" x14ac:dyDescent="0.25">
      <c r="A884">
        <f t="shared" si="28"/>
        <v>8.7299999999998583</v>
      </c>
      <c r="B884">
        <f>$D$2*COS(($E$2*Table2[[#This Row],[t]])-$L$2)</f>
        <v>-2.7838815838890585</v>
      </c>
      <c r="C884">
        <f>($D$3*EXP($E$3*Table2[[#This Row],[t]]))*COS(($F$3*Table2[[#This Row],[t]])-$L$3)</f>
        <v>-3.4912106257669183E-2</v>
      </c>
      <c r="D884" t="e">
        <f>($F$4*EXP($D$4*Table2[[#This Row],[t]]))+($G$4*EXP($E$4*Table2[[#This Row],[t]]))</f>
        <v>#NUM!</v>
      </c>
      <c r="E884">
        <f>EXP($D$5*Table2[[#This Row],[t]])*($E$5+($F$5*Table2[[#This Row],[t]]))</f>
        <v>-0.12805247093374095</v>
      </c>
      <c r="G884" s="26">
        <f t="shared" si="29"/>
        <v>8.7299999999998583</v>
      </c>
      <c r="H884">
        <f ca="1">INDIRECT("Table2[@["&amp;Motion&amp;"]]")</f>
        <v>-3.4912106257669183E-2</v>
      </c>
    </row>
    <row r="885" spans="1:8" x14ac:dyDescent="0.25">
      <c r="A885">
        <f t="shared" si="28"/>
        <v>8.7399999999998581</v>
      </c>
      <c r="B885">
        <f>$D$2*COS(($E$2*Table2[[#This Row],[t]])-$L$2)</f>
        <v>-2.7832883490711371</v>
      </c>
      <c r="C885">
        <f>($D$3*EXP($E$3*Table2[[#This Row],[t]]))*COS(($F$3*Table2[[#This Row],[t]])-$L$3)</f>
        <v>-3.4566017140650163E-2</v>
      </c>
      <c r="D885" t="e">
        <f>($F$4*EXP($D$4*Table2[[#This Row],[t]]))+($G$4*EXP($E$4*Table2[[#This Row],[t]]))</f>
        <v>#NUM!</v>
      </c>
      <c r="E885">
        <f>EXP($D$5*Table2[[#This Row],[t]])*($E$5+($F$5*Table2[[#This Row],[t]]))</f>
        <v>-0.12755613302692051</v>
      </c>
      <c r="G885" s="26">
        <f t="shared" si="29"/>
        <v>8.7399999999998581</v>
      </c>
      <c r="H885">
        <f ca="1">INDIRECT("Table2[@["&amp;Motion&amp;"]]")</f>
        <v>-3.4566017140650163E-2</v>
      </c>
    </row>
    <row r="886" spans="1:8" x14ac:dyDescent="0.25">
      <c r="A886">
        <f t="shared" si="28"/>
        <v>8.7499999999998579</v>
      </c>
      <c r="B886">
        <f>$D$2*COS(($E$2*Table2[[#This Row],[t]])-$L$2)</f>
        <v>-2.7815818360236038</v>
      </c>
      <c r="C886">
        <f>($D$3*EXP($E$3*Table2[[#This Row],[t]]))*COS(($F$3*Table2[[#This Row],[t]])-$L$3)</f>
        <v>-3.419671822398386E-2</v>
      </c>
      <c r="D886" t="e">
        <f>($F$4*EXP($D$4*Table2[[#This Row],[t]]))+($G$4*EXP($E$4*Table2[[#This Row],[t]]))</f>
        <v>#NUM!</v>
      </c>
      <c r="E886">
        <f>EXP($D$5*Table2[[#This Row],[t]])*($E$5+($F$5*Table2[[#This Row],[t]]))</f>
        <v>-0.1270615607595752</v>
      </c>
      <c r="G886" s="26">
        <f t="shared" si="29"/>
        <v>8.7499999999998579</v>
      </c>
      <c r="H886">
        <f ca="1">INDIRECT("Table2[@["&amp;Motion&amp;"]]")</f>
        <v>-3.419671822398386E-2</v>
      </c>
    </row>
    <row r="887" spans="1:8" x14ac:dyDescent="0.25">
      <c r="A887">
        <f t="shared" si="28"/>
        <v>8.7599999999998577</v>
      </c>
      <c r="B887">
        <f>$D$2*COS(($E$2*Table2[[#This Row],[t]])-$L$2)</f>
        <v>-2.7787627273289246</v>
      </c>
      <c r="C887">
        <f>($D$3*EXP($E$3*Table2[[#This Row],[t]]))*COS(($F$3*Table2[[#This Row],[t]])-$L$3)</f>
        <v>-3.3804725211029146E-2</v>
      </c>
      <c r="D887" t="e">
        <f>($F$4*EXP($D$4*Table2[[#This Row],[t]]))+($G$4*EXP($E$4*Table2[[#This Row],[t]]))</f>
        <v>#NUM!</v>
      </c>
      <c r="E887">
        <f>EXP($D$5*Table2[[#This Row],[t]])*($E$5+($F$5*Table2[[#This Row],[t]]))</f>
        <v>-0.12656874886596364</v>
      </c>
      <c r="G887" s="26">
        <f t="shared" si="29"/>
        <v>8.7599999999998577</v>
      </c>
      <c r="H887">
        <f ca="1">INDIRECT("Table2[@["&amp;Motion&amp;"]]")</f>
        <v>-3.3804725211029146E-2</v>
      </c>
    </row>
    <row r="888" spans="1:8" x14ac:dyDescent="0.25">
      <c r="A888">
        <f t="shared" si="28"/>
        <v>8.7699999999998575</v>
      </c>
      <c r="B888">
        <f>$D$2*COS(($E$2*Table2[[#This Row],[t]])-$L$2)</f>
        <v>-2.7748321505929892</v>
      </c>
      <c r="C888">
        <f>($D$3*EXP($E$3*Table2[[#This Row],[t]]))*COS(($F$3*Table2[[#This Row],[t]])-$L$3)</f>
        <v>-3.3390566172957985E-2</v>
      </c>
      <c r="D888" t="e">
        <f>($F$4*EXP($D$4*Table2[[#This Row],[t]]))+($G$4*EXP($E$4*Table2[[#This Row],[t]]))</f>
        <v>#NUM!</v>
      </c>
      <c r="E888">
        <f>EXP($D$5*Table2[[#This Row],[t]])*($E$5+($F$5*Table2[[#This Row],[t]]))</f>
        <v>-0.12607769208894976</v>
      </c>
      <c r="G888" s="26">
        <f t="shared" si="29"/>
        <v>8.7699999999998575</v>
      </c>
      <c r="H888">
        <f ca="1">INDIRECT("Table2[@["&amp;Motion&amp;"]]")</f>
        <v>-3.3390566172957985E-2</v>
      </c>
    </row>
    <row r="889" spans="1:8" x14ac:dyDescent="0.25">
      <c r="A889">
        <f t="shared" si="28"/>
        <v>8.7799999999998573</v>
      </c>
      <c r="B889">
        <f>$D$2*COS(($E$2*Table2[[#This Row],[t]])-$L$2)</f>
        <v>-2.7697916779940854</v>
      </c>
      <c r="C889">
        <f>($D$3*EXP($E$3*Table2[[#This Row],[t]]))*COS(($F$3*Table2[[#This Row],[t]])-$L$3)</f>
        <v>-3.2954781018504145E-2</v>
      </c>
      <c r="D889" t="e">
        <f>($F$4*EXP($D$4*Table2[[#This Row],[t]]))+($G$4*EXP($E$4*Table2[[#This Row],[t]]))</f>
        <v>#NUM!</v>
      </c>
      <c r="E889">
        <f>EXP($D$5*Table2[[#This Row],[t]])*($E$5+($F$5*Table2[[#This Row],[t]]))</f>
        <v>-0.12558838518004753</v>
      </c>
      <c r="G889" s="26">
        <f t="shared" si="29"/>
        <v>8.7799999999998573</v>
      </c>
      <c r="H889">
        <f ca="1">INDIRECT("Table2[@["&amp;Motion&amp;"]]")</f>
        <v>-3.2954781018504145E-2</v>
      </c>
    </row>
    <row r="890" spans="1:8" x14ac:dyDescent="0.25">
      <c r="A890">
        <f t="shared" si="28"/>
        <v>8.789999999999857</v>
      </c>
      <c r="B890">
        <f>$D$2*COS(($E$2*Table2[[#This Row],[t]])-$L$2)</f>
        <v>-2.7636433256540478</v>
      </c>
      <c r="C890">
        <f>($D$3*EXP($E$3*Table2[[#This Row],[t]]))*COS(($F$3*Table2[[#This Row],[t]])-$L$3)</f>
        <v>-3.2497920959860482E-2</v>
      </c>
      <c r="D890" t="e">
        <f>($F$4*EXP($D$4*Table2[[#This Row],[t]]))+($G$4*EXP($E$4*Table2[[#This Row],[t]]))</f>
        <v>#NUM!</v>
      </c>
      <c r="E890">
        <f>EXP($D$5*Table2[[#This Row],[t]])*($E$5+($F$5*Table2[[#This Row],[t]]))</f>
        <v>-0.12510082289946572</v>
      </c>
      <c r="G890" s="26">
        <f t="shared" si="29"/>
        <v>8.789999999999857</v>
      </c>
      <c r="H890">
        <f ca="1">INDIRECT("Table2[@["&amp;Motion&amp;"]]")</f>
        <v>-3.2497920959860482E-2</v>
      </c>
    </row>
    <row r="891" spans="1:8" x14ac:dyDescent="0.25">
      <c r="A891">
        <f t="shared" si="28"/>
        <v>8.7999999999998568</v>
      </c>
      <c r="B891">
        <f>$D$2*COS(($E$2*Table2[[#This Row],[t]])-$L$2)</f>
        <v>-2.7563895528318341</v>
      </c>
      <c r="C891">
        <f>($D$3*EXP($E$3*Table2[[#This Row],[t]]))*COS(($F$3*Table2[[#This Row],[t]])-$L$3)</f>
        <v>-3.2020547975174264E-2</v>
      </c>
      <c r="D891" t="e">
        <f>($F$4*EXP($D$4*Table2[[#This Row],[t]]))+($G$4*EXP($E$4*Table2[[#This Row],[t]]))</f>
        <v>#NUM!</v>
      </c>
      <c r="E891">
        <f>EXP($D$5*Table2[[#This Row],[t]])*($E$5+($F$5*Table2[[#This Row],[t]]))</f>
        <v>-0.12461500001615163</v>
      </c>
      <c r="G891" s="26">
        <f t="shared" si="29"/>
        <v>8.7999999999998568</v>
      </c>
      <c r="H891">
        <f ca="1">INDIRECT("Table2[@["&amp;Motion&amp;"]]")</f>
        <v>-3.2020547975174264E-2</v>
      </c>
    </row>
    <row r="892" spans="1:8" x14ac:dyDescent="0.25">
      <c r="A892">
        <f t="shared" si="28"/>
        <v>8.8099999999998566</v>
      </c>
      <c r="B892">
        <f>$D$2*COS(($E$2*Table2[[#This Row],[t]])-$L$2)</f>
        <v>-2.7480332609398594</v>
      </c>
      <c r="C892">
        <f>($D$3*EXP($E$3*Table2[[#This Row],[t]]))*COS(($F$3*Table2[[#This Row],[t]])-$L$3)</f>
        <v>-3.1523234268089617E-2</v>
      </c>
      <c r="D892" t="e">
        <f>($F$4*EXP($D$4*Table2[[#This Row],[t]]))+($G$4*EXP($E$4*Table2[[#This Row],[t]]))</f>
        <v>#NUM!</v>
      </c>
      <c r="E892">
        <f>EXP($D$5*Table2[[#This Row],[t]])*($E$5+($F$5*Table2[[#This Row],[t]]))</f>
        <v>-0.12413091130783419</v>
      </c>
      <c r="G892" s="26">
        <f t="shared" si="29"/>
        <v>8.8099999999998566</v>
      </c>
      <c r="H892">
        <f ca="1">INDIRECT("Table2[@["&amp;Motion&amp;"]]")</f>
        <v>-3.1523234268089617E-2</v>
      </c>
    </row>
    <row r="893" spans="1:8" x14ac:dyDescent="0.25">
      <c r="A893">
        <f t="shared" si="28"/>
        <v>8.8199999999998564</v>
      </c>
      <c r="B893">
        <f>$D$2*COS(($E$2*Table2[[#This Row],[t]])-$L$2)</f>
        <v>-2.7385777923834631</v>
      </c>
      <c r="C893">
        <f>($D$3*EXP($E$3*Table2[[#This Row],[t]]))*COS(($F$3*Table2[[#This Row],[t]])-$L$3)</f>
        <v>-3.1006561724782684E-2</v>
      </c>
      <c r="D893" t="e">
        <f>($F$4*EXP($D$4*Table2[[#This Row],[t]]))+($G$4*EXP($E$4*Table2[[#This Row],[t]]))</f>
        <v>#NUM!</v>
      </c>
      <c r="E893">
        <f>EXP($D$5*Table2[[#This Row],[t]])*($E$5+($F$5*Table2[[#This Row],[t]]))</f>
        <v>-0.12364855156106662</v>
      </c>
      <c r="G893" s="26">
        <f t="shared" si="29"/>
        <v>8.8199999999998564</v>
      </c>
      <c r="H893">
        <f ca="1">INDIRECT("Table2[@["&amp;Motion&amp;"]]")</f>
        <v>-3.1006561724782684E-2</v>
      </c>
    </row>
    <row r="894" spans="1:8" x14ac:dyDescent="0.25">
      <c r="A894">
        <f t="shared" si="28"/>
        <v>8.8299999999998562</v>
      </c>
      <c r="B894">
        <f>$D$2*COS(($E$2*Table2[[#This Row],[t]])-$L$2)</f>
        <v>-2.7280269292239976</v>
      </c>
      <c r="C894">
        <f>($D$3*EXP($E$3*Table2[[#This Row],[t]]))*COS(($F$3*Table2[[#This Row],[t]])-$L$3)</f>
        <v>-3.047112136893329E-2</v>
      </c>
      <c r="D894" t="e">
        <f>($F$4*EXP($D$4*Table2[[#This Row],[t]]))+($G$4*EXP($E$4*Table2[[#This Row],[t]]))</f>
        <v>#NUM!</v>
      </c>
      <c r="E894">
        <f>EXP($D$5*Table2[[#This Row],[t]])*($E$5+($F$5*Table2[[#This Row],[t]]))</f>
        <v>-0.12316791557126824</v>
      </c>
      <c r="G894" s="26">
        <f t="shared" si="29"/>
        <v>8.8299999999998562</v>
      </c>
      <c r="H894">
        <f ca="1">INDIRECT("Table2[@["&amp;Motion&amp;"]]")</f>
        <v>-3.047112136893329E-2</v>
      </c>
    </row>
    <row r="895" spans="1:8" x14ac:dyDescent="0.25">
      <c r="A895">
        <f t="shared" si="28"/>
        <v>8.839999999999856</v>
      </c>
      <c r="B895">
        <f>$D$2*COS(($E$2*Table2[[#This Row],[t]])-$L$2)</f>
        <v>-2.7163848916660491</v>
      </c>
      <c r="C895">
        <f>($D$3*EXP($E$3*Table2[[#This Row],[t]]))*COS(($F$3*Table2[[#This Row],[t]])-$L$3)</f>
        <v>-2.9917512815074123E-2</v>
      </c>
      <c r="D895" t="e">
        <f>($F$4*EXP($D$4*Table2[[#This Row],[t]]))+($G$4*EXP($E$4*Table2[[#This Row],[t]]))</f>
        <v>#NUM!</v>
      </c>
      <c r="E895">
        <f>EXP($D$5*Table2[[#This Row],[t]])*($E$5+($F$5*Table2[[#This Row],[t]]))</f>
        <v>-0.12268899814276576</v>
      </c>
      <c r="G895" s="26">
        <f t="shared" si="29"/>
        <v>8.839999999999856</v>
      </c>
      <c r="H895">
        <f ca="1">INDIRECT("Table2[@["&amp;Motion&amp;"]]")</f>
        <v>-2.9917512815074123E-2</v>
      </c>
    </row>
    <row r="896" spans="1:8" x14ac:dyDescent="0.25">
      <c r="A896">
        <f t="shared" si="28"/>
        <v>8.8499999999998558</v>
      </c>
      <c r="B896">
        <f>$D$2*COS(($E$2*Table2[[#This Row],[t]])-$L$2)</f>
        <v>-2.7036563363694177</v>
      </c>
      <c r="C896">
        <f>($D$3*EXP($E$3*Table2[[#This Row],[t]]))*COS(($F$3*Table2[[#This Row],[t]])-$L$3)</f>
        <v>-2.9346343720754432E-2</v>
      </c>
      <c r="D896" t="e">
        <f>($F$4*EXP($D$4*Table2[[#This Row],[t]]))+($G$4*EXP($E$4*Table2[[#This Row],[t]]))</f>
        <v>#NUM!</v>
      </c>
      <c r="E896">
        <f>EXP($D$5*Table2[[#This Row],[t]])*($E$5+($F$5*Table2[[#This Row],[t]]))</f>
        <v>-0.12221179408883381</v>
      </c>
      <c r="G896" s="26">
        <f t="shared" si="29"/>
        <v>8.8499999999998558</v>
      </c>
      <c r="H896">
        <f ca="1">INDIRECT("Table2[@["&amp;Motion&amp;"]]")</f>
        <v>-2.9346343720754432E-2</v>
      </c>
    </row>
    <row r="897" spans="1:8" x14ac:dyDescent="0.25">
      <c r="A897">
        <f t="shared" si="28"/>
        <v>8.8599999999998555</v>
      </c>
      <c r="B897">
        <f>$D$2*COS(($E$2*Table2[[#This Row],[t]])-$L$2)</f>
        <v>-2.6898463545865083</v>
      </c>
      <c r="C897">
        <f>($D$3*EXP($E$3*Table2[[#This Row],[t]]))*COS(($F$3*Table2[[#This Row],[t]])-$L$3)</f>
        <v>-2.8758229237953348E-2</v>
      </c>
      <c r="D897" t="e">
        <f>($F$4*EXP($D$4*Table2[[#This Row],[t]]))+($G$4*EXP($E$4*Table2[[#This Row],[t]]))</f>
        <v>#NUM!</v>
      </c>
      <c r="E897">
        <f>EXP($D$5*Table2[[#This Row],[t]])*($E$5+($F$5*Table2[[#This Row],[t]]))</f>
        <v>-0.12173629823173504</v>
      </c>
      <c r="G897" s="26">
        <f t="shared" si="29"/>
        <v>8.8599999999998555</v>
      </c>
      <c r="H897">
        <f ca="1">INDIRECT("Table2[@["&amp;Motion&amp;"]]")</f>
        <v>-2.8758229237953348E-2</v>
      </c>
    </row>
    <row r="898" spans="1:8" x14ac:dyDescent="0.25">
      <c r="A898">
        <f t="shared" si="28"/>
        <v>8.8699999999998553</v>
      </c>
      <c r="B898">
        <f>$D$2*COS(($E$2*Table2[[#This Row],[t]])-$L$2)</f>
        <v>-2.6749604701259044</v>
      </c>
      <c r="C898">
        <f>($D$3*EXP($E$3*Table2[[#This Row],[t]]))*COS(($F$3*Table2[[#This Row],[t]])-$L$3)</f>
        <v>-2.8153791464172663E-2</v>
      </c>
      <c r="D898" t="e">
        <f>($F$4*EXP($D$4*Table2[[#This Row],[t]]))+($G$4*EXP($E$4*Table2[[#This Row],[t]]))</f>
        <v>#NUM!</v>
      </c>
      <c r="E898">
        <f>EXP($D$5*Table2[[#This Row],[t]])*($E$5+($F$5*Table2[[#This Row],[t]]))</f>
        <v>-0.12126250540275939</v>
      </c>
      <c r="G898" s="26">
        <f t="shared" si="29"/>
        <v>8.8699999999998553</v>
      </c>
      <c r="H898">
        <f ca="1">INDIRECT("Table2[@["&amp;Motion&amp;"]]")</f>
        <v>-2.8153791464172663E-2</v>
      </c>
    </row>
    <row r="899" spans="1:8" x14ac:dyDescent="0.25">
      <c r="A899">
        <f t="shared" si="28"/>
        <v>8.8799999999998551</v>
      </c>
      <c r="B899">
        <f>$D$2*COS(($E$2*Table2[[#This Row],[t]])-$L$2)</f>
        <v>-2.6590046371429144</v>
      </c>
      <c r="C899">
        <f>($D$3*EXP($E$3*Table2[[#This Row],[t]]))*COS(($F$3*Table2[[#This Row],[t]])-$L$3)</f>
        <v>-2.7533658893635689E-2</v>
      </c>
      <c r="D899" t="e">
        <f>($F$4*EXP($D$4*Table2[[#This Row],[t]]))+($G$4*EXP($E$4*Table2[[#This Row],[t]]))</f>
        <v>#NUM!</v>
      </c>
      <c r="E899">
        <f>EXP($D$5*Table2[[#This Row],[t]])*($E$5+($F$5*Table2[[#This Row],[t]]))</f>
        <v>-0.12079041044226287</v>
      </c>
      <c r="G899" s="26">
        <f t="shared" si="29"/>
        <v>8.8799999999998551</v>
      </c>
      <c r="H899">
        <f ca="1">INDIRECT("Table2[@["&amp;Motion&amp;"]]")</f>
        <v>-2.7533658893635689E-2</v>
      </c>
    </row>
    <row r="900" spans="1:8" x14ac:dyDescent="0.25">
      <c r="A900">
        <f t="shared" si="28"/>
        <v>8.8899999999998549</v>
      </c>
      <c r="B900">
        <f>$D$2*COS(($E$2*Table2[[#This Row],[t]])-$L$2)</f>
        <v>-2.6419852377579898</v>
      </c>
      <c r="C900">
        <f>($D$3*EXP($E$3*Table2[[#This Row],[t]]))*COS(($F$3*Table2[[#This Row],[t]])-$L$3)</f>
        <v>-2.6898465869014666E-2</v>
      </c>
      <c r="D900" t="e">
        <f>($F$4*EXP($D$4*Table2[[#This Row],[t]]))+($G$4*EXP($E$4*Table2[[#This Row],[t]]))</f>
        <v>#NUM!</v>
      </c>
      <c r="E900">
        <f>EXP($D$5*Table2[[#This Row],[t]])*($E$5+($F$5*Table2[[#This Row],[t]]))</f>
        <v>-0.12032000819970576</v>
      </c>
      <c r="G900" s="26">
        <f t="shared" si="29"/>
        <v>8.8899999999998549</v>
      </c>
      <c r="H900">
        <f ca="1">INDIRECT("Table2[@["&amp;Motion&amp;"]]")</f>
        <v>-2.6898465869014666E-2</v>
      </c>
    </row>
    <row r="901" spans="1:8" x14ac:dyDescent="0.25">
      <c r="A901">
        <f t="shared" si="28"/>
        <v>8.8999999999998547</v>
      </c>
      <c r="B901">
        <f>$D$2*COS(($E$2*Table2[[#This Row],[t]])-$L$2)</f>
        <v>-2.6239090795039619</v>
      </c>
      <c r="C901">
        <f>($D$3*EXP($E$3*Table2[[#This Row],[t]]))*COS(($F$3*Table2[[#This Row],[t]])-$L$3)</f>
        <v>-2.6248852034103275E-2</v>
      </c>
      <c r="D901" t="e">
        <f>($F$4*EXP($D$4*Table2[[#This Row],[t]]))+($G$4*EXP($E$4*Table2[[#This Row],[t]]))</f>
        <v>#NUM!</v>
      </c>
      <c r="E901">
        <f>EXP($D$5*Table2[[#This Row],[t]])*($E$5+($F$5*Table2[[#This Row],[t]]))</f>
        <v>-0.11985129353369005</v>
      </c>
      <c r="G901" s="26">
        <f t="shared" si="29"/>
        <v>8.8999999999998547</v>
      </c>
      <c r="H901">
        <f ca="1">INDIRECT("Table2[@["&amp;Motion&amp;"]]")</f>
        <v>-2.6248852034103275E-2</v>
      </c>
    </row>
    <row r="902" spans="1:8" x14ac:dyDescent="0.25">
      <c r="A902">
        <f t="shared" si="28"/>
        <v>8.9099999999998545</v>
      </c>
      <c r="B902">
        <f>$D$2*COS(($E$2*Table2[[#This Row],[t]])-$L$2)</f>
        <v>-2.6047833926031205</v>
      </c>
      <c r="C902">
        <f>($D$3*EXP($E$3*Table2[[#This Row],[t]]))*COS(($F$3*Table2[[#This Row],[t]])-$L$3)</f>
        <v>-2.5585461787848117E-2</v>
      </c>
      <c r="D902" t="e">
        <f>($F$4*EXP($D$4*Table2[[#This Row],[t]]))+($G$4*EXP($E$4*Table2[[#This Row],[t]]))</f>
        <v>#NUM!</v>
      </c>
      <c r="E902">
        <f>EXP($D$5*Table2[[#This Row],[t]])*($E$5+($F$5*Table2[[#This Row],[t]]))</f>
        <v>-0.11938426131199646</v>
      </c>
      <c r="G902" s="26">
        <f t="shared" si="29"/>
        <v>8.9099999999998545</v>
      </c>
      <c r="H902">
        <f ca="1">INDIRECT("Table2[@["&amp;Motion&amp;"]]")</f>
        <v>-2.5585461787848117E-2</v>
      </c>
    </row>
    <row r="903" spans="1:8" x14ac:dyDescent="0.25">
      <c r="A903">
        <f t="shared" si="28"/>
        <v>8.9199999999998543</v>
      </c>
      <c r="B903">
        <f>$D$2*COS(($E$2*Table2[[#This Row],[t]])-$L$2)</f>
        <v>-2.5846158270752202</v>
      </c>
      <c r="C903">
        <f>($D$3*EXP($E$3*Table2[[#This Row],[t]]))*COS(($F$3*Table2[[#This Row],[t]])-$L$3)</f>
        <v>-2.4908943740145715E-2</v>
      </c>
      <c r="D903" t="e">
        <f>($F$4*EXP($D$4*Table2[[#This Row],[t]]))+($G$4*EXP($E$4*Table2[[#This Row],[t]]))</f>
        <v>#NUM!</v>
      </c>
      <c r="E903">
        <f>EXP($D$5*Table2[[#This Row],[t]])*($E$5+($F$5*Table2[[#This Row],[t]]))</f>
        <v>-0.11891890641162067</v>
      </c>
      <c r="G903" s="26">
        <f t="shared" si="29"/>
        <v>8.9199999999998543</v>
      </c>
      <c r="H903">
        <f ca="1">INDIRECT("Table2[@["&amp;Motion&amp;"]]")</f>
        <v>-2.4908943740145715E-2</v>
      </c>
    </row>
    <row r="904" spans="1:8" x14ac:dyDescent="0.25">
      <c r="A904">
        <f t="shared" si="28"/>
        <v>8.9299999999998541</v>
      </c>
      <c r="B904">
        <f>$D$2*COS(($E$2*Table2[[#This Row],[t]])-$L$2)</f>
        <v>-2.5634144496775746</v>
      </c>
      <c r="C904">
        <f>($D$3*EXP($E$3*Table2[[#This Row],[t]]))*COS(($F$3*Table2[[#This Row],[t]])-$L$3)</f>
        <v>-2.4219950169807727E-2</v>
      </c>
      <c r="D904" t="e">
        <f>($F$4*EXP($D$4*Table2[[#This Row],[t]]))+($G$4*EXP($E$4*Table2[[#This Row],[t]]))</f>
        <v>#NUM!</v>
      </c>
      <c r="E904">
        <f>EXP($D$5*Table2[[#This Row],[t]])*($E$5+($F$5*Table2[[#This Row],[t]]))</f>
        <v>-0.11845522371880915</v>
      </c>
      <c r="G904" s="26">
        <f t="shared" si="29"/>
        <v>8.9299999999998541</v>
      </c>
      <c r="H904">
        <f ca="1">INDIRECT("Table2[@["&amp;Motion&amp;"]]")</f>
        <v>-2.4219950169807727E-2</v>
      </c>
    </row>
    <row r="905" spans="1:8" x14ac:dyDescent="0.25">
      <c r="A905">
        <f t="shared" si="28"/>
        <v>8.9399999999998538</v>
      </c>
      <c r="B905">
        <f>$D$2*COS(($E$2*Table2[[#This Row],[t]])-$L$2)</f>
        <v>-2.5411877406784615</v>
      </c>
      <c r="C905">
        <f>($D$3*EXP($E$3*Table2[[#This Row],[t]]))*COS(($F$3*Table2[[#This Row],[t]])-$L$3)</f>
        <v>-2.3519136485089836E-2</v>
      </c>
      <c r="D905" t="e">
        <f>($F$4*EXP($D$4*Table2[[#This Row],[t]]))+($G$4*EXP($E$4*Table2[[#This Row],[t]]))</f>
        <v>#NUM!</v>
      </c>
      <c r="E905">
        <f>EXP($D$5*Table2[[#This Row],[t]])*($E$5+($F$5*Table2[[#This Row],[t]]))</f>
        <v>-0.11799320812909433</v>
      </c>
      <c r="G905" s="26">
        <f t="shared" si="29"/>
        <v>8.9399999999998538</v>
      </c>
      <c r="H905">
        <f ca="1">INDIRECT("Table2[@["&amp;Motion&amp;"]]")</f>
        <v>-2.3519136485089836E-2</v>
      </c>
    </row>
    <row r="906" spans="1:8" x14ac:dyDescent="0.25">
      <c r="A906">
        <f t="shared" si="28"/>
        <v>8.9499999999998536</v>
      </c>
      <c r="B906">
        <f>$D$2*COS(($E$2*Table2[[#This Row],[t]])-$L$2)</f>
        <v>-2.5179445904651283</v>
      </c>
      <c r="C906">
        <f>($D$3*EXP($E$3*Table2[[#This Row],[t]]))*COS(($F$3*Table2[[#This Row],[t]])-$L$3)</f>
        <v>-2.2807160687176024E-2</v>
      </c>
      <c r="D906" t="e">
        <f>($F$4*EXP($D$4*Table2[[#This Row],[t]]))+($G$4*EXP($E$4*Table2[[#This Row],[t]]))</f>
        <v>#NUM!</v>
      </c>
      <c r="E906">
        <f>EXP($D$5*Table2[[#This Row],[t]])*($E$5+($F$5*Table2[[#This Row],[t]]))</f>
        <v>-0.11753285454732908</v>
      </c>
      <c r="G906" s="26">
        <f t="shared" si="29"/>
        <v>8.9499999999998536</v>
      </c>
      <c r="H906">
        <f ca="1">INDIRECT("Table2[@["&amp;Motion&amp;"]]")</f>
        <v>-2.2807160687176024E-2</v>
      </c>
    </row>
    <row r="907" spans="1:8" x14ac:dyDescent="0.25">
      <c r="A907">
        <f t="shared" si="28"/>
        <v>8.9599999999998534</v>
      </c>
      <c r="B907">
        <f>$D$2*COS(($E$2*Table2[[#This Row],[t]])-$L$2)</f>
        <v>-2.4936942959877566</v>
      </c>
      <c r="C907">
        <f>($D$3*EXP($E$3*Table2[[#This Row],[t]]))*COS(($F$3*Table2[[#This Row],[t]])-$L$3)</f>
        <v>-2.208468283700157E-2</v>
      </c>
      <c r="D907" t="e">
        <f>($F$4*EXP($D$4*Table2[[#This Row],[t]]))+($G$4*EXP($E$4*Table2[[#This Row],[t]]))</f>
        <v>#NUM!</v>
      </c>
      <c r="E907">
        <f>EXP($D$5*Table2[[#This Row],[t]])*($E$5+($F$5*Table2[[#This Row],[t]]))</f>
        <v>-0.11707415788772087</v>
      </c>
      <c r="G907" s="26">
        <f t="shared" si="29"/>
        <v>8.9599999999998534</v>
      </c>
      <c r="H907">
        <f ca="1">INDIRECT("Table2[@["&amp;Motion&amp;"]]")</f>
        <v>-2.208468283700157E-2</v>
      </c>
    </row>
    <row r="908" spans="1:8" x14ac:dyDescent="0.25">
      <c r="A908">
        <f t="shared" si="28"/>
        <v>8.9699999999998532</v>
      </c>
      <c r="B908">
        <f>$D$2*COS(($E$2*Table2[[#This Row],[t]])-$L$2)</f>
        <v>-2.4684465570408034</v>
      </c>
      <c r="C908">
        <f>($D$3*EXP($E$3*Table2[[#This Row],[t]]))*COS(($F$3*Table2[[#This Row],[t]])-$L$3)</f>
        <v>-2.135236452579296E-2</v>
      </c>
      <c r="D908" t="e">
        <f>($F$4*EXP($D$4*Table2[[#This Row],[t]]))+($G$4*EXP($E$4*Table2[[#This Row],[t]]))</f>
        <v>#NUM!</v>
      </c>
      <c r="E908">
        <f>EXP($D$5*Table2[[#This Row],[t]])*($E$5+($F$5*Table2[[#This Row],[t]]))</f>
        <v>-0.11661711307386503</v>
      </c>
      <c r="G908" s="26">
        <f t="shared" si="29"/>
        <v>8.9699999999998532</v>
      </c>
      <c r="H908">
        <f ca="1">INDIRECT("Table2[@["&amp;Motion&amp;"]]")</f>
        <v>-2.135236452579296E-2</v>
      </c>
    </row>
    <row r="909" spans="1:8" x14ac:dyDescent="0.25">
      <c r="A909">
        <f t="shared" si="28"/>
        <v>8.979999999999853</v>
      </c>
      <c r="B909">
        <f>$D$2*COS(($E$2*Table2[[#This Row],[t]])-$L$2)</f>
        <v>-2.442211472383216</v>
      </c>
      <c r="C909">
        <f>($D$3*EXP($E$3*Table2[[#This Row],[t]]))*COS(($F$3*Table2[[#This Row],[t]])-$L$3)</f>
        <v>-2.0610868349696488E-2</v>
      </c>
      <c r="D909" t="e">
        <f>($F$4*EXP($D$4*Table2[[#This Row],[t]]))+($G$4*EXP($E$4*Table2[[#This Row],[t]]))</f>
        <v>#NUM!</v>
      </c>
      <c r="E909">
        <f>EXP($D$5*Table2[[#This Row],[t]])*($E$5+($F$5*Table2[[#This Row],[t]]))</f>
        <v>-0.11616171503877769</v>
      </c>
      <c r="G909" s="26">
        <f t="shared" si="29"/>
        <v>8.979999999999853</v>
      </c>
      <c r="H909">
        <f ca="1">INDIRECT("Table2[@["&amp;Motion&amp;"]]")</f>
        <v>-2.0610868349696488E-2</v>
      </c>
    </row>
    <row r="910" spans="1:8" x14ac:dyDescent="0.25">
      <c r="A910">
        <f t="shared" si="28"/>
        <v>8.9899999999998528</v>
      </c>
      <c r="B910">
        <f>$D$2*COS(($E$2*Table2[[#This Row],[t]])-$L$2)</f>
        <v>-2.414999535699061</v>
      </c>
      <c r="C910">
        <f>($D$3*EXP($E$3*Table2[[#This Row],[t]]))*COS(($F$3*Table2[[#This Row],[t]])-$L$3)</f>
        <v>-1.9860857388858628E-2</v>
      </c>
      <c r="D910" t="e">
        <f>($F$4*EXP($D$4*Table2[[#This Row],[t]]))+($G$4*EXP($E$4*Table2[[#This Row],[t]]))</f>
        <v>#NUM!</v>
      </c>
      <c r="E910">
        <f>EXP($D$5*Table2[[#This Row],[t]])*($E$5+($F$5*Table2[[#This Row],[t]]))</f>
        <v>-0.11570795872492819</v>
      </c>
      <c r="G910" s="26">
        <f t="shared" si="29"/>
        <v>8.9899999999998528</v>
      </c>
      <c r="H910">
        <f ca="1">INDIRECT("Table2[@["&amp;Motion&amp;"]]")</f>
        <v>-1.9860857388858628E-2</v>
      </c>
    </row>
    <row r="911" spans="1:8" x14ac:dyDescent="0.25">
      <c r="A911">
        <f t="shared" si="28"/>
        <v>8.9999999999998526</v>
      </c>
      <c r="B911">
        <f>$D$2*COS(($E$2*Table2[[#This Row],[t]])-$L$2)</f>
        <v>-2.3868216314001907</v>
      </c>
      <c r="C911">
        <f>($D$3*EXP($E$3*Table2[[#This Row],[t]]))*COS(($F$3*Table2[[#This Row],[t]])-$L$3)</f>
        <v>-1.9102994691317279E-2</v>
      </c>
      <c r="D911" t="e">
        <f>($F$4*EXP($D$4*Table2[[#This Row],[t]]))+($G$4*EXP($E$4*Table2[[#This Row],[t]]))</f>
        <v>#NUM!</v>
      </c>
      <c r="E911">
        <f>EXP($D$5*Table2[[#This Row],[t]])*($E$5+($F$5*Table2[[#This Row],[t]]))</f>
        <v>-0.11525583908427059</v>
      </c>
      <c r="G911" s="26">
        <f t="shared" si="29"/>
        <v>8.9999999999998526</v>
      </c>
      <c r="H911">
        <f ca="1">INDIRECT("Table2[@["&amp;Motion&amp;"]]")</f>
        <v>-1.9102994691317279E-2</v>
      </c>
    </row>
    <row r="912" spans="1:8" x14ac:dyDescent="0.25">
      <c r="A912">
        <f t="shared" si="28"/>
        <v>9.0099999999998523</v>
      </c>
      <c r="B912">
        <f>$D$2*COS(($E$2*Table2[[#This Row],[t]])-$L$2)</f>
        <v>-2.3576890302726246</v>
      </c>
      <c r="C912">
        <f>($D$3*EXP($E$3*Table2[[#This Row],[t]]))*COS(($F$3*Table2[[#This Row],[t]])-$L$3)</f>
        <v>-1.8337942762052747E-2</v>
      </c>
      <c r="D912" t="e">
        <f>($F$4*EXP($D$4*Table2[[#This Row],[t]]))+($G$4*EXP($E$4*Table2[[#This Row],[t]]))</f>
        <v>#NUM!</v>
      </c>
      <c r="E912">
        <f>EXP($D$5*Table2[[#This Row],[t]])*($E$5+($F$5*Table2[[#This Row],[t]]))</f>
        <v>-0.11480535107827511</v>
      </c>
      <c r="G912" s="26">
        <f t="shared" si="29"/>
        <v>9.0099999999998523</v>
      </c>
      <c r="H912">
        <f ca="1">INDIRECT("Table2[@["&amp;Motion&amp;"]]")</f>
        <v>-1.8337942762052747E-2</v>
      </c>
    </row>
    <row r="913" spans="1:8" x14ac:dyDescent="0.25">
      <c r="A913">
        <f t="shared" si="28"/>
        <v>9.0199999999998521</v>
      </c>
      <c r="B913">
        <f>$D$2*COS(($E$2*Table2[[#This Row],[t]])-$L$2)</f>
        <v>-2.3276133849683838</v>
      </c>
      <c r="C913">
        <f>($D$3*EXP($E$3*Table2[[#This Row],[t]]))*COS(($F$3*Table2[[#This Row],[t]])-$L$3)</f>
        <v>-1.7566363057541452E-2</v>
      </c>
      <c r="D913" t="e">
        <f>($F$4*EXP($D$4*Table2[[#This Row],[t]]))+($G$4*EXP($E$4*Table2[[#This Row],[t]]))</f>
        <v>#NUM!</v>
      </c>
      <c r="E913">
        <f>EXP($D$5*Table2[[#This Row],[t]])*($E$5+($F$5*Table2[[#This Row],[t]]))</f>
        <v>-0.11435648967795865</v>
      </c>
      <c r="G913" s="26">
        <f t="shared" si="29"/>
        <v>9.0199999999998521</v>
      </c>
      <c r="H913">
        <f ca="1">INDIRECT("Table2[@["&amp;Motion&amp;"]]")</f>
        <v>-1.7566363057541452E-2</v>
      </c>
    </row>
    <row r="914" spans="1:8" x14ac:dyDescent="0.25">
      <c r="A914">
        <f t="shared" si="28"/>
        <v>9.0299999999998519</v>
      </c>
      <c r="B914">
        <f>$D$2*COS(($E$2*Table2[[#This Row],[t]])-$L$2)</f>
        <v>-2.2966067253445868</v>
      </c>
      <c r="C914">
        <f>($D$3*EXP($E$3*Table2[[#This Row],[t]]))*COS(($F$3*Table2[[#This Row],[t]])-$L$3)</f>
        <v>-1.6788915486147866E-2</v>
      </c>
      <c r="D914" t="e">
        <f>($F$4*EXP($D$4*Table2[[#This Row],[t]]))+($G$4*EXP($E$4*Table2[[#This Row],[t]]))</f>
        <v>#NUM!</v>
      </c>
      <c r="E914">
        <f>EXP($D$5*Table2[[#This Row],[t]])*($E$5+($F$5*Table2[[#This Row],[t]]))</f>
        <v>-0.1139092498639149</v>
      </c>
      <c r="G914" s="26">
        <f t="shared" si="29"/>
        <v>9.0299999999998519</v>
      </c>
      <c r="H914">
        <f ca="1">INDIRECT("Table2[@["&amp;Motion&amp;"]]")</f>
        <v>-1.6788915486147866E-2</v>
      </c>
    </row>
    <row r="915" spans="1:8" x14ac:dyDescent="0.25">
      <c r="A915">
        <f t="shared" si="28"/>
        <v>9.0399999999998517</v>
      </c>
      <c r="B915">
        <f>$D$2*COS(($E$2*Table2[[#This Row],[t]])-$L$2)</f>
        <v>-2.2646814536516673</v>
      </c>
      <c r="C915">
        <f>($D$3*EXP($E$3*Table2[[#This Row],[t]]))*COS(($F$3*Table2[[#This Row],[t]])-$L$3)</f>
        <v>-1.6006257914680515E-2</v>
      </c>
      <c r="D915" t="e">
        <f>($F$4*EXP($D$4*Table2[[#This Row],[t]]))+($G$4*EXP($E$4*Table2[[#This Row],[t]]))</f>
        <v>#NUM!</v>
      </c>
      <c r="E915">
        <f>EXP($D$5*Table2[[#This Row],[t]])*($E$5+($F$5*Table2[[#This Row],[t]]))</f>
        <v>-0.11346362662634393</v>
      </c>
      <c r="G915" s="26">
        <f t="shared" si="29"/>
        <v>9.0399999999998517</v>
      </c>
      <c r="H915">
        <f ca="1">INDIRECT("Table2[@["&amp;Motion&amp;"]]")</f>
        <v>-1.6006257914680515E-2</v>
      </c>
    </row>
    <row r="916" spans="1:8" x14ac:dyDescent="0.25">
      <c r="A916">
        <f t="shared" si="28"/>
        <v>9.0499999999998515</v>
      </c>
      <c r="B916">
        <f>$D$2*COS(($E$2*Table2[[#This Row],[t]])-$L$2)</f>
        <v>-2.2318503395726372</v>
      </c>
      <c r="C916">
        <f>($D$3*EXP($E$3*Table2[[#This Row],[t]]))*COS(($F$3*Table2[[#This Row],[t]])-$L$3)</f>
        <v>-1.5219045681432829E-2</v>
      </c>
      <c r="D916" t="e">
        <f>($F$4*EXP($D$4*Table2[[#This Row],[t]]))+($G$4*EXP($E$4*Table2[[#This Row],[t]]))</f>
        <v>#NUM!</v>
      </c>
      <c r="E916">
        <f>EXP($D$5*Table2[[#This Row],[t]])*($E$5+($F$5*Table2[[#This Row],[t]]))</f>
        <v>-0.11301961496508123</v>
      </c>
      <c r="G916" s="26">
        <f t="shared" si="29"/>
        <v>9.0499999999998515</v>
      </c>
      <c r="H916">
        <f ca="1">INDIRECT("Table2[@["&amp;Motion&amp;"]]")</f>
        <v>-1.5219045681432829E-2</v>
      </c>
    </row>
    <row r="917" spans="1:8" x14ac:dyDescent="0.25">
      <c r="A917">
        <f t="shared" si="28"/>
        <v>9.0599999999998513</v>
      </c>
      <c r="B917">
        <f>$D$2*COS(($E$2*Table2[[#This Row],[t]])-$L$2)</f>
        <v>-2.1981265151153857</v>
      </c>
      <c r="C917">
        <f>($D$3*EXP($E$3*Table2[[#This Row],[t]]))*COS(($F$3*Table2[[#This Row],[t]])-$L$3)</f>
        <v>-1.4427931116018627E-2</v>
      </c>
      <c r="D917" t="e">
        <f>($F$4*EXP($D$4*Table2[[#This Row],[t]]))+($G$4*EXP($E$4*Table2[[#This Row],[t]]))</f>
        <v>#NUM!</v>
      </c>
      <c r="E917">
        <f>EXP($D$5*Table2[[#This Row],[t]])*($E$5+($F$5*Table2[[#This Row],[t]]))</f>
        <v>-0.11257720988962623</v>
      </c>
      <c r="G917" s="26">
        <f t="shared" si="29"/>
        <v>9.0599999999998513</v>
      </c>
      <c r="H917">
        <f ca="1">INDIRECT("Table2[@["&amp;Motion&amp;"]]")</f>
        <v>-1.4427931116018627E-2</v>
      </c>
    </row>
    <row r="918" spans="1:8" x14ac:dyDescent="0.25">
      <c r="A918">
        <f t="shared" si="28"/>
        <v>9.0699999999998511</v>
      </c>
      <c r="B918">
        <f>$D$2*COS(($E$2*Table2[[#This Row],[t]])-$L$2)</f>
        <v>-2.1635234693600509</v>
      </c>
      <c r="C918">
        <f>($D$3*EXP($E$3*Table2[[#This Row],[t]]))*COS(($F$3*Table2[[#This Row],[t]])-$L$3)</f>
        <v>-1.3633563066305716E-2</v>
      </c>
      <c r="D918" t="e">
        <f>($F$4*EXP($D$4*Table2[[#This Row],[t]]))+($G$4*EXP($E$4*Table2[[#This Row],[t]]))</f>
        <v>#NUM!</v>
      </c>
      <c r="E918">
        <f>EXP($D$5*Table2[[#This Row],[t]])*($E$5+($F$5*Table2[[#This Row],[t]]))</f>
        <v>-0.11213640641917025</v>
      </c>
      <c r="G918" s="26">
        <f t="shared" si="29"/>
        <v>9.0699999999998511</v>
      </c>
      <c r="H918">
        <f ca="1">INDIRECT("Table2[@["&amp;Motion&amp;"]]")</f>
        <v>-1.3633563066305716E-2</v>
      </c>
    </row>
    <row r="919" spans="1:8" x14ac:dyDescent="0.25">
      <c r="A919">
        <f t="shared" si="28"/>
        <v>9.0799999999998509</v>
      </c>
      <c r="B919">
        <f>$D$2*COS(($E$2*Table2[[#This Row],[t]])-$L$2)</f>
        <v>-2.1280550430635672</v>
      </c>
      <c r="C919">
        <f>($D$3*EXP($E$3*Table2[[#This Row],[t]]))*COS(($F$3*Table2[[#This Row],[t]])-$L$3)</f>
        <v>-1.2836586432740441E-2</v>
      </c>
      <c r="D919" t="e">
        <f>($F$4*EXP($D$4*Table2[[#This Row],[t]]))+($G$4*EXP($E$4*Table2[[#This Row],[t]]))</f>
        <v>#NUM!</v>
      </c>
      <c r="E919">
        <f>EXP($D$5*Table2[[#This Row],[t]])*($E$5+($F$5*Table2[[#This Row],[t]]))</f>
        <v>-0.11169719958262396</v>
      </c>
      <c r="G919" s="26">
        <f t="shared" si="29"/>
        <v>9.0799999999998509</v>
      </c>
      <c r="H919">
        <f ca="1">INDIRECT("Table2[@["&amp;Motion&amp;"]]")</f>
        <v>-1.2836586432740441E-2</v>
      </c>
    </row>
    <row r="920" spans="1:8" x14ac:dyDescent="0.25">
      <c r="A920">
        <f t="shared" si="28"/>
        <v>9.0899999999998506</v>
      </c>
      <c r="B920">
        <f>$D$2*COS(($E$2*Table2[[#This Row],[t]])-$L$2)</f>
        <v>-2.0917354231235468</v>
      </c>
      <c r="C920">
        <f>($D$3*EXP($E$3*Table2[[#This Row],[t]]))*COS(($F$3*Table2[[#This Row],[t]])-$L$3)</f>
        <v>-1.2037641710350509E-2</v>
      </c>
      <c r="D920" t="e">
        <f>($F$4*EXP($D$4*Table2[[#This Row],[t]]))+($G$4*EXP($E$4*Table2[[#This Row],[t]]))</f>
        <v>#NUM!</v>
      </c>
      <c r="E920">
        <f>EXP($D$5*Table2[[#This Row],[t]])*($E$5+($F$5*Table2[[#This Row],[t]]))</f>
        <v>-0.11125958441864436</v>
      </c>
      <c r="G920" s="26">
        <f t="shared" si="29"/>
        <v>9.0899999999998506</v>
      </c>
      <c r="H920">
        <f ca="1">INDIRECT("Table2[@["&amp;Motion&amp;"]]")</f>
        <v>-1.2037641710350509E-2</v>
      </c>
    </row>
    <row r="921" spans="1:8" x14ac:dyDescent="0.25">
      <c r="A921">
        <f t="shared" si="28"/>
        <v>9.0999999999998504</v>
      </c>
      <c r="B921">
        <f>$D$2*COS(($E$2*Table2[[#This Row],[t]])-$L$2)</f>
        <v>-2.0545791369037105</v>
      </c>
      <c r="C921">
        <f>($D$3*EXP($E$3*Table2[[#This Row],[t]]))*COS(($F$3*Table2[[#This Row],[t]])-$L$3)</f>
        <v>-1.1237364538701453E-2</v>
      </c>
      <c r="D921" t="e">
        <f>($F$4*EXP($D$4*Table2[[#This Row],[t]]))+($G$4*EXP($E$4*Table2[[#This Row],[t]]))</f>
        <v>#NUM!</v>
      </c>
      <c r="E921">
        <f>EXP($D$5*Table2[[#This Row],[t]])*($E$5+($F$5*Table2[[#This Row],[t]]))</f>
        <v>-0.11082355597566122</v>
      </c>
      <c r="G921" s="26">
        <f t="shared" si="29"/>
        <v>9.0999999999998504</v>
      </c>
      <c r="H921">
        <f ca="1">INDIRECT("Table2[@["&amp;Motion&amp;"]]")</f>
        <v>-1.1237364538701453E-2</v>
      </c>
    </row>
    <row r="922" spans="1:8" x14ac:dyDescent="0.25">
      <c r="A922">
        <f t="shared" si="28"/>
        <v>9.1099999999998502</v>
      </c>
      <c r="B922">
        <f>$D$2*COS(($E$2*Table2[[#This Row],[t]])-$L$2)</f>
        <v>-2.0166010464231365</v>
      </c>
      <c r="C922">
        <f>($D$3*EXP($E$3*Table2[[#This Row],[t]]))*COS(($F$3*Table2[[#This Row],[t]])-$L$3)</f>
        <v>-1.0436385260075101E-2</v>
      </c>
      <c r="D922" t="e">
        <f>($F$4*EXP($D$4*Table2[[#This Row],[t]]))+($G$4*EXP($E$4*Table2[[#This Row],[t]]))</f>
        <v>#NUM!</v>
      </c>
      <c r="E922">
        <f>EXP($D$5*Table2[[#This Row],[t]])*($E$5+($F$5*Table2[[#This Row],[t]]))</f>
        <v>-0.11038910931190293</v>
      </c>
      <c r="G922" s="26">
        <f t="shared" si="29"/>
        <v>9.1099999999998502</v>
      </c>
      <c r="H922">
        <f ca="1">INDIRECT("Table2[@["&amp;Motion&amp;"]]")</f>
        <v>-1.0436385260075101E-2</v>
      </c>
    </row>
    <row r="923" spans="1:8" x14ac:dyDescent="0.25">
      <c r="A923">
        <f t="shared" si="28"/>
        <v>9.11999999999985</v>
      </c>
      <c r="B923">
        <f>$D$2*COS(($E$2*Table2[[#This Row],[t]])-$L$2)</f>
        <v>-1.9778163424116486</v>
      </c>
      <c r="C923">
        <f>($D$3*EXP($E$3*Table2[[#This Row],[t]]))*COS(($F$3*Table2[[#This Row],[t]])-$L$3)</f>
        <v>-9.6353284861294044E-3</v>
      </c>
      <c r="D923" t="e">
        <f>($F$4*EXP($D$4*Table2[[#This Row],[t]]))+($G$4*EXP($E$4*Table2[[#This Row],[t]]))</f>
        <v>#NUM!</v>
      </c>
      <c r="E923">
        <f>EXP($D$5*Table2[[#This Row],[t]])*($E$5+($F$5*Table2[[#This Row],[t]]))</f>
        <v>-0.10995623949542215</v>
      </c>
      <c r="G923" s="26">
        <f t="shared" si="29"/>
        <v>9.11999999999985</v>
      </c>
      <c r="H923">
        <f ca="1">INDIRECT("Table2[@["&amp;Motion&amp;"]]")</f>
        <v>-9.6353284861294044E-3</v>
      </c>
    </row>
    <row r="924" spans="1:8" x14ac:dyDescent="0.25">
      <c r="A924">
        <f t="shared" si="28"/>
        <v>9.1299999999998498</v>
      </c>
      <c r="B924">
        <f>$D$2*COS(($E$2*Table2[[#This Row],[t]])-$L$2)</f>
        <v>-1.9382405382337293</v>
      </c>
      <c r="C924">
        <f>($D$3*EXP($E$3*Table2[[#This Row],[t]]))*COS(($F$3*Table2[[#This Row],[t]])-$L$3)</f>
        <v>-8.8348126732878934E-3</v>
      </c>
      <c r="D924" t="e">
        <f>($F$4*EXP($D$4*Table2[[#This Row],[t]]))+($G$4*EXP($E$4*Table2[[#This Row],[t]]))</f>
        <v>#NUM!</v>
      </c>
      <c r="E924">
        <f>EXP($D$5*Table2[[#This Row],[t]])*($E$5+($F$5*Table2[[#This Row],[t]]))</f>
        <v>-0.10952494160412038</v>
      </c>
      <c r="G924" s="26">
        <f t="shared" si="29"/>
        <v>9.1299999999998498</v>
      </c>
      <c r="H924">
        <f ca="1">INDIRECT("Table2[@["&amp;Motion&amp;"]]")</f>
        <v>-8.8348126732878934E-3</v>
      </c>
    </row>
    <row r="925" spans="1:8" x14ac:dyDescent="0.25">
      <c r="A925">
        <f t="shared" si="28"/>
        <v>9.1399999999998496</v>
      </c>
      <c r="B925">
        <f>$D$2*COS(($E$2*Table2[[#This Row],[t]])-$L$2)</f>
        <v>-1.8978894636833787</v>
      </c>
      <c r="C925">
        <f>($D$3*EXP($E$3*Table2[[#This Row],[t]]))*COS(($F$3*Table2[[#This Row],[t]])-$L$3)</f>
        <v>-8.0354497071013064E-3</v>
      </c>
      <c r="D925" t="e">
        <f>($F$4*EXP($D$4*Table2[[#This Row],[t]]))+($G$4*EXP($E$4*Table2[[#This Row],[t]]))</f>
        <v>#NUM!</v>
      </c>
      <c r="E925">
        <f>EXP($D$5*Table2[[#This Row],[t]])*($E$5+($F$5*Table2[[#This Row],[t]]))</f>
        <v>-0.10909521072577273</v>
      </c>
      <c r="G925" s="26">
        <f t="shared" si="29"/>
        <v>9.1399999999998496</v>
      </c>
      <c r="H925">
        <f ca="1">INDIRECT("Table2[@["&amp;Motion&amp;"]]")</f>
        <v>-8.0354497071013064E-3</v>
      </c>
    </row>
    <row r="926" spans="1:8" x14ac:dyDescent="0.25">
      <c r="A926">
        <f t="shared" si="28"/>
        <v>9.1499999999998494</v>
      </c>
      <c r="B926">
        <f>$D$2*COS(($E$2*Table2[[#This Row],[t]])-$L$2)</f>
        <v>-1.8567792586524103</v>
      </c>
      <c r="C926">
        <f>($D$3*EXP($E$3*Table2[[#This Row],[t]]))*COS(($F$3*Table2[[#This Row],[t]])-$L$3)</f>
        <v>-7.2378444958111042E-3</v>
      </c>
      <c r="D926" t="e">
        <f>($F$4*EXP($D$4*Table2[[#This Row],[t]]))+($G$4*EXP($E$4*Table2[[#This Row],[t]]))</f>
        <v>#NUM!</v>
      </c>
      <c r="E926">
        <f>EXP($D$5*Table2[[#This Row],[t]])*($E$5+($F$5*Table2[[#This Row],[t]]))</f>
        <v>-0.10866704195805177</v>
      </c>
      <c r="G926" s="26">
        <f t="shared" si="29"/>
        <v>9.1499999999998494</v>
      </c>
      <c r="H926">
        <f ca="1">INDIRECT("Table2[@["&amp;Motion&amp;"]]")</f>
        <v>-7.2378444958111042E-3</v>
      </c>
    </row>
    <row r="927" spans="1:8" x14ac:dyDescent="0.25">
      <c r="A927">
        <f t="shared" si="28"/>
        <v>9.1599999999998492</v>
      </c>
      <c r="B927">
        <f>$D$2*COS(($E$2*Table2[[#This Row],[t]])-$L$2)</f>
        <v>-1.814926366674708</v>
      </c>
      <c r="C927">
        <f>($D$3*EXP($E$3*Table2[[#This Row],[t]]))*COS(($F$3*Table2[[#This Row],[t]])-$L$3)</f>
        <v>-6.4425945733372304E-3</v>
      </c>
      <c r="D927" t="e">
        <f>($F$4*EXP($D$4*Table2[[#This Row],[t]]))+($G$4*EXP($E$4*Table2[[#This Row],[t]]))</f>
        <v>#NUM!</v>
      </c>
      <c r="E927">
        <f>EXP($D$5*Table2[[#This Row],[t]])*($E$5+($F$5*Table2[[#This Row],[t]]))</f>
        <v>-0.10824043040855089</v>
      </c>
      <c r="G927" s="26">
        <f t="shared" si="29"/>
        <v>9.1599999999998492</v>
      </c>
      <c r="H927">
        <f ca="1">INDIRECT("Table2[@["&amp;Motion&amp;"]]")</f>
        <v>-6.4425945733372304E-3</v>
      </c>
    </row>
    <row r="928" spans="1:8" x14ac:dyDescent="0.25">
      <c r="A928">
        <f t="shared" si="28"/>
        <v>9.1699999999998489</v>
      </c>
      <c r="B928">
        <f>$D$2*COS(($E$2*Table2[[#This Row],[t]])-$L$2)</f>
        <v>-1.7723475283490311</v>
      </c>
      <c r="C928">
        <f>($D$3*EXP($E$3*Table2[[#This Row],[t]]))*COS(($F$3*Table2[[#This Row],[t]])-$L$3)</f>
        <v>-5.6502897119029378E-3</v>
      </c>
      <c r="D928" t="e">
        <f>($F$4*EXP($D$4*Table2[[#This Row],[t]]))+($G$4*EXP($E$4*Table2[[#This Row],[t]]))</f>
        <v>#NUM!</v>
      </c>
      <c r="E928">
        <f>EXP($D$5*Table2[[#This Row],[t]])*($E$5+($F$5*Table2[[#This Row],[t]]))</f>
        <v>-0.1078153711948074</v>
      </c>
      <c r="G928" s="26">
        <f t="shared" si="29"/>
        <v>9.1699999999998489</v>
      </c>
      <c r="H928">
        <f ca="1">INDIRECT("Table2[@["&amp;Motion&amp;"]]")</f>
        <v>-5.6502897119029378E-3</v>
      </c>
    </row>
    <row r="929" spans="1:8" x14ac:dyDescent="0.25">
      <c r="A929">
        <f t="shared" si="28"/>
        <v>9.1799999999998487</v>
      </c>
      <c r="B929">
        <f>$D$2*COS(($E$2*Table2[[#This Row],[t]])-$L$2)</f>
        <v>-1.7290597746429999</v>
      </c>
      <c r="C929">
        <f>($D$3*EXP($E$3*Table2[[#This Row],[t]]))*COS(($F$3*Table2[[#This Row],[t]])-$L$3)</f>
        <v>-4.8615115444980428E-3</v>
      </c>
      <c r="D929" t="e">
        <f>($F$4*EXP($D$4*Table2[[#This Row],[t]]))+($G$4*EXP($E$4*Table2[[#This Row],[t]]))</f>
        <v>#NUM!</v>
      </c>
      <c r="E929">
        <f>EXP($D$5*Table2[[#This Row],[t]])*($E$5+($F$5*Table2[[#This Row],[t]]))</f>
        <v>-0.10739185944432506</v>
      </c>
      <c r="G929" s="26">
        <f t="shared" si="29"/>
        <v>9.1799999999998487</v>
      </c>
      <c r="H929">
        <f ca="1">INDIRECT("Table2[@["&amp;Motion&amp;"]]")</f>
        <v>-4.8615115444980428E-3</v>
      </c>
    </row>
    <row r="930" spans="1:8" x14ac:dyDescent="0.25">
      <c r="A930">
        <f t="shared" si="28"/>
        <v>9.1899999999998485</v>
      </c>
      <c r="B930">
        <f>$D$2*COS(($E$2*Table2[[#This Row],[t]])-$L$2)</f>
        <v>-1.6850804200809346</v>
      </c>
      <c r="C930">
        <f>($D$3*EXP($E$3*Table2[[#This Row],[t]]))*COS(($F$3*Table2[[#This Row],[t]])-$L$3)</f>
        <v>-4.0768331973757756E-3</v>
      </c>
      <c r="D930" t="e">
        <f>($F$4*EXP($D$4*Table2[[#This Row],[t]]))+($G$4*EXP($E$4*Table2[[#This Row],[t]]))</f>
        <v>#NUM!</v>
      </c>
      <c r="E930">
        <f>EXP($D$5*Table2[[#This Row],[t]])*($E$5+($F$5*Table2[[#This Row],[t]]))</f>
        <v>-0.10696989029459598</v>
      </c>
      <c r="G930" s="26">
        <f t="shared" si="29"/>
        <v>9.1899999999998485</v>
      </c>
      <c r="H930">
        <f ca="1">INDIRECT("Table2[@["&amp;Motion&amp;"]]")</f>
        <v>-4.0768331973757756E-3</v>
      </c>
    </row>
    <row r="931" spans="1:8" x14ac:dyDescent="0.25">
      <c r="A931">
        <f t="shared" si="28"/>
        <v>9.1999999999998483</v>
      </c>
      <c r="B931">
        <f>$D$2*COS(($E$2*Table2[[#This Row],[t]])-$L$2)</f>
        <v>-1.6404270558182763</v>
      </c>
      <c r="C931">
        <f>($D$3*EXP($E$3*Table2[[#This Row],[t]]))*COS(($F$3*Table2[[#This Row],[t]])-$L$3)</f>
        <v>-3.2968189327652014E-3</v>
      </c>
      <c r="D931" t="e">
        <f>($F$4*EXP($D$4*Table2[[#This Row],[t]]))+($G$4*EXP($E$4*Table2[[#This Row],[t]]))</f>
        <v>#NUM!</v>
      </c>
      <c r="E931">
        <f>EXP($D$5*Table2[[#This Row],[t]])*($E$5+($F$5*Table2[[#This Row],[t]]))</f>
        <v>-0.10654945889312233</v>
      </c>
      <c r="G931" s="26">
        <f t="shared" si="29"/>
        <v>9.1999999999998483</v>
      </c>
      <c r="H931">
        <f ca="1">INDIRECT("Table2[@["&amp;Motion&amp;"]]")</f>
        <v>-3.2968189327652014E-3</v>
      </c>
    </row>
    <row r="932" spans="1:8" x14ac:dyDescent="0.25">
      <c r="A932">
        <f t="shared" ref="A932:A995" si="30">A931+$B$9</f>
        <v>9.2099999999998481</v>
      </c>
      <c r="B932">
        <f>$D$2*COS(($E$2*Table2[[#This Row],[t]])-$L$2)</f>
        <v>-1.5951175426053599</v>
      </c>
      <c r="C932">
        <f>($D$3*EXP($E$3*Table2[[#This Row],[t]]))*COS(($F$3*Table2[[#This Row],[t]])-$L$3)</f>
        <v>-2.5220238019742487E-3</v>
      </c>
      <c r="D932" t="e">
        <f>($F$4*EXP($D$4*Table2[[#This Row],[t]]))+($G$4*EXP($E$4*Table2[[#This Row],[t]]))</f>
        <v>#NUM!</v>
      </c>
      <c r="E932">
        <f>EXP($D$5*Table2[[#This Row],[t]])*($E$5+($F$5*Table2[[#This Row],[t]]))</f>
        <v>-0.1061305603974374</v>
      </c>
      <c r="G932" s="26">
        <f t="shared" ref="G932:G995" si="31">G931+$B$9</f>
        <v>9.2099999999998481</v>
      </c>
      <c r="H932">
        <f ca="1">INDIRECT("Table2[@["&amp;Motion&amp;"]]")</f>
        <v>-2.5220238019742487E-3</v>
      </c>
    </row>
    <row r="933" spans="1:8" x14ac:dyDescent="0.25">
      <c r="A933">
        <f t="shared" si="30"/>
        <v>9.2199999999998479</v>
      </c>
      <c r="B933">
        <f>$D$2*COS(($E$2*Table2[[#This Row],[t]])-$L$2)</f>
        <v>-1.5491700036433516</v>
      </c>
      <c r="C933">
        <f>($D$3*EXP($E$3*Table2[[#This Row],[t]]))*COS(($F$3*Table2[[#This Row],[t]])-$L$3)</f>
        <v>-1.7529933090458683E-3</v>
      </c>
      <c r="D933" t="e">
        <f>($F$4*EXP($D$4*Table2[[#This Row],[t]]))+($G$4*EXP($E$4*Table2[[#This Row],[t]]))</f>
        <v>#NUM!</v>
      </c>
      <c r="E933">
        <f>EXP($D$5*Table2[[#This Row],[t]])*($E$5+($F$5*Table2[[#This Row],[t]]))</f>
        <v>-0.1057131899751262</v>
      </c>
      <c r="G933" s="26">
        <f t="shared" si="31"/>
        <v>9.2199999999998479</v>
      </c>
      <c r="H933">
        <f ca="1">INDIRECT("Table2[@["&amp;Motion&amp;"]]")</f>
        <v>-1.7529933090458683E-3</v>
      </c>
    </row>
    <row r="934" spans="1:8" x14ac:dyDescent="0.25">
      <c r="A934">
        <f t="shared" si="30"/>
        <v>9.2299999999998477</v>
      </c>
      <c r="B934">
        <f>$D$2*COS(($E$2*Table2[[#This Row],[t]])-$L$2)</f>
        <v>-1.5026028173352106</v>
      </c>
      <c r="C934">
        <f>($D$3*EXP($E$3*Table2[[#This Row],[t]]))*COS(($F$3*Table2[[#This Row],[t]])-$L$3)</f>
        <v>-9.9026308512363027E-4</v>
      </c>
      <c r="D934" t="e">
        <f>($F$4*EXP($D$4*Table2[[#This Row],[t]]))+($G$4*EXP($E$4*Table2[[#This Row],[t]]))</f>
        <v>#NUM!</v>
      </c>
      <c r="E934">
        <f>EXP($D$5*Table2[[#This Row],[t]])*($E$5+($F$5*Table2[[#This Row],[t]]))</f>
        <v>-0.10529734280384574</v>
      </c>
      <c r="G934" s="26">
        <f t="shared" si="31"/>
        <v>9.2299999999998477</v>
      </c>
      <c r="H934">
        <f ca="1">INDIRECT("Table2[@["&amp;Motion&amp;"]]")</f>
        <v>-9.9026308512363027E-4</v>
      </c>
    </row>
    <row r="935" spans="1:8" x14ac:dyDescent="0.25">
      <c r="A935">
        <f t="shared" si="30"/>
        <v>9.2399999999998474</v>
      </c>
      <c r="B935">
        <f>$D$2*COS(($E$2*Table2[[#This Row],[t]])-$L$2)</f>
        <v>-1.4554346099345725</v>
      </c>
      <c r="C935">
        <f>($D$3*EXP($E$3*Table2[[#This Row],[t]]))*COS(($F$3*Table2[[#This Row],[t]])-$L$3)</f>
        <v>-2.3435857366982659E-4</v>
      </c>
      <c r="D935" t="e">
        <f>($F$4*EXP($D$4*Table2[[#This Row],[t]]))+($G$4*EXP($E$4*Table2[[#This Row],[t]]))</f>
        <v>#NUM!</v>
      </c>
      <c r="E935">
        <f>EXP($D$5*Table2[[#This Row],[t]])*($E$5+($F$5*Table2[[#This Row],[t]]))</f>
        <v>-0.10488301407134466</v>
      </c>
      <c r="G935" s="26">
        <f t="shared" si="31"/>
        <v>9.2399999999998474</v>
      </c>
      <c r="H935">
        <f ca="1">INDIRECT("Table2[@["&amp;Motion&amp;"]]")</f>
        <v>-2.3435857366982659E-4</v>
      </c>
    </row>
    <row r="936" spans="1:8" x14ac:dyDescent="0.25">
      <c r="A936">
        <f t="shared" si="30"/>
        <v>9.2499999999998472</v>
      </c>
      <c r="B936">
        <f>$D$2*COS(($E$2*Table2[[#This Row],[t]])-$L$2)</f>
        <v>-1.4076842480954972</v>
      </c>
      <c r="C936">
        <f>($D$3*EXP($E$3*Table2[[#This Row],[t]]))*COS(($F$3*Table2[[#This Row],[t]])-$L$3)</f>
        <v>5.1420527332869648E-4</v>
      </c>
      <c r="D936" t="e">
        <f>($F$4*EXP($D$4*Table2[[#This Row],[t]]))+($G$4*EXP($E$4*Table2[[#This Row],[t]]))</f>
        <v>#NUM!</v>
      </c>
      <c r="E936">
        <f>EXP($D$5*Table2[[#This Row],[t]])*($E$5+($F$5*Table2[[#This Row],[t]]))</f>
        <v>-0.10447019897548265</v>
      </c>
      <c r="G936" s="26">
        <f t="shared" si="31"/>
        <v>9.2499999999998472</v>
      </c>
      <c r="H936">
        <f ca="1">INDIRECT("Table2[@["&amp;Motion&amp;"]]")</f>
        <v>5.1420527332869648E-4</v>
      </c>
    </row>
    <row r="937" spans="1:8" x14ac:dyDescent="0.25">
      <c r="A937">
        <f t="shared" si="30"/>
        <v>9.259999999999847</v>
      </c>
      <c r="B937">
        <f>$D$2*COS(($E$2*Table2[[#This Row],[t]])-$L$2)</f>
        <v>-1.3593708313260562</v>
      </c>
      <c r="C937">
        <f>($D$3*EXP($E$3*Table2[[#This Row],[t]]))*COS(($F$3*Table2[[#This Row],[t]])-$L$3)</f>
        <v>1.2549242880415669E-3</v>
      </c>
      <c r="D937" t="e">
        <f>($F$4*EXP($D$4*Table2[[#This Row],[t]]))+($G$4*EXP($E$4*Table2[[#This Row],[t]]))</f>
        <v>#NUM!</v>
      </c>
      <c r="E937">
        <f>EXP($D$5*Table2[[#This Row],[t]])*($E$5+($F$5*Table2[[#This Row],[t]]))</f>
        <v>-0.10405889272424919</v>
      </c>
      <c r="G937" s="26">
        <f t="shared" si="31"/>
        <v>9.259999999999847</v>
      </c>
      <c r="H937">
        <f ca="1">INDIRECT("Table2[@["&amp;Motion&amp;"]]")</f>
        <v>1.2549242880415669E-3</v>
      </c>
    </row>
    <row r="938" spans="1:8" x14ac:dyDescent="0.25">
      <c r="A938">
        <f t="shared" si="30"/>
        <v>9.2699999999998468</v>
      </c>
      <c r="B938">
        <f>$D$2*COS(($E$2*Table2[[#This Row],[t]])-$L$2)</f>
        <v>-1.3105136843487877</v>
      </c>
      <c r="C938">
        <f>($D$3*EXP($E$3*Table2[[#This Row],[t]]))*COS(($F$3*Table2[[#This Row],[t]])-$L$3)</f>
        <v>1.987305368249123E-3</v>
      </c>
      <c r="D938" t="e">
        <f>($F$4*EXP($D$4*Table2[[#This Row],[t]]))+($G$4*EXP($E$4*Table2[[#This Row],[t]]))</f>
        <v>#NUM!</v>
      </c>
      <c r="E938">
        <f>EXP($D$5*Table2[[#This Row],[t]])*($E$5+($F$5*Table2[[#This Row],[t]]))</f>
        <v>-0.103649090535782</v>
      </c>
      <c r="G938" s="26">
        <f t="shared" si="31"/>
        <v>9.2699999999998468</v>
      </c>
      <c r="H938">
        <f ca="1">INDIRECT("Table2[@["&amp;Motion&amp;"]]")</f>
        <v>1.987305368249123E-3</v>
      </c>
    </row>
    <row r="939" spans="1:8" x14ac:dyDescent="0.25">
      <c r="A939">
        <f t="shared" si="30"/>
        <v>9.2799999999998466</v>
      </c>
      <c r="B939">
        <f>$D$2*COS(($E$2*Table2[[#This Row],[t]])-$L$2)</f>
        <v>-1.2611323493710627</v>
      </c>
      <c r="C939">
        <f>($D$3*EXP($E$3*Table2[[#This Row],[t]]))*COS(($F$3*Table2[[#This Row],[t]])-$L$3)</f>
        <v>2.7108667474626054E-3</v>
      </c>
      <c r="D939" t="e">
        <f>($F$4*EXP($D$4*Table2[[#This Row],[t]]))+($G$4*EXP($E$4*Table2[[#This Row],[t]]))</f>
        <v>#NUM!</v>
      </c>
      <c r="E939">
        <f>EXP($D$5*Table2[[#This Row],[t]])*($E$5+($F$5*Table2[[#This Row],[t]]))</f>
        <v>-0.10324078763838504</v>
      </c>
      <c r="G939" s="26">
        <f t="shared" si="31"/>
        <v>9.2799999999998466</v>
      </c>
      <c r="H939">
        <f ca="1">INDIRECT("Table2[@["&amp;Motion&amp;"]]")</f>
        <v>2.7108667474626054E-3</v>
      </c>
    </row>
    <row r="940" spans="1:8" x14ac:dyDescent="0.25">
      <c r="A940">
        <f t="shared" si="30"/>
        <v>9.2899999999998464</v>
      </c>
      <c r="B940">
        <f>$D$2*COS(($E$2*Table2[[#This Row],[t]])-$L$2)</f>
        <v>-1.2112465782684632</v>
      </c>
      <c r="C940">
        <f>($D$3*EXP($E$3*Table2[[#This Row],[t]]))*COS(($F$3*Table2[[#This Row],[t]])-$L$3)</f>
        <v>3.4251382536162459E-3</v>
      </c>
      <c r="D940" t="e">
        <f>($F$4*EXP($D$4*Table2[[#This Row],[t]]))+($G$4*EXP($E$4*Table2[[#This Row],[t]]))</f>
        <v>#NUM!</v>
      </c>
      <c r="E940">
        <f>EXP($D$5*Table2[[#This Row],[t]])*($E$5+($F$5*Table2[[#This Row],[t]]))</f>
        <v>-0.10283397927054605</v>
      </c>
      <c r="G940" s="26">
        <f t="shared" si="31"/>
        <v>9.2899999999998464</v>
      </c>
      <c r="H940">
        <f ca="1">INDIRECT("Table2[@["&amp;Motion&amp;"]]")</f>
        <v>3.4251382536162459E-3</v>
      </c>
    </row>
    <row r="941" spans="1:8" x14ac:dyDescent="0.25">
      <c r="A941">
        <f t="shared" si="30"/>
        <v>9.2999999999998462</v>
      </c>
      <c r="B941">
        <f>$D$2*COS(($E$2*Table2[[#This Row],[t]])-$L$2)</f>
        <v>-1.160876324684295</v>
      </c>
      <c r="C941">
        <f>($D$3*EXP($E$3*Table2[[#This Row],[t]]))*COS(($F$3*Table2[[#This Row],[t]])-$L$3)</f>
        <v>4.1296615562450012E-3</v>
      </c>
      <c r="D941" t="e">
        <f>($F$4*EXP($D$4*Table2[[#This Row],[t]]))+($G$4*EXP($E$4*Table2[[#This Row],[t]]))</f>
        <v>#NUM!</v>
      </c>
      <c r="E941">
        <f>EXP($D$5*Table2[[#This Row],[t]])*($E$5+($F$5*Table2[[#This Row],[t]]))</f>
        <v>-0.10242866068095355</v>
      </c>
      <c r="G941" s="26">
        <f t="shared" si="31"/>
        <v>9.2999999999998462</v>
      </c>
      <c r="H941">
        <f ca="1">INDIRECT("Table2[@["&amp;Motion&amp;"]]")</f>
        <v>4.1296615562450012E-3</v>
      </c>
    </row>
    <row r="942" spans="1:8" x14ac:dyDescent="0.25">
      <c r="A942">
        <f t="shared" si="30"/>
        <v>9.309999999999846</v>
      </c>
      <c r="B942">
        <f>$D$2*COS(($E$2*Table2[[#This Row],[t]])-$L$2)</f>
        <v>-1.1100417360483978</v>
      </c>
      <c r="C942">
        <f>($D$3*EXP($E$3*Table2[[#This Row],[t]]))*COS(($F$3*Table2[[#This Row],[t]])-$L$3)</f>
        <v>4.8239904020714423E-3</v>
      </c>
      <c r="D942" t="e">
        <f>($F$4*EXP($D$4*Table2[[#This Row],[t]]))+($G$4*EXP($E$4*Table2[[#This Row],[t]]))</f>
        <v>#NUM!</v>
      </c>
      <c r="E942">
        <f>EXP($D$5*Table2[[#This Row],[t]])*($E$5+($F$5*Table2[[#This Row],[t]]))</f>
        <v>-0.10202482712851371</v>
      </c>
      <c r="G942" s="26">
        <f t="shared" si="31"/>
        <v>9.309999999999846</v>
      </c>
      <c r="H942">
        <f ca="1">INDIRECT("Table2[@["&amp;Motion&amp;"]]")</f>
        <v>4.8239904020714423E-3</v>
      </c>
    </row>
    <row r="943" spans="1:8" x14ac:dyDescent="0.25">
      <c r="A943">
        <f t="shared" si="30"/>
        <v>9.3199999999998457</v>
      </c>
      <c r="B943">
        <f>$D$2*COS(($E$2*Table2[[#This Row],[t]])-$L$2)</f>
        <v>-1.0587631455184405</v>
      </c>
      <c r="C943">
        <f>($D$3*EXP($E$3*Table2[[#This Row],[t]]))*COS(($F$3*Table2[[#This Row],[t]])-$L$3)</f>
        <v>5.5076908389368765E-3</v>
      </c>
      <c r="D943" t="e">
        <f>($F$4*EXP($D$4*Table2[[#This Row],[t]]))+($G$4*EXP($E$4*Table2[[#This Row],[t]]))</f>
        <v>#NUM!</v>
      </c>
      <c r="E943">
        <f>EXP($D$5*Table2[[#This Row],[t]])*($E$5+($F$5*Table2[[#This Row],[t]]))</f>
        <v>-0.10162247388236655</v>
      </c>
      <c r="G943" s="26">
        <f t="shared" si="31"/>
        <v>9.3199999999998457</v>
      </c>
      <c r="H943">
        <f ca="1">INDIRECT("Table2[@["&amp;Motion&amp;"]]")</f>
        <v>5.5076908389368765E-3</v>
      </c>
    </row>
    <row r="944" spans="1:8" x14ac:dyDescent="0.25">
      <c r="A944">
        <f t="shared" si="30"/>
        <v>9.3299999999998455</v>
      </c>
      <c r="B944">
        <f>$D$2*COS(($E$2*Table2[[#This Row],[t]])-$L$2)</f>
        <v>-1.0070610638469297</v>
      </c>
      <c r="C944">
        <f>($D$3*EXP($E$3*Table2[[#This Row],[t]]))*COS(($F$3*Table2[[#This Row],[t]])-$L$3)</f>
        <v>6.1803414280181329E-3</v>
      </c>
      <c r="D944" t="e">
        <f>($F$4*EXP($D$4*Table2[[#This Row],[t]]))+($G$4*EXP($E$4*Table2[[#This Row],[t]]))</f>
        <v>#NUM!</v>
      </c>
      <c r="E944">
        <f>EXP($D$5*Table2[[#This Row],[t]])*($E$5+($F$5*Table2[[#This Row],[t]]))</f>
        <v>-0.10122159622190163</v>
      </c>
      <c r="G944" s="26">
        <f t="shared" si="31"/>
        <v>9.3299999999998455</v>
      </c>
      <c r="H944">
        <f ca="1">INDIRECT("Table2[@["&amp;Motion&amp;"]]")</f>
        <v>6.1803414280181329E-3</v>
      </c>
    </row>
    <row r="945" spans="1:8" x14ac:dyDescent="0.25">
      <c r="A945">
        <f t="shared" si="30"/>
        <v>9.3399999999998453</v>
      </c>
      <c r="B945">
        <f>$D$2*COS(($E$2*Table2[[#This Row],[t]])-$L$2)</f>
        <v>-0.95495617117718179</v>
      </c>
      <c r="C945">
        <f>($D$3*EXP($E$3*Table2[[#This Row],[t]]))*COS(($F$3*Table2[[#This Row],[t]])-$L$3)</f>
        <v>6.8415334442844325E-3</v>
      </c>
      <c r="D945" t="e">
        <f>($F$4*EXP($D$4*Table2[[#This Row],[t]]))+($G$4*EXP($E$4*Table2[[#This Row],[t]]))</f>
        <v>#NUM!</v>
      </c>
      <c r="E945">
        <f>EXP($D$5*Table2[[#This Row],[t]])*($E$5+($F$5*Table2[[#This Row],[t]]))</f>
        <v>-0.10082218943677382</v>
      </c>
      <c r="G945" s="26">
        <f t="shared" si="31"/>
        <v>9.3399999999998453</v>
      </c>
      <c r="H945">
        <f ca="1">INDIRECT("Table2[@["&amp;Motion&amp;"]]")</f>
        <v>6.8415334442844325E-3</v>
      </c>
    </row>
    <row r="946" spans="1:8" x14ac:dyDescent="0.25">
      <c r="A946">
        <f t="shared" si="30"/>
        <v>9.3499999999998451</v>
      </c>
      <c r="B946">
        <f>$D$2*COS(($E$2*Table2[[#This Row],[t]])-$L$2)</f>
        <v>-0.90246930877154219</v>
      </c>
      <c r="C946">
        <f>($D$3*EXP($E$3*Table2[[#This Row],[t]]))*COS(($F$3*Table2[[#This Row],[t]])-$L$3)</f>
        <v>7.4908710651556843E-3</v>
      </c>
      <c r="D946" t="e">
        <f>($F$4*EXP($D$4*Table2[[#This Row],[t]]))+($G$4*EXP($E$4*Table2[[#This Row],[t]]))</f>
        <v>#NUM!</v>
      </c>
      <c r="E946">
        <f>EXP($D$5*Table2[[#This Row],[t]])*($E$5+($F$5*Table2[[#This Row],[t]]))</f>
        <v>-0.10042424882691806</v>
      </c>
      <c r="G946" s="26">
        <f t="shared" si="31"/>
        <v>9.3499999999998451</v>
      </c>
      <c r="H946">
        <f ca="1">INDIRECT("Table2[@["&amp;Motion&amp;"]]")</f>
        <v>7.4908710651556843E-3</v>
      </c>
    </row>
    <row r="947" spans="1:8" x14ac:dyDescent="0.25">
      <c r="A947">
        <f t="shared" si="30"/>
        <v>9.3599999999998449</v>
      </c>
      <c r="B947">
        <f>$D$2*COS(($E$2*Table2[[#This Row],[t]])-$L$2)</f>
        <v>-0.8496214706751577</v>
      </c>
      <c r="C947">
        <f>($D$3*EXP($E$3*Table2[[#This Row],[t]]))*COS(($F$3*Table2[[#This Row],[t]])-$L$3)</f>
        <v>8.1279715473355635E-3</v>
      </c>
      <c r="D947" t="e">
        <f>($F$4*EXP($D$4*Table2[[#This Row],[t]]))+($G$4*EXP($E$4*Table2[[#This Row],[t]]))</f>
        <v>#NUM!</v>
      </c>
      <c r="E947">
        <f>EXP($D$5*Table2[[#This Row],[t]])*($E$5+($F$5*Table2[[#This Row],[t]]))</f>
        <v>-0.10002776970256404</v>
      </c>
      <c r="G947" s="26">
        <f t="shared" si="31"/>
        <v>9.3599999999998449</v>
      </c>
      <c r="H947">
        <f ca="1">INDIRECT("Table2[@["&amp;Motion&amp;"]]")</f>
        <v>8.1279715473355635E-3</v>
      </c>
    </row>
    <row r="948" spans="1:8" x14ac:dyDescent="0.25">
      <c r="A948">
        <f t="shared" si="30"/>
        <v>9.3699999999998447</v>
      </c>
      <c r="B948">
        <f>$D$2*COS(($E$2*Table2[[#This Row],[t]])-$L$2)</f>
        <v>-0.79643379531863834</v>
      </c>
      <c r="C948">
        <f>($D$3*EXP($E$3*Table2[[#This Row],[t]]))*COS(($F$3*Table2[[#This Row],[t]])-$L$3)</f>
        <v>8.7524653917989016E-3</v>
      </c>
      <c r="D948" t="e">
        <f>($F$4*EXP($D$4*Table2[[#This Row],[t]]))+($G$4*EXP($E$4*Table2[[#This Row],[t]]))</f>
        <v>#NUM!</v>
      </c>
      <c r="E948">
        <f>EXP($D$5*Table2[[#This Row],[t]])*($E$5+($F$5*Table2[[#This Row],[t]]))</f>
        <v>-9.9632747384250542E-2</v>
      </c>
      <c r="G948" s="26">
        <f t="shared" si="31"/>
        <v>9.3699999999998447</v>
      </c>
      <c r="H948">
        <f ca="1">INDIRECT("Table2[@["&amp;Motion&amp;"]]")</f>
        <v>8.7524653917989016E-3</v>
      </c>
    </row>
    <row r="949" spans="1:8" x14ac:dyDescent="0.25">
      <c r="A949">
        <f t="shared" si="30"/>
        <v>9.3799999999998445</v>
      </c>
      <c r="B949">
        <f>$D$2*COS(($E$2*Table2[[#This Row],[t]])-$L$2)</f>
        <v>-0.74292755706296731</v>
      </c>
      <c r="C949">
        <f>($D$3*EXP($E$3*Table2[[#This Row],[t]]))*COS(($F$3*Table2[[#This Row],[t]])-$L$3)</f>
        <v>9.363996496925377E-3</v>
      </c>
      <c r="D949" t="e">
        <f>($F$4*EXP($D$4*Table2[[#This Row],[t]]))+($G$4*EXP($E$4*Table2[[#This Row],[t]]))</f>
        <v>#NUM!</v>
      </c>
      <c r="E949">
        <f>EXP($D$5*Table2[[#This Row],[t]])*($E$5+($F$5*Table2[[#This Row],[t]]))</f>
        <v>-9.9239177202839132E-2</v>
      </c>
      <c r="G949" s="26">
        <f t="shared" si="31"/>
        <v>9.3799999999998445</v>
      </c>
      <c r="H949">
        <f ca="1">INDIRECT("Table2[@["&amp;Motion&amp;"]]")</f>
        <v>9.363996496925377E-3</v>
      </c>
    </row>
    <row r="950" spans="1:8" x14ac:dyDescent="0.25">
      <c r="A950">
        <f t="shared" si="30"/>
        <v>9.3899999999998442</v>
      </c>
      <c r="B950">
        <f>$D$2*COS(($E$2*Table2[[#This Row],[t]])-$L$2)</f>
        <v>-0.68912415769003976</v>
      </c>
      <c r="C950">
        <f>($D$3*EXP($E$3*Table2[[#This Row],[t]]))*COS(($F$3*Table2[[#This Row],[t]])-$L$3)</f>
        <v>9.9622222997788976E-3</v>
      </c>
      <c r="D950" t="e">
        <f>($F$4*EXP($D$4*Table2[[#This Row],[t]]))+($G$4*EXP($E$4*Table2[[#This Row],[t]]))</f>
        <v>#NUM!</v>
      </c>
      <c r="E950">
        <f>EXP($D$5*Table2[[#This Row],[t]])*($E$5+($F$5*Table2[[#This Row],[t]]))</f>
        <v>-9.8847054499527673E-2</v>
      </c>
      <c r="G950" s="26">
        <f t="shared" si="31"/>
        <v>9.3899999999998442</v>
      </c>
      <c r="H950">
        <f ca="1">INDIRECT("Table2[@["&amp;Motion&amp;"]]")</f>
        <v>9.9622222997788976E-3</v>
      </c>
    </row>
    <row r="951" spans="1:8" x14ac:dyDescent="0.25">
      <c r="A951">
        <f t="shared" si="30"/>
        <v>9.399999999999844</v>
      </c>
      <c r="B951">
        <f>$D$2*COS(($E$2*Table2[[#This Row],[t]])-$L$2)</f>
        <v>-0.63504511784223583</v>
      </c>
      <c r="C951">
        <f>($D$3*EXP($E$3*Table2[[#This Row],[t]]))*COS(($F$3*Table2[[#This Row],[t]])-$L$3)</f>
        <v>1.0546813905541316E-2</v>
      </c>
      <c r="D951" t="e">
        <f>($F$4*EXP($D$4*Table2[[#This Row],[t]]))+($G$4*EXP($E$4*Table2[[#This Row],[t]]))</f>
        <v>#NUM!</v>
      </c>
      <c r="E951">
        <f>EXP($D$5*Table2[[#This Row],[t]])*($E$5+($F$5*Table2[[#This Row],[t]]))</f>
        <v>-9.8456374625863319E-2</v>
      </c>
      <c r="G951" s="26">
        <f t="shared" si="31"/>
        <v>9.399999999999844</v>
      </c>
      <c r="H951">
        <f ca="1">INDIRECT("Table2[@["&amp;Motion&amp;"]]")</f>
        <v>1.0546813905541316E-2</v>
      </c>
    </row>
    <row r="952" spans="1:8" x14ac:dyDescent="0.25">
      <c r="A952">
        <f t="shared" si="30"/>
        <v>9.4099999999998438</v>
      </c>
      <c r="B952">
        <f>$D$2*COS(($E$2*Table2[[#This Row],[t]])-$L$2)</f>
        <v>-0.58071206841445033</v>
      </c>
      <c r="C952">
        <f>($D$3*EXP($E$3*Table2[[#This Row],[t]]))*COS(($F$3*Table2[[#This Row],[t]])-$L$3)</f>
        <v>1.1117456205119752E-2</v>
      </c>
      <c r="D952" t="e">
        <f>($F$4*EXP($D$4*Table2[[#This Row],[t]]))+($G$4*EXP($E$4*Table2[[#This Row],[t]]))</f>
        <v>#NUM!</v>
      </c>
      <c r="E952">
        <f>EXP($D$5*Table2[[#This Row],[t]])*($E$5+($F$5*Table2[[#This Row],[t]]))</f>
        <v>-9.8067132943755173E-2</v>
      </c>
      <c r="G952" s="26">
        <f t="shared" si="31"/>
        <v>9.4099999999998438</v>
      </c>
      <c r="H952">
        <f ca="1">INDIRECT("Table2[@["&amp;Motion&amp;"]]")</f>
        <v>1.1117456205119752E-2</v>
      </c>
    </row>
    <row r="953" spans="1:8" x14ac:dyDescent="0.25">
      <c r="A953">
        <f t="shared" si="30"/>
        <v>9.4199999999998436</v>
      </c>
      <c r="B953">
        <f>$D$2*COS(($E$2*Table2[[#This Row],[t]])-$L$2)</f>
        <v>-0.52614674190202337</v>
      </c>
      <c r="C953">
        <f>($D$3*EXP($E$3*Table2[[#This Row],[t]]))*COS(($F$3*Table2[[#This Row],[t]])-$L$3)</f>
        <v>1.1673847980952872E-2</v>
      </c>
      <c r="D953" t="e">
        <f>($F$4*EXP($D$4*Table2[[#This Row],[t]]))+($G$4*EXP($E$4*Table2[[#This Row],[t]]))</f>
        <v>#NUM!</v>
      </c>
      <c r="E953">
        <f>EXP($D$5*Table2[[#This Row],[t]])*($E$5+($F$5*Table2[[#This Row],[t]]))</f>
        <v>-9.7679324825486635E-2</v>
      </c>
      <c r="G953" s="26">
        <f t="shared" si="31"/>
        <v>9.4199999999998436</v>
      </c>
      <c r="H953">
        <f ca="1">INDIRECT("Table2[@["&amp;Motion&amp;"]]")</f>
        <v>1.1673847980952872E-2</v>
      </c>
    </row>
    <row r="954" spans="1:8" x14ac:dyDescent="0.25">
      <c r="A954">
        <f t="shared" si="30"/>
        <v>9.4299999999998434</v>
      </c>
      <c r="B954">
        <f>$D$2*COS(($E$2*Table2[[#This Row],[t]])-$L$2)</f>
        <v>-0.47137096370803205</v>
      </c>
      <c r="C954">
        <f>($D$3*EXP($E$3*Table2[[#This Row],[t]]))*COS(($F$3*Table2[[#This Row],[t]])-$L$3)</f>
        <v>1.2215702001053194E-2</v>
      </c>
      <c r="D954" t="e">
        <f>($F$4*EXP($D$4*Table2[[#This Row],[t]]))+($G$4*EXP($E$4*Table2[[#This Row],[t]]))</f>
        <v>#NUM!</v>
      </c>
      <c r="E954">
        <f>EXP($D$5*Table2[[#This Row],[t]])*($E$5+($F$5*Table2[[#This Row],[t]]))</f>
        <v>-9.7292945653727175E-2</v>
      </c>
      <c r="G954" s="26">
        <f t="shared" si="31"/>
        <v>9.4299999999998434</v>
      </c>
      <c r="H954">
        <f ca="1">INDIRECT("Table2[@["&amp;Motion&amp;"]]")</f>
        <v>1.2215702001053194E-2</v>
      </c>
    </row>
    <row r="955" spans="1:8" x14ac:dyDescent="0.25">
      <c r="A955">
        <f t="shared" si="30"/>
        <v>9.4399999999998432</v>
      </c>
      <c r="B955">
        <f>$D$2*COS(($E$2*Table2[[#This Row],[t]])-$L$2)</f>
        <v>-0.41640664341341982</v>
      </c>
      <c r="C955">
        <f>($D$3*EXP($E$3*Table2[[#This Row],[t]]))*COS(($F$3*Table2[[#This Row],[t]])-$L$3)</f>
        <v>1.274274510132954E-2</v>
      </c>
      <c r="D955" t="e">
        <f>($F$4*EXP($D$4*Table2[[#This Row],[t]]))+($G$4*EXP($E$4*Table2[[#This Row],[t]]))</f>
        <v>#NUM!</v>
      </c>
      <c r="E955">
        <f>EXP($D$5*Table2[[#This Row],[t]])*($E$5+($F$5*Table2[[#This Row],[t]]))</f>
        <v>-9.690799082154393E-2</v>
      </c>
      <c r="G955" s="26">
        <f t="shared" si="31"/>
        <v>9.4399999999998432</v>
      </c>
      <c r="H955">
        <f ca="1">INDIRECT("Table2[@["&amp;Motion&amp;"]]")</f>
        <v>1.274274510132954E-2</v>
      </c>
    </row>
    <row r="956" spans="1:8" x14ac:dyDescent="0.25">
      <c r="A956">
        <f t="shared" si="30"/>
        <v>9.449999999999843</v>
      </c>
      <c r="B956">
        <f>$D$2*COS(($E$2*Table2[[#This Row],[t]])-$L$2)</f>
        <v>-0.36127576601345684</v>
      </c>
      <c r="C956">
        <f>($D$3*EXP($E$3*Table2[[#This Row],[t]]))*COS(($F$3*Table2[[#This Row],[t]])-$L$3)</f>
        <v>1.3254718256242404E-2</v>
      </c>
      <c r="D956" t="e">
        <f>($F$4*EXP($D$4*Table2[[#This Row],[t]]))+($G$4*EXP($E$4*Table2[[#This Row],[t]]))</f>
        <v>#NUM!</v>
      </c>
      <c r="E956">
        <f>EXP($D$5*Table2[[#This Row],[t]])*($E$5+($F$5*Table2[[#This Row],[t]]))</f>
        <v>-9.6524455732412848E-2</v>
      </c>
      <c r="G956" s="26">
        <f t="shared" si="31"/>
        <v>9.449999999999843</v>
      </c>
      <c r="H956">
        <f ca="1">INDIRECT("Table2[@["&amp;Motion&amp;"]]")</f>
        <v>1.3254718256242404E-2</v>
      </c>
    </row>
    <row r="957" spans="1:8" x14ac:dyDescent="0.25">
      <c r="A957">
        <f t="shared" si="30"/>
        <v>9.4599999999998428</v>
      </c>
      <c r="B957">
        <f>$D$2*COS(($E$2*Table2[[#This Row],[t]])-$L$2)</f>
        <v>-0.30600038312403449</v>
      </c>
      <c r="C957">
        <f>($D$3*EXP($E$3*Table2[[#This Row],[t]]))*COS(($F$3*Table2[[#This Row],[t]])-$L$3)</f>
        <v>1.3751376637854969E-2</v>
      </c>
      <c r="D957" t="e">
        <f>($F$4*EXP($D$4*Table2[[#This Row],[t]]))+($G$4*EXP($E$4*Table2[[#This Row],[t]]))</f>
        <v>#NUM!</v>
      </c>
      <c r="E957">
        <f>EXP($D$5*Table2[[#This Row],[t]])*($E$5+($F$5*Table2[[#This Row],[t]]))</f>
        <v>-9.614233580022935E-2</v>
      </c>
      <c r="G957" s="26">
        <f t="shared" si="31"/>
        <v>9.4599999999998428</v>
      </c>
      <c r="H957">
        <f ca="1">INDIRECT("Table2[@["&amp;Motion&amp;"]]")</f>
        <v>1.3751376637854969E-2</v>
      </c>
    </row>
    <row r="958" spans="1:8" x14ac:dyDescent="0.25">
      <c r="A958">
        <f t="shared" si="30"/>
        <v>9.4699999999998425</v>
      </c>
      <c r="B958">
        <f>$D$2*COS(($E$2*Table2[[#This Row],[t]])-$L$2)</f>
        <v>-0.25060260416131319</v>
      </c>
      <c r="C958">
        <f>($D$3*EXP($E$3*Table2[[#This Row],[t]]))*COS(($F$3*Table2[[#This Row],[t]])-$L$3)</f>
        <v>1.4232489663348211E-2</v>
      </c>
      <c r="D958" t="e">
        <f>($F$4*EXP($D$4*Table2[[#This Row],[t]]))+($G$4*EXP($E$4*Table2[[#This Row],[t]]))</f>
        <v>#NUM!</v>
      </c>
      <c r="E958">
        <f>EXP($D$5*Table2[[#This Row],[t]])*($E$5+($F$5*Table2[[#This Row],[t]]))</f>
        <v>-9.5761626449318918E-2</v>
      </c>
      <c r="G958" s="26">
        <f t="shared" si="31"/>
        <v>9.4699999999998425</v>
      </c>
      <c r="H958">
        <f ca="1">INDIRECT("Table2[@["&amp;Motion&amp;"]]")</f>
        <v>1.4232489663348211E-2</v>
      </c>
    </row>
    <row r="959" spans="1:8" x14ac:dyDescent="0.25">
      <c r="A959">
        <f t="shared" si="30"/>
        <v>9.4799999999998423</v>
      </c>
      <c r="B959">
        <f>$D$2*COS(($E$2*Table2[[#This Row],[t]])-$L$2)</f>
        <v>-0.19510458749825088</v>
      </c>
      <c r="C959">
        <f>($D$3*EXP($E$3*Table2[[#This Row],[t]]))*COS(($F$3*Table2[[#This Row],[t]])-$L$3)</f>
        <v>1.4697841031079401E-2</v>
      </c>
      <c r="D959" t="e">
        <f>($F$4*EXP($D$4*Table2[[#This Row],[t]]))+($G$4*EXP($E$4*Table2[[#This Row],[t]]))</f>
        <v>#NUM!</v>
      </c>
      <c r="E959">
        <f>EXP($D$5*Table2[[#This Row],[t]])*($E$5+($F$5*Table2[[#This Row],[t]]))</f>
        <v>-9.5382323114446957E-2</v>
      </c>
      <c r="G959" s="26">
        <f t="shared" si="31"/>
        <v>9.4799999999998423</v>
      </c>
      <c r="H959">
        <f ca="1">INDIRECT("Table2[@["&amp;Motion&amp;"]]")</f>
        <v>1.4697841031079401E-2</v>
      </c>
    </row>
    <row r="960" spans="1:8" x14ac:dyDescent="0.25">
      <c r="A960">
        <f t="shared" si="30"/>
        <v>9.4899999999998421</v>
      </c>
      <c r="B960">
        <f>$D$2*COS(($E$2*Table2[[#This Row],[t]])-$L$2)</f>
        <v>-0.1395285316015491</v>
      </c>
      <c r="C960">
        <f>($D$3*EXP($E$3*Table2[[#This Row],[t]]))*COS(($F$3*Table2[[#This Row],[t]])-$L$3)</f>
        <v>1.514722874526939E-2</v>
      </c>
      <c r="D960" t="e">
        <f>($F$4*EXP($D$4*Table2[[#This Row],[t]]))+($G$4*EXP($E$4*Table2[[#This Row],[t]]))</f>
        <v>#NUM!</v>
      </c>
      <c r="E960">
        <f>EXP($D$5*Table2[[#This Row],[t]])*($E$5+($F$5*Table2[[#This Row],[t]]))</f>
        <v>-9.5004421240828557E-2</v>
      </c>
      <c r="G960" s="26">
        <f t="shared" si="31"/>
        <v>9.4899999999998421</v>
      </c>
      <c r="H960">
        <f ca="1">INDIRECT("Table2[@["&amp;Motion&amp;"]]")</f>
        <v>1.514722874526939E-2</v>
      </c>
    </row>
    <row r="961" spans="1:8" x14ac:dyDescent="0.25">
      <c r="A961">
        <f t="shared" si="30"/>
        <v>9.4999999999998419</v>
      </c>
      <c r="B961">
        <f>$D$2*COS(($E$2*Table2[[#This Row],[t]])-$L$2)</f>
        <v>-8.3896666152562305E-2</v>
      </c>
      <c r="C961">
        <f>($D$3*EXP($E$3*Table2[[#This Row],[t]]))*COS(($F$3*Table2[[#This Row],[t]])-$L$3)</f>
        <v>1.5580465129413822E-2</v>
      </c>
      <c r="D961" t="e">
        <f>($F$4*EXP($D$4*Table2[[#This Row],[t]]))+($G$4*EXP($E$4*Table2[[#This Row],[t]]))</f>
        <v>#NUM!</v>
      </c>
      <c r="E961">
        <f>EXP($D$5*Table2[[#This Row],[t]])*($E$5+($F$5*Table2[[#This Row],[t]]))</f>
        <v>-9.4627916284137872E-2</v>
      </c>
      <c r="G961" s="26">
        <f t="shared" si="31"/>
        <v>9.4999999999998419</v>
      </c>
      <c r="H961">
        <f ca="1">INDIRECT("Table2[@["&amp;Motion&amp;"]]")</f>
        <v>1.5580465129413822E-2</v>
      </c>
    </row>
    <row r="962" spans="1:8" x14ac:dyDescent="0.25">
      <c r="A962">
        <f t="shared" si="30"/>
        <v>9.5099999999998417</v>
      </c>
      <c r="B962">
        <f>$D$2*COS(($E$2*Table2[[#This Row],[t]])-$L$2)</f>
        <v>-2.8231243155721793E-2</v>
      </c>
      <c r="C962">
        <f>($D$3*EXP($E$3*Table2[[#This Row],[t]]))*COS(($F$3*Table2[[#This Row],[t]])-$L$3)</f>
        <v>1.5997376828518827E-2</v>
      </c>
      <c r="D962" t="e">
        <f>($F$4*EXP($D$4*Table2[[#This Row],[t]]))+($G$4*EXP($E$4*Table2[[#This Row],[t]]))</f>
        <v>#NUM!</v>
      </c>
      <c r="E962">
        <f>EXP($D$5*Table2[[#This Row],[t]])*($E$5+($F$5*Table2[[#This Row],[t]]))</f>
        <v>-9.4252803710517016E-2</v>
      </c>
      <c r="G962" s="26">
        <f t="shared" si="31"/>
        <v>9.5099999999998417</v>
      </c>
      <c r="H962">
        <f ca="1">INDIRECT("Table2[@["&amp;Motion&amp;"]]")</f>
        <v>1.5997376828518827E-2</v>
      </c>
    </row>
    <row r="963" spans="1:8" x14ac:dyDescent="0.25">
      <c r="A963">
        <f t="shared" si="30"/>
        <v>9.5199999999998415</v>
      </c>
      <c r="B963">
        <f>$D$2*COS(($E$2*Table2[[#This Row],[t]])-$L$2)</f>
        <v>2.7445471961969451E-2</v>
      </c>
      <c r="C963">
        <f>($D$3*EXP($E$3*Table2[[#This Row],[t]]))*COS(($F$3*Table2[[#This Row],[t]])-$L$3)</f>
        <v>1.6397804800271622E-2</v>
      </c>
      <c r="D963" t="e">
        <f>($F$4*EXP($D$4*Table2[[#This Row],[t]]))+($G$4*EXP($E$4*Table2[[#This Row],[t]]))</f>
        <v>#NUM!</v>
      </c>
      <c r="E963">
        <f>EXP($D$5*Table2[[#This Row],[t]])*($E$5+($F$5*Table2[[#This Row],[t]]))</f>
        <v>-9.3879078996584625E-2</v>
      </c>
      <c r="G963" s="26">
        <f t="shared" si="31"/>
        <v>9.5199999999998415</v>
      </c>
      <c r="H963">
        <f ca="1">INDIRECT("Table2[@["&amp;Motion&amp;"]]")</f>
        <v>1.6397804800271622E-2</v>
      </c>
    </row>
    <row r="964" spans="1:8" x14ac:dyDescent="0.25">
      <c r="A964">
        <f t="shared" si="30"/>
        <v>9.5299999999998413</v>
      </c>
      <c r="B964">
        <f>$D$2*COS(($E$2*Table2[[#This Row],[t]])-$L$2)</f>
        <v>8.3111209256810661E-2</v>
      </c>
      <c r="C964">
        <f>($D$3*EXP($E$3*Table2[[#This Row],[t]]))*COS(($F$3*Table2[[#This Row],[t]])-$L$3)</f>
        <v>1.6781604295262681E-2</v>
      </c>
      <c r="D964" t="e">
        <f>($F$4*EXP($D$4*Table2[[#This Row],[t]]))+($G$4*EXP($E$4*Table2[[#This Row],[t]]))</f>
        <v>#NUM!</v>
      </c>
      <c r="E964">
        <f>EXP($D$5*Table2[[#This Row],[t]])*($E$5+($F$5*Table2[[#This Row],[t]]))</f>
        <v>-9.3506737629444364E-2</v>
      </c>
      <c r="G964" s="26">
        <f t="shared" si="31"/>
        <v>9.5299999999998413</v>
      </c>
      <c r="H964">
        <f ca="1">INDIRECT("Table2[@["&amp;Motion&amp;"]]")</f>
        <v>1.6781604295262681E-2</v>
      </c>
    </row>
    <row r="965" spans="1:8" x14ac:dyDescent="0.25">
      <c r="A965">
        <f t="shared" si="30"/>
        <v>9.5399999999998411</v>
      </c>
      <c r="B965">
        <f>$D$2*COS(($E$2*Table2[[#This Row],[t]])-$L$2)</f>
        <v>0.13874370317608384</v>
      </c>
      <c r="C965">
        <f>($D$3*EXP($E$3*Table2[[#This Row],[t]]))*COS(($F$3*Table2[[#This Row],[t]])-$L$3)</f>
        <v>1.7148644826383251E-2</v>
      </c>
      <c r="D965" t="e">
        <f>($F$4*EXP($D$4*Table2[[#This Row],[t]]))+($G$4*EXP($E$4*Table2[[#This Row],[t]]))</f>
        <v>#NUM!</v>
      </c>
      <c r="E965">
        <f>EXP($D$5*Table2[[#This Row],[t]])*($E$5+($F$5*Table2[[#This Row],[t]]))</f>
        <v>-9.3135775106692603E-2</v>
      </c>
      <c r="G965" s="26">
        <f t="shared" si="31"/>
        <v>9.5399999999998411</v>
      </c>
      <c r="H965">
        <f ca="1">INDIRECT("Table2[@["&amp;Motion&amp;"]]")</f>
        <v>1.7148644826383251E-2</v>
      </c>
    </row>
    <row r="966" spans="1:8" x14ac:dyDescent="0.25">
      <c r="A966">
        <f t="shared" si="30"/>
        <v>9.5499999999998408</v>
      </c>
      <c r="B966">
        <f>$D$2*COS(($E$2*Table2[[#This Row],[t]])-$L$2)</f>
        <v>0.19432070146397792</v>
      </c>
      <c r="C966">
        <f>($D$3*EXP($E$3*Table2[[#This Row],[t]]))*COS(($F$3*Table2[[#This Row],[t]])-$L$3)</f>
        <v>1.7498810127530514E-2</v>
      </c>
      <c r="D966" t="e">
        <f>($F$4*EXP($D$4*Table2[[#This Row],[t]]))+($G$4*EXP($E$4*Table2[[#This Row],[t]]))</f>
        <v>#NUM!</v>
      </c>
      <c r="E966">
        <f>EXP($D$5*Table2[[#This Row],[t]])*($E$5+($F$5*Table2[[#This Row],[t]]))</f>
        <v>-9.2766186936426173E-2</v>
      </c>
      <c r="G966" s="26">
        <f t="shared" si="31"/>
        <v>9.5499999999998408</v>
      </c>
      <c r="H966">
        <f ca="1">INDIRECT("Table2[@["&amp;Motion&amp;"]]")</f>
        <v>1.7498810127530514E-2</v>
      </c>
    </row>
    <row r="967" spans="1:8" x14ac:dyDescent="0.25">
      <c r="A967">
        <f t="shared" si="30"/>
        <v>9.5599999999998406</v>
      </c>
      <c r="B967">
        <f>$D$2*COS(($E$2*Table2[[#This Row],[t]])-$L$2)</f>
        <v>0.24981997406219458</v>
      </c>
      <c r="C967">
        <f>($D$3*EXP($E$3*Table2[[#This Row],[t]]))*COS(($F$3*Table2[[#This Row],[t]])-$L$3)</f>
        <v>1.7831998101757379E-2</v>
      </c>
      <c r="D967" t="e">
        <f>($F$4*EXP($D$4*Table2[[#This Row],[t]]))+($G$4*EXP($E$4*Table2[[#This Row],[t]]))</f>
        <v>#NUM!</v>
      </c>
      <c r="E967">
        <f>EXP($D$5*Table2[[#This Row],[t]])*($E$5+($F$5*Table2[[#This Row],[t]]))</f>
        <v>-9.2397968637249528E-2</v>
      </c>
      <c r="G967" s="26">
        <f t="shared" si="31"/>
        <v>9.5599999999998406</v>
      </c>
      <c r="H967">
        <f ca="1">INDIRECT("Table2[@["&amp;Motion&amp;"]]")</f>
        <v>1.7831998101757379E-2</v>
      </c>
    </row>
    <row r="968" spans="1:8" x14ac:dyDescent="0.25">
      <c r="A968">
        <f t="shared" si="30"/>
        <v>9.5699999999998404</v>
      </c>
      <c r="B968">
        <f>$D$2*COS(($E$2*Table2[[#This Row],[t]])-$L$2)</f>
        <v>0.30521932200167495</v>
      </c>
      <c r="C968">
        <f>($D$3*EXP($E$3*Table2[[#This Row],[t]]))*COS(($F$3*Table2[[#This Row],[t]])-$L$3)</f>
        <v>1.8148120759012818E-2</v>
      </c>
      <c r="D968" t="e">
        <f>($F$4*EXP($D$4*Table2[[#This Row],[t]]))+($G$4*EXP($E$4*Table2[[#This Row],[t]]))</f>
        <v>#NUM!</v>
      </c>
      <c r="E968">
        <f>EXP($D$5*Table2[[#This Row],[t]])*($E$5+($F$5*Table2[[#This Row],[t]]))</f>
        <v>-9.203111573828171E-2</v>
      </c>
      <c r="G968" s="26">
        <f t="shared" si="31"/>
        <v>9.5699999999998404</v>
      </c>
      <c r="H968">
        <f ca="1">INDIRECT("Table2[@["&amp;Motion&amp;"]]")</f>
        <v>1.8148120759012818E-2</v>
      </c>
    </row>
    <row r="969" spans="1:8" x14ac:dyDescent="0.25">
      <c r="A969">
        <f t="shared" si="30"/>
        <v>9.5799999999998402</v>
      </c>
      <c r="B969">
        <f>$D$2*COS(($E$2*Table2[[#This Row],[t]])-$L$2)</f>
        <v>0.36049658628189135</v>
      </c>
      <c r="C969">
        <f>($D$3*EXP($E$3*Table2[[#This Row],[t]]))*COS(($F$3*Table2[[#This Row],[t]])-$L$3)</f>
        <v>1.8447104143624046E-2</v>
      </c>
      <c r="D969" t="e">
        <f>($F$4*EXP($D$4*Table2[[#This Row],[t]]))+($G$4*EXP($E$4*Table2[[#This Row],[t]]))</f>
        <v>#NUM!</v>
      </c>
      <c r="E969">
        <f>EXP($D$5*Table2[[#This Row],[t]])*($E$5+($F$5*Table2[[#This Row],[t]]))</f>
        <v>-9.1665623779163027E-2</v>
      </c>
      <c r="G969" s="26">
        <f t="shared" si="31"/>
        <v>9.5799999999998402</v>
      </c>
      <c r="H969">
        <f ca="1">INDIRECT("Table2[@["&amp;Motion&amp;"]]")</f>
        <v>1.8447104143624046E-2</v>
      </c>
    </row>
    <row r="970" spans="1:8" x14ac:dyDescent="0.25">
      <c r="A970">
        <f t="shared" si="30"/>
        <v>9.58999999999984</v>
      </c>
      <c r="B970">
        <f>$D$2*COS(($E$2*Table2[[#This Row],[t]])-$L$2)</f>
        <v>0.41562965673415209</v>
      </c>
      <c r="C970">
        <f>($D$3*EXP($E$3*Table2[[#This Row],[t]]))*COS(($F$3*Table2[[#This Row],[t]])-$L$3)</f>
        <v>1.8728888251678261E-2</v>
      </c>
      <c r="D970" t="e">
        <f>($F$4*EXP($D$4*Table2[[#This Row],[t]]))+($G$4*EXP($E$4*Table2[[#This Row],[t]]))</f>
        <v>#NUM!</v>
      </c>
      <c r="E970">
        <f>EXP($D$5*Table2[[#This Row],[t]])*($E$5+($F$5*Table2[[#This Row],[t]]))</f>
        <v>-9.1301488310061116E-2</v>
      </c>
      <c r="G970" s="26">
        <f t="shared" si="31"/>
        <v>9.58999999999984</v>
      </c>
      <c r="H970">
        <f ca="1">INDIRECT("Table2[@["&amp;Motion&amp;"]]")</f>
        <v>1.8728888251678261E-2</v>
      </c>
    </row>
    <row r="971" spans="1:8" x14ac:dyDescent="0.25">
      <c r="A971">
        <f t="shared" si="30"/>
        <v>9.5999999999998398</v>
      </c>
      <c r="B971">
        <f>$D$2*COS(($E$2*Table2[[#This Row],[t]])-$L$2)</f>
        <v>0.47059648086537398</v>
      </c>
      <c r="C971">
        <f>($D$3*EXP($E$3*Table2[[#This Row],[t]]))*COS(($F$3*Table2[[#This Row],[t]])-$L$3)</f>
        <v>1.8993426938468901E-2</v>
      </c>
      <c r="D971" t="e">
        <f>($F$4*EXP($D$4*Table2[[#This Row],[t]]))+($G$4*EXP($E$4*Table2[[#This Row],[t]]))</f>
        <v>#NUM!</v>
      </c>
      <c r="E971">
        <f>EXP($D$5*Table2[[#This Row],[t]])*($E$5+($F$5*Table2[[#This Row],[t]]))</f>
        <v>-9.0938704891677116E-2</v>
      </c>
      <c r="G971" s="26">
        <f t="shared" si="31"/>
        <v>9.5999999999998398</v>
      </c>
      <c r="H971">
        <f ca="1">INDIRECT("Table2[@["&amp;Motion&amp;"]]")</f>
        <v>1.8993426938468901E-2</v>
      </c>
    </row>
    <row r="972" spans="1:8" x14ac:dyDescent="0.25">
      <c r="A972">
        <f t="shared" si="30"/>
        <v>9.6099999999998396</v>
      </c>
      <c r="B972">
        <f>$D$2*COS(($E$2*Table2[[#This Row],[t]])-$L$2)</f>
        <v>0.5253750726787858</v>
      </c>
      <c r="C972">
        <f>($D$3*EXP($E$3*Table2[[#This Row],[t]]))*COS(($F$3*Table2[[#This Row],[t]])-$L$3)</f>
        <v>1.9240687816175692E-2</v>
      </c>
      <c r="D972" t="e">
        <f>($F$4*EXP($D$4*Table2[[#This Row],[t]]))+($G$4*EXP($E$4*Table2[[#This Row],[t]]))</f>
        <v>#NUM!</v>
      </c>
      <c r="E972">
        <f>EXP($D$5*Table2[[#This Row],[t]])*($E$5+($F$5*Table2[[#This Row],[t]]))</f>
        <v>-9.0577269095251087E-2</v>
      </c>
      <c r="G972" s="26">
        <f t="shared" si="31"/>
        <v>9.6099999999998396</v>
      </c>
      <c r="H972">
        <f ca="1">INDIRECT("Table2[@["&amp;Motion&amp;"]]")</f>
        <v>1.9240687816175692E-2</v>
      </c>
    </row>
    <row r="973" spans="1:8" x14ac:dyDescent="0.25">
      <c r="A973">
        <f t="shared" si="30"/>
        <v>9.6199999999998393</v>
      </c>
      <c r="B973">
        <f>$D$2*COS(($E$2*Table2[[#This Row],[t]])-$L$2)</f>
        <v>0.57994352146803374</v>
      </c>
      <c r="C973">
        <f>($D$3*EXP($E$3*Table2[[#This Row],[t]]))*COS(($F$3*Table2[[#This Row],[t]])-$L$3)</f>
        <v>1.9470652141955279E-2</v>
      </c>
      <c r="D973" t="e">
        <f>($F$4*EXP($D$4*Table2[[#This Row],[t]]))+($G$4*EXP($E$4*Table2[[#This Row],[t]]))</f>
        <v>#NUM!</v>
      </c>
      <c r="E973">
        <f>EXP($D$5*Table2[[#This Row],[t]])*($E$5+($F$5*Table2[[#This Row],[t]]))</f>
        <v>-9.0217176502567414E-2</v>
      </c>
      <c r="G973" s="26">
        <f t="shared" si="31"/>
        <v>9.6199999999998393</v>
      </c>
      <c r="H973">
        <f ca="1">INDIRECT("Table2[@["&amp;Motion&amp;"]]")</f>
        <v>1.9470652141955279E-2</v>
      </c>
    </row>
    <row r="974" spans="1:8" x14ac:dyDescent="0.25">
      <c r="A974">
        <f t="shared" si="30"/>
        <v>9.6299999999998391</v>
      </c>
      <c r="B974">
        <f>$D$2*COS(($E$2*Table2[[#This Row],[t]])-$L$2)</f>
        <v>0.63428000058117162</v>
      </c>
      <c r="C974">
        <f>($D$3*EXP($E$3*Table2[[#This Row],[t]]))*COS(($F$3*Table2[[#This Row],[t]])-$L$3)</f>
        <v>1.9683314696623655E-2</v>
      </c>
      <c r="D974" t="e">
        <f>($F$4*EXP($D$4*Table2[[#This Row],[t]]))+($G$4*EXP($E$4*Table2[[#This Row],[t]]))</f>
        <v>#NUM!</v>
      </c>
      <c r="E974">
        <f>EXP($D$5*Table2[[#This Row],[t]])*($E$5+($F$5*Table2[[#This Row],[t]]))</f>
        <v>-8.9858422705959839E-2</v>
      </c>
      <c r="G974" s="26">
        <f t="shared" si="31"/>
        <v>9.6299999999998391</v>
      </c>
      <c r="H974">
        <f ca="1">INDIRECT("Table2[@["&amp;Motion&amp;"]]")</f>
        <v>1.9683314696623655E-2</v>
      </c>
    </row>
    <row r="975" spans="1:8" x14ac:dyDescent="0.25">
      <c r="A975">
        <f t="shared" si="30"/>
        <v>9.6399999999998389</v>
      </c>
      <c r="B975">
        <f>$D$2*COS(($E$2*Table2[[#This Row],[t]])-$L$2)</f>
        <v>0.68836277615103103</v>
      </c>
      <c r="C975">
        <f>($D$3*EXP($E$3*Table2[[#This Row],[t]]))*COS(($F$3*Table2[[#This Row],[t]])-$L$3)</f>
        <v>1.9878683654118219E-2</v>
      </c>
      <c r="D975" t="e">
        <f>($F$4*EXP($D$4*Table2[[#This Row],[t]]))+($G$4*EXP($E$4*Table2[[#This Row],[t]]))</f>
        <v>#NUM!</v>
      </c>
      <c r="E975">
        <f>EXP($D$5*Table2[[#This Row],[t]])*($E$5+($F$5*Table2[[#This Row],[t]]))</f>
        <v>-8.9501003308316007E-2</v>
      </c>
      <c r="G975" s="26">
        <f t="shared" si="31"/>
        <v>9.6399999999998389</v>
      </c>
      <c r="H975">
        <f ca="1">INDIRECT("Table2[@["&amp;Motion&amp;"]]")</f>
        <v>1.9878683654118219E-2</v>
      </c>
    </row>
    <row r="976" spans="1:8" x14ac:dyDescent="0.25">
      <c r="A976">
        <f t="shared" si="30"/>
        <v>9.6499999999998387</v>
      </c>
      <c r="B976">
        <f>$D$2*COS(($E$2*Table2[[#This Row],[t]])-$L$2)</f>
        <v>0.74217021578847808</v>
      </c>
      <c r="C976">
        <f>($D$3*EXP($E$3*Table2[[#This Row],[t]]))*COS(($F$3*Table2[[#This Row],[t]])-$L$3)</f>
        <v>2.0056780441930985E-2</v>
      </c>
      <c r="D976" t="e">
        <f>($F$4*EXP($D$4*Table2[[#This Row],[t]]))+($G$4*EXP($E$4*Table2[[#This Row],[t]]))</f>
        <v>#NUM!</v>
      </c>
      <c r="E976">
        <f>EXP($D$5*Table2[[#This Row],[t]])*($E$5+($F$5*Table2[[#This Row],[t]]))</f>
        <v>-8.9144913923081923E-2</v>
      </c>
      <c r="G976" s="26">
        <f t="shared" si="31"/>
        <v>9.6499999999998387</v>
      </c>
      <c r="H976">
        <f ca="1">INDIRECT("Table2[@["&amp;Motion&amp;"]]")</f>
        <v>2.0056780441930985E-2</v>
      </c>
    </row>
    <row r="977" spans="1:8" x14ac:dyDescent="0.25">
      <c r="A977">
        <f t="shared" si="30"/>
        <v>9.6599999999998385</v>
      </c>
      <c r="B977">
        <f>$D$2*COS(($E$2*Table2[[#This Row],[t]])-$L$2)</f>
        <v>0.79568079723508045</v>
      </c>
      <c r="C977">
        <f>($D$3*EXP($E$3*Table2[[#This Row],[t]]))*COS(($F$3*Table2[[#This Row],[t]])-$L$3)</f>
        <v>2.0217639592711067E-2</v>
      </c>
      <c r="D977" t="e">
        <f>($F$4*EXP($D$4*Table2[[#This Row],[t]]))+($G$4*EXP($E$4*Table2[[#This Row],[t]]))</f>
        <v>#NUM!</v>
      </c>
      <c r="E977">
        <f>EXP($D$5*Table2[[#This Row],[t]])*($E$5+($F$5*Table2[[#This Row],[t]]))</f>
        <v>-8.8790150174266017E-2</v>
      </c>
      <c r="G977" s="26">
        <f t="shared" si="31"/>
        <v>9.6599999999998385</v>
      </c>
      <c r="H977">
        <f ca="1">INDIRECT("Table2[@["&amp;Motion&amp;"]]")</f>
        <v>2.0217639592711067E-2</v>
      </c>
    </row>
    <row r="978" spans="1:8" x14ac:dyDescent="0.25">
      <c r="A978">
        <f t="shared" si="30"/>
        <v>9.6699999999998383</v>
      </c>
      <c r="B978">
        <f>$D$2*COS(($E$2*Table2[[#This Row],[t]])-$L$2)</f>
        <v>0.84887311697172485</v>
      </c>
      <c r="C978">
        <f>($D$3*EXP($E$3*Table2[[#This Row],[t]]))*COS(($F$3*Table2[[#This Row],[t]])-$L$3)</f>
        <v>2.0361308587238509E-2</v>
      </c>
      <c r="D978" t="e">
        <f>($F$4*EXP($D$4*Table2[[#This Row],[t]]))+($G$4*EXP($E$4*Table2[[#This Row],[t]]))</f>
        <v>#NUM!</v>
      </c>
      <c r="E978">
        <f>EXP($D$5*Table2[[#This Row],[t]])*($E$5+($F$5*Table2[[#This Row],[t]]))</f>
        <v>-8.8436707696442865E-2</v>
      </c>
      <c r="G978" s="26">
        <f t="shared" si="31"/>
        <v>9.6699999999998383</v>
      </c>
      <c r="H978">
        <f ca="1">INDIRECT("Table2[@["&amp;Motion&amp;"]]")</f>
        <v>2.0361308587238509E-2</v>
      </c>
    </row>
    <row r="979" spans="1:8" x14ac:dyDescent="0.25">
      <c r="A979">
        <f t="shared" si="30"/>
        <v>9.6799999999998381</v>
      </c>
      <c r="B979">
        <f>$D$2*COS(($E$2*Table2[[#This Row],[t]])-$L$2)</f>
        <v>0.90172589877973774</v>
      </c>
      <c r="C979">
        <f>($D$3*EXP($E$3*Table2[[#This Row],[t]]))*COS(($F$3*Table2[[#This Row],[t]])-$L$3)</f>
        <v>2.0487847688976237E-2</v>
      </c>
      <c r="D979" t="e">
        <f>($F$4*EXP($D$4*Table2[[#This Row],[t]]))+($G$4*EXP($E$4*Table2[[#This Row],[t]]))</f>
        <v>#NUM!</v>
      </c>
      <c r="E979">
        <f>EXP($D$5*Table2[[#This Row],[t]])*($E$5+($F$5*Table2[[#This Row],[t]]))</f>
        <v>-8.8084582134756603E-2</v>
      </c>
      <c r="G979" s="26">
        <f t="shared" si="31"/>
        <v>9.6799999999998381</v>
      </c>
      <c r="H979">
        <f ca="1">INDIRECT("Table2[@["&amp;Motion&amp;"]]")</f>
        <v>2.0487847688976237E-2</v>
      </c>
    </row>
    <row r="980" spans="1:8" x14ac:dyDescent="0.25">
      <c r="A980">
        <f t="shared" si="30"/>
        <v>9.6899999999998379</v>
      </c>
      <c r="B980">
        <f>$D$2*COS(($E$2*Table2[[#This Row],[t]])-$L$2)</f>
        <v>0.95421800225109055</v>
      </c>
      <c r="C980">
        <f>($D$3*EXP($E$3*Table2[[#This Row],[t]]))*COS(($F$3*Table2[[#This Row],[t]])-$L$3)</f>
        <v>2.059732977041201E-2</v>
      </c>
      <c r="D980" t="e">
        <f>($F$4*EXP($D$4*Table2[[#This Row],[t]]))+($G$4*EXP($E$4*Table2[[#This Row],[t]]))</f>
        <v>#NUM!</v>
      </c>
      <c r="E980">
        <f>EXP($D$5*Table2[[#This Row],[t]])*($E$5+($F$5*Table2[[#This Row],[t]]))</f>
        <v>-8.7733769144924242E-2</v>
      </c>
      <c r="G980" s="26">
        <f t="shared" si="31"/>
        <v>9.6899999999998379</v>
      </c>
      <c r="H980">
        <f ca="1">INDIRECT("Table2[@["&amp;Motion&amp;"]]")</f>
        <v>2.059732977041201E-2</v>
      </c>
    </row>
    <row r="981" spans="1:8" x14ac:dyDescent="0.25">
      <c r="A981">
        <f t="shared" si="30"/>
        <v>9.6999999999998376</v>
      </c>
      <c r="B981">
        <f>$D$2*COS(($E$2*Table2[[#This Row],[t]])-$L$2)</f>
        <v>1.00632843124428</v>
      </c>
      <c r="C981">
        <f>($D$3*EXP($E$3*Table2[[#This Row],[t]]))*COS(($F$3*Table2[[#This Row],[t]])-$L$3)</f>
        <v>2.0689840131405252E-2</v>
      </c>
      <c r="D981" t="e">
        <f>($F$4*EXP($D$4*Table2[[#This Row],[t]]))+($G$4*EXP($E$4*Table2[[#This Row],[t]]))</f>
        <v>#NUM!</v>
      </c>
      <c r="E981">
        <f>EXP($D$5*Table2[[#This Row],[t]])*($E$5+($F$5*Table2[[#This Row],[t]]))</f>
        <v>-8.7384264393238334E-2</v>
      </c>
      <c r="G981" s="26">
        <f t="shared" si="31"/>
        <v>9.6999999999998376</v>
      </c>
      <c r="H981">
        <f ca="1">INDIRECT("Table2[@["&amp;Motion&amp;"]]")</f>
        <v>2.0689840131405252E-2</v>
      </c>
    </row>
    <row r="982" spans="1:8" x14ac:dyDescent="0.25">
      <c r="A982">
        <f t="shared" si="30"/>
        <v>9.7099999999998374</v>
      </c>
      <c r="B982">
        <f>$D$2*COS(($E$2*Table2[[#This Row],[t]])-$L$2)</f>
        <v>1.0580363422825052</v>
      </c>
      <c r="C982">
        <f>($D$3*EXP($E$3*Table2[[#This Row],[t]]))*COS(($F$3*Table2[[#This Row],[t]])-$L$3)</f>
        <v>2.0765476309758998E-2</v>
      </c>
      <c r="D982" t="e">
        <f>($F$4*EXP($D$4*Table2[[#This Row],[t]]))+($G$4*EXP($E$4*Table2[[#This Row],[t]]))</f>
        <v>#NUM!</v>
      </c>
      <c r="E982">
        <f>EXP($D$5*Table2[[#This Row],[t]])*($E$5+($F$5*Table2[[#This Row],[t]]))</f>
        <v>-8.7036063556569676E-2</v>
      </c>
      <c r="G982" s="26">
        <f t="shared" si="31"/>
        <v>9.7099999999998374</v>
      </c>
      <c r="H982">
        <f ca="1">INDIRECT("Table2[@["&amp;Motion&amp;"]]")</f>
        <v>2.0765476309758998E-2</v>
      </c>
    </row>
    <row r="983" spans="1:8" x14ac:dyDescent="0.25">
      <c r="A983">
        <f t="shared" si="30"/>
        <v>9.7199999999998372</v>
      </c>
      <c r="B983">
        <f>$D$2*COS(($E$2*Table2[[#This Row],[t]])-$L$2)</f>
        <v>1.1093210528907804</v>
      </c>
      <c r="C983">
        <f>($D$3*EXP($E$3*Table2[[#This Row],[t]]))*COS(($F$3*Table2[[#This Row],[t]])-$L$3)</f>
        <v>2.0824347884240098E-2</v>
      </c>
      <c r="D983" t="e">
        <f>($F$4*EXP($D$4*Table2[[#This Row],[t]]))+($G$4*EXP($E$4*Table2[[#This Row],[t]]))</f>
        <v>#NUM!</v>
      </c>
      <c r="E983">
        <f>EXP($D$5*Table2[[#This Row],[t]])*($E$5+($F$5*Table2[[#This Row],[t]]))</f>
        <v>-8.6689162322369562E-2</v>
      </c>
      <c r="G983" s="26">
        <f t="shared" si="31"/>
        <v>9.7199999999998372</v>
      </c>
      <c r="H983">
        <f ca="1">INDIRECT("Table2[@["&amp;Motion&amp;"]]")</f>
        <v>2.0824347884240098E-2</v>
      </c>
    </row>
    <row r="984" spans="1:8" x14ac:dyDescent="0.25">
      <c r="A984">
        <f t="shared" si="30"/>
        <v>9.729999999999837</v>
      </c>
      <c r="B984">
        <f>$D$2*COS(($E$2*Table2[[#This Row],[t]])-$L$2)</f>
        <v>1.1601620498686498</v>
      </c>
      <c r="C984">
        <f>($D$3*EXP($E$3*Table2[[#This Row],[t]]))*COS(($F$3*Table2[[#This Row],[t]])-$L$3)</f>
        <v>2.0866576270274651E-2</v>
      </c>
      <c r="D984" t="e">
        <f>($F$4*EXP($D$4*Table2[[#This Row],[t]]))+($G$4*EXP($E$4*Table2[[#This Row],[t]]))</f>
        <v>#NUM!</v>
      </c>
      <c r="E984">
        <f>EXP($D$5*Table2[[#This Row],[t]])*($E$5+($F$5*Table2[[#This Row],[t]]))</f>
        <v>-8.6343556388671777E-2</v>
      </c>
      <c r="G984" s="26">
        <f t="shared" si="31"/>
        <v>9.729999999999837</v>
      </c>
      <c r="H984">
        <f ca="1">INDIRECT("Table2[@["&amp;Motion&amp;"]]")</f>
        <v>2.0866576270274651E-2</v>
      </c>
    </row>
    <row r="985" spans="1:8" x14ac:dyDescent="0.25">
      <c r="A985">
        <f t="shared" si="30"/>
        <v>9.7399999999998368</v>
      </c>
      <c r="B985">
        <f>$D$2*COS(($E$2*Table2[[#This Row],[t]])-$L$2)</f>
        <v>1.2105389974951928</v>
      </c>
      <c r="C985">
        <f>($D$3*EXP($E$3*Table2[[#This Row],[t]]))*COS(($F$3*Table2[[#This Row],[t]])-$L$3)</f>
        <v>2.0892294508549427E-2</v>
      </c>
      <c r="D985" t="e">
        <f>($F$4*EXP($D$4*Table2[[#This Row],[t]]))+($G$4*EXP($E$4*Table2[[#This Row],[t]]))</f>
        <v>#NUM!</v>
      </c>
      <c r="E985">
        <f>EXP($D$5*Table2[[#This Row],[t]])*($E$5+($F$5*Table2[[#This Row],[t]]))</f>
        <v>-8.5999241464094309E-2</v>
      </c>
      <c r="G985" s="26">
        <f t="shared" si="31"/>
        <v>9.7399999999998368</v>
      </c>
      <c r="H985">
        <f ca="1">INDIRECT("Table2[@["&amp;Motion&amp;"]]")</f>
        <v>2.0892294508549427E-2</v>
      </c>
    </row>
    <row r="986" spans="1:8" x14ac:dyDescent="0.25">
      <c r="A986">
        <f t="shared" si="30"/>
        <v>9.7499999999998366</v>
      </c>
      <c r="B986">
        <f>$D$2*COS(($E$2*Table2[[#This Row],[t]])-$L$2)</f>
        <v>1.2604317456630423</v>
      </c>
      <c r="C986">
        <f>($D$3*EXP($E$3*Table2[[#This Row],[t]]))*COS(($F$3*Table2[[#This Row],[t]])-$L$3)</f>
        <v>2.0901647046752403E-2</v>
      </c>
      <c r="D986" t="e">
        <f>($F$4*EXP($D$4*Table2[[#This Row],[t]]))+($G$4*EXP($E$4*Table2[[#This Row],[t]]))</f>
        <v>#NUM!</v>
      </c>
      <c r="E986">
        <f>EXP($D$5*Table2[[#This Row],[t]])*($E$5+($F$5*Table2[[#This Row],[t]]))</f>
        <v>-8.5656213267840786E-2</v>
      </c>
      <c r="G986" s="26">
        <f t="shared" si="31"/>
        <v>9.7499999999998366</v>
      </c>
      <c r="H986">
        <f ca="1">INDIRECT("Table2[@["&amp;Motion&amp;"]]")</f>
        <v>2.0901647046752403E-2</v>
      </c>
    </row>
    <row r="987" spans="1:8" x14ac:dyDescent="0.25">
      <c r="A987">
        <f t="shared" si="30"/>
        <v>9.7599999999998364</v>
      </c>
      <c r="B987">
        <f>$D$2*COS(($E$2*Table2[[#This Row],[t]])-$L$2)</f>
        <v>1.3098203379381592</v>
      </c>
      <c r="C987">
        <f>($D$3*EXP($E$3*Table2[[#This Row],[t]]))*COS(($F$3*Table2[[#This Row],[t]])-$L$3)</f>
        <v>2.0894789514689364E-2</v>
      </c>
      <c r="D987" t="e">
        <f>($F$4*EXP($D$4*Table2[[#This Row],[t]]))+($G$4*EXP($E$4*Table2[[#This Row],[t]]))</f>
        <v>#NUM!</v>
      </c>
      <c r="E987">
        <f>EXP($D$5*Table2[[#This Row],[t]])*($E$5+($F$5*Table2[[#This Row],[t]]))</f>
        <v>-8.5314467529701649E-2</v>
      </c>
      <c r="G987" s="26">
        <f t="shared" si="31"/>
        <v>9.7599999999998364</v>
      </c>
      <c r="H987">
        <f ca="1">INDIRECT("Table2[@["&amp;Motion&amp;"]]")</f>
        <v>2.0894789514689364E-2</v>
      </c>
    </row>
    <row r="988" spans="1:8" x14ac:dyDescent="0.25">
      <c r="A988">
        <f t="shared" si="30"/>
        <v>9.7699999999998361</v>
      </c>
      <c r="B988">
        <f>$D$2*COS(($E$2*Table2[[#This Row],[t]])-$L$2)</f>
        <v>1.3586850195421392</v>
      </c>
      <c r="C988">
        <f>($D$3*EXP($E$3*Table2[[#This Row],[t]]))*COS(($F$3*Table2[[#This Row],[t]])-$L$3)</f>
        <v>2.0871888493015626E-2</v>
      </c>
      <c r="D988" t="e">
        <f>($F$4*EXP($D$4*Table2[[#This Row],[t]]))+($G$4*EXP($E$4*Table2[[#This Row],[t]]))</f>
        <v>#NUM!</v>
      </c>
      <c r="E988">
        <f>EXP($D$5*Table2[[#This Row],[t]])*($E$5+($F$5*Table2[[#This Row],[t]]))</f>
        <v>-8.4973999990055019E-2</v>
      </c>
      <c r="G988" s="26">
        <f t="shared" si="31"/>
        <v>9.7699999999998361</v>
      </c>
      <c r="H988">
        <f ca="1">INDIRECT("Table2[@["&amp;Motion&amp;"]]")</f>
        <v>2.0871888493015626E-2</v>
      </c>
    </row>
    <row r="989" spans="1:8" x14ac:dyDescent="0.25">
      <c r="A989">
        <f t="shared" si="30"/>
        <v>9.7799999999998359</v>
      </c>
      <c r="B989">
        <f>$D$2*COS(($E$2*Table2[[#This Row],[t]])-$L$2)</f>
        <v>1.4070062452538612</v>
      </c>
      <c r="C989">
        <f>($D$3*EXP($E$3*Table2[[#This Row],[t]]))*COS(($F$3*Table2[[#This Row],[t]])-$L$3)</f>
        <v>2.083312127582497E-2</v>
      </c>
      <c r="D989" t="e">
        <f>($F$4*EXP($D$4*Table2[[#This Row],[t]]))+($G$4*EXP($E$4*Table2[[#This Row],[t]]))</f>
        <v>#NUM!</v>
      </c>
      <c r="E989">
        <f>EXP($D$5*Table2[[#This Row],[t]])*($E$5+($F$5*Table2[[#This Row],[t]]))</f>
        <v>-8.4634806399867285E-2</v>
      </c>
      <c r="G989" s="26">
        <f t="shared" si="31"/>
        <v>9.7799999999998359</v>
      </c>
      <c r="H989">
        <f ca="1">INDIRECT("Table2[@["&amp;Motion&amp;"]]")</f>
        <v>2.083312127582497E-2</v>
      </c>
    </row>
    <row r="990" spans="1:8" x14ac:dyDescent="0.25">
      <c r="A990">
        <f t="shared" si="30"/>
        <v>9.7899999999998357</v>
      </c>
      <c r="B990">
        <f>$D$2*COS(($E$2*Table2[[#This Row],[t]])-$L$2)</f>
        <v>1.4547646872273146</v>
      </c>
      <c r="C990">
        <f>($D$3*EXP($E$3*Table2[[#This Row],[t]]))*COS(($F$3*Table2[[#This Row],[t]])-$L$3)</f>
        <v>2.0778675627339753E-2</v>
      </c>
      <c r="D990" t="e">
        <f>($F$4*EXP($D$4*Table2[[#This Row],[t]]))+($G$4*EXP($E$4*Table2[[#This Row],[t]]))</f>
        <v>#NUM!</v>
      </c>
      <c r="E990">
        <f>EXP($D$5*Table2[[#This Row],[t]])*($E$5+($F$5*Table2[[#This Row],[t]]))</f>
        <v>-8.429688252069352E-2</v>
      </c>
      <c r="G990" s="26">
        <f t="shared" si="31"/>
        <v>9.7899999999998357</v>
      </c>
      <c r="H990">
        <f ca="1">INDIRECT("Table2[@["&amp;Motion&amp;"]]")</f>
        <v>2.0778675627339753E-2</v>
      </c>
    </row>
    <row r="991" spans="1:8" x14ac:dyDescent="0.25">
      <c r="A991">
        <f t="shared" si="30"/>
        <v>9.7999999999998355</v>
      </c>
      <c r="B991">
        <f>$D$2*COS(($E$2*Table2[[#This Row],[t]])-$L$2)</f>
        <v>1.5019412427224812</v>
      </c>
      <c r="C991">
        <f>($D$3*EXP($E$3*Table2[[#This Row],[t]]))*COS(($F$3*Table2[[#This Row],[t]])-$L$3)</f>
        <v>2.0708749532948646E-2</v>
      </c>
      <c r="D991" t="e">
        <f>($F$4*EXP($D$4*Table2[[#This Row],[t]]))+($G$4*EXP($E$4*Table2[[#This Row],[t]]))</f>
        <v>#NUM!</v>
      </c>
      <c r="E991">
        <f>EXP($D$5*Table2[[#This Row],[t]])*($E$5+($F$5*Table2[[#This Row],[t]]))</f>
        <v>-8.3960224124677477E-2</v>
      </c>
      <c r="G991" s="26">
        <f t="shared" si="31"/>
        <v>9.7999999999998355</v>
      </c>
      <c r="H991">
        <f ca="1">INDIRECT("Table2[@["&amp;Motion&amp;"]]")</f>
        <v>2.0708749532948646E-2</v>
      </c>
    </row>
    <row r="992" spans="1:8" x14ac:dyDescent="0.25">
      <c r="A992">
        <f t="shared" si="30"/>
        <v>9.8099999999998353</v>
      </c>
      <c r="B992">
        <f>$D$2*COS(($E$2*Table2[[#This Row],[t]])-$L$2)</f>
        <v>1.5485170417461749</v>
      </c>
      <c r="C992">
        <f>($D$3*EXP($E$3*Table2[[#This Row],[t]]))*COS(($F$3*Table2[[#This Row],[t]])-$L$3)</f>
        <v>2.0623550944840113E-2</v>
      </c>
      <c r="D992" t="e">
        <f>($F$4*EXP($D$4*Table2[[#This Row],[t]]))+($G$4*EXP($E$4*Table2[[#This Row],[t]]))</f>
        <v>#NUM!</v>
      </c>
      <c r="E992">
        <f>EXP($D$5*Table2[[#This Row],[t]])*($E$5+($F$5*Table2[[#This Row],[t]]))</f>
        <v>-8.3624826994551385E-2</v>
      </c>
      <c r="G992" s="26">
        <f t="shared" si="31"/>
        <v>9.8099999999998353</v>
      </c>
      <c r="H992">
        <f ca="1">INDIRECT("Table2[@["&amp;Motion&amp;"]]")</f>
        <v>2.0623550944840113E-2</v>
      </c>
    </row>
    <row r="993" spans="1:8" x14ac:dyDescent="0.25">
      <c r="A993">
        <f t="shared" si="30"/>
        <v>9.8199999999998351</v>
      </c>
      <c r="B993">
        <f>$D$2*COS(($E$2*Table2[[#This Row],[t]])-$L$2)</f>
        <v>1.5944734545997887</v>
      </c>
      <c r="C993">
        <f>($D$3*EXP($E$3*Table2[[#This Row],[t]]))*COS(($F$3*Table2[[#This Row],[t]])-$L$3)</f>
        <v>2.0523297522481717E-2</v>
      </c>
      <c r="D993" t="e">
        <f>($F$4*EXP($D$4*Table2[[#This Row],[t]]))+($G$4*EXP($E$4*Table2[[#This Row],[t]]))</f>
        <v>#NUM!</v>
      </c>
      <c r="E993">
        <f>EXP($D$5*Table2[[#This Row],[t]])*($E$5+($F$5*Table2[[#This Row],[t]]))</f>
        <v>-8.3290686923635629E-2</v>
      </c>
      <c r="G993" s="26">
        <f t="shared" si="31"/>
        <v>9.8199999999998351</v>
      </c>
      <c r="H993">
        <f ca="1">INDIRECT("Table2[@["&amp;Motion&amp;"]]")</f>
        <v>2.0523297522481717E-2</v>
      </c>
    </row>
    <row r="994" spans="1:8" x14ac:dyDescent="0.25">
      <c r="A994">
        <f t="shared" si="30"/>
        <v>9.8299999999998349</v>
      </c>
      <c r="B994">
        <f>$D$2*COS(($E$2*Table2[[#This Row],[t]])-$L$2)</f>
        <v>1.6397920993309252</v>
      </c>
      <c r="C994">
        <f>($D$3*EXP($E$3*Table2[[#This Row],[t]]))*COS(($F$3*Table2[[#This Row],[t]])-$L$3)</f>
        <v>2.0408216368196393E-2</v>
      </c>
      <c r="D994" t="e">
        <f>($F$4*EXP($D$4*Table2[[#This Row],[t]]))+($G$4*EXP($E$4*Table2[[#This Row],[t]]))</f>
        <v>#NUM!</v>
      </c>
      <c r="E994">
        <f>EXP($D$5*Table2[[#This Row],[t]])*($E$5+($F$5*Table2[[#This Row],[t]]))</f>
        <v>-8.2957799715837874E-2</v>
      </c>
      <c r="G994" s="26">
        <f t="shared" si="31"/>
        <v>9.8299999999998349</v>
      </c>
      <c r="H994">
        <f ca="1">INDIRECT("Table2[@["&amp;Motion&amp;"]]")</f>
        <v>2.0408216368196393E-2</v>
      </c>
    </row>
    <row r="995" spans="1:8" x14ac:dyDescent="0.25">
      <c r="A995">
        <f t="shared" si="30"/>
        <v>9.8399999999998347</v>
      </c>
      <c r="B995">
        <f>$D$2*COS(($E$2*Table2[[#This Row],[t]])-$L$2)</f>
        <v>1.6844548490859326</v>
      </c>
      <c r="C995">
        <f>($D$3*EXP($E$3*Table2[[#This Row],[t]]))*COS(($F$3*Table2[[#This Row],[t]])-$L$3)</f>
        <v>2.0278543758088602E-2</v>
      </c>
      <c r="D995" t="e">
        <f>($F$4*EXP($D$4*Table2[[#This Row],[t]]))+($G$4*EXP($E$4*Table2[[#This Row],[t]]))</f>
        <v>#NUM!</v>
      </c>
      <c r="E995">
        <f>EXP($D$5*Table2[[#This Row],[t]])*($E$5+($F$5*Table2[[#This Row],[t]]))</f>
        <v>-8.2626161185652219E-2</v>
      </c>
      <c r="G995" s="26">
        <f t="shared" si="31"/>
        <v>9.8399999999998347</v>
      </c>
      <c r="H995">
        <f ca="1">INDIRECT("Table2[@["&amp;Motion&amp;"]]")</f>
        <v>2.0278543758088602E-2</v>
      </c>
    </row>
    <row r="996" spans="1:8" x14ac:dyDescent="0.25">
      <c r="A996">
        <f t="shared" ref="A996:A1020" si="32">A995+$B$9</f>
        <v>9.8499999999998344</v>
      </c>
      <c r="B996">
        <f>$D$2*COS(($E$2*Table2[[#This Row],[t]])-$L$2)</f>
        <v>1.7284438393604042</v>
      </c>
      <c r="C996">
        <f>($D$3*EXP($E$3*Table2[[#This Row],[t]]))*COS(($F$3*Table2[[#This Row],[t]])-$L$3)</f>
        <v>2.0134524868573988E-2</v>
      </c>
      <c r="D996" t="e">
        <f>($F$4*EXP($D$4*Table2[[#This Row],[t]]))+($G$4*EXP($E$4*Table2[[#This Row],[t]]))</f>
        <v>#NUM!</v>
      </c>
      <c r="E996">
        <f>EXP($D$5*Table2[[#This Row],[t]])*($E$5+($F$5*Table2[[#This Row],[t]]))</f>
        <v>-8.2295767158157937E-2</v>
      </c>
      <c r="G996" s="26">
        <f t="shared" ref="G996:G1011" si="33">G995+$B$9</f>
        <v>9.8499999999998344</v>
      </c>
      <c r="H996">
        <f ca="1">INDIRECT("Table2[@["&amp;Motion&amp;"]]")</f>
        <v>2.0134524868573988E-2</v>
      </c>
    </row>
    <row r="997" spans="1:8" x14ac:dyDescent="0.25">
      <c r="A997">
        <f t="shared" si="32"/>
        <v>9.8599999999998342</v>
      </c>
      <c r="B997">
        <f>$D$2*COS(($E$2*Table2[[#This Row],[t]])-$L$2)</f>
        <v>1.7717414751447422</v>
      </c>
      <c r="C997">
        <f>($D$3*EXP($E$3*Table2[[#This Row],[t]]))*COS(($F$3*Table2[[#This Row],[t]])-$L$3)</f>
        <v>1.9976413498767168E-2</v>
      </c>
      <c r="D997" t="e">
        <f>($F$4*EXP($D$4*Table2[[#This Row],[t]]))+($G$4*EXP($E$4*Table2[[#This Row],[t]]))</f>
        <v>#NUM!</v>
      </c>
      <c r="E997">
        <f>EXP($D$5*Table2[[#This Row],[t]])*($E$5+($F$5*Table2[[#This Row],[t]]))</f>
        <v>-8.1966613469017943E-2</v>
      </c>
      <c r="G997" s="26">
        <f t="shared" si="33"/>
        <v>9.8599999999998342</v>
      </c>
      <c r="H997">
        <f ca="1">INDIRECT("Table2[@["&amp;Motion&amp;"]]")</f>
        <v>1.9976413498767168E-2</v>
      </c>
    </row>
    <row r="998" spans="1:8" x14ac:dyDescent="0.25">
      <c r="A998">
        <f t="shared" si="32"/>
        <v>9.869999999999834</v>
      </c>
      <c r="B998">
        <f>$D$2*COS(($E$2*Table2[[#This Row],[t]])-$L$2)</f>
        <v>1.8143304379619272</v>
      </c>
      <c r="C998">
        <f>($D$3*EXP($E$3*Table2[[#This Row],[t]]))*COS(($F$3*Table2[[#This Row],[t]])-$L$3)</f>
        <v>1.9804471788983025E-2</v>
      </c>
      <c r="D998" t="e">
        <f>($F$4*EXP($D$4*Table2[[#This Row],[t]]))+($G$4*EXP($E$4*Table2[[#This Row],[t]]))</f>
        <v>#NUM!</v>
      </c>
      <c r="E998">
        <f>EXP($D$5*Table2[[#This Row],[t]])*($E$5+($F$5*Table2[[#This Row],[t]]))</f>
        <v>-8.1638695964477204E-2</v>
      </c>
      <c r="G998" s="26">
        <f t="shared" si="33"/>
        <v>9.869999999999834</v>
      </c>
      <c r="H998">
        <f ca="1">INDIRECT("Table2[@["&amp;Motion&amp;"]]")</f>
        <v>1.9804471788983025E-2</v>
      </c>
    </row>
    <row r="999" spans="1:8" x14ac:dyDescent="0.25">
      <c r="A999">
        <f t="shared" si="32"/>
        <v>9.8799999999998338</v>
      </c>
      <c r="B999">
        <f>$D$2*COS(($E$2*Table2[[#This Row],[t]])-$L$2)</f>
        <v>1.8561936927946774</v>
      </c>
      <c r="C999">
        <f>($D$3*EXP($E$3*Table2[[#This Row],[t]]))*COS(($F$3*Table2[[#This Row],[t]])-$L$3)</f>
        <v>1.9618969935607047E-2</v>
      </c>
      <c r="D999" t="e">
        <f>($F$4*EXP($D$4*Table2[[#This Row],[t]]))+($G$4*EXP($E$4*Table2[[#This Row],[t]]))</f>
        <v>#NUM!</v>
      </c>
      <c r="E999">
        <f>EXP($D$5*Table2[[#This Row],[t]])*($E$5+($F$5*Table2[[#This Row],[t]]))</f>
        <v>-8.1312010501360638E-2</v>
      </c>
      <c r="G999" s="26">
        <f t="shared" si="33"/>
        <v>9.8799999999998338</v>
      </c>
      <c r="H999">
        <f ca="1">INDIRECT("Table2[@["&amp;Motion&amp;"]]")</f>
        <v>1.9618969935607047E-2</v>
      </c>
    </row>
    <row r="1000" spans="1:8" x14ac:dyDescent="0.25">
      <c r="A1000">
        <f t="shared" si="32"/>
        <v>9.8899999999998336</v>
      </c>
      <c r="B1000">
        <f>$D$2*COS(($E$2*Table2[[#This Row],[t]])-$L$2)</f>
        <v>1.8973144948992287</v>
      </c>
      <c r="C1000">
        <f>($D$3*EXP($E$3*Table2[[#This Row],[t]]))*COS(($F$3*Table2[[#This Row],[t]])-$L$3)</f>
        <v>1.9420185902590894E-2</v>
      </c>
      <c r="D1000" t="e">
        <f>($F$4*EXP($D$4*Table2[[#This Row],[t]]))+($G$4*EXP($E$4*Table2[[#This Row],[t]]))</f>
        <v>#NUM!</v>
      </c>
      <c r="E1000">
        <f>EXP($D$5*Table2[[#This Row],[t]])*($E$5+($F$5*Table2[[#This Row],[t]]))</f>
        <v>-8.0986552947071008E-2</v>
      </c>
      <c r="G1000" s="26">
        <f t="shared" si="33"/>
        <v>9.8899999999998336</v>
      </c>
      <c r="H1000">
        <f ca="1">INDIRECT("Table2[@["&amp;Motion&amp;"]]")</f>
        <v>1.9420185902590894E-2</v>
      </c>
    </row>
    <row r="1001" spans="1:8" x14ac:dyDescent="0.25">
      <c r="A1001">
        <f t="shared" si="32"/>
        <v>9.8999999999998334</v>
      </c>
      <c r="B1001">
        <f>$D$2*COS(($E$2*Table2[[#This Row],[t]])-$L$2)</f>
        <v>1.9376763965030102</v>
      </c>
      <c r="C1001">
        <f>($D$3*EXP($E$3*Table2[[#This Row],[t]]))*COS(($F$3*Table2[[#This Row],[t]])-$L$3)</f>
        <v>1.9208405129829128E-2</v>
      </c>
      <c r="D1001" t="e">
        <f>($F$4*EXP($D$4*Table2[[#This Row],[t]]))+($G$4*EXP($E$4*Table2[[#This Row],[t]]))</f>
        <v>#NUM!</v>
      </c>
      <c r="E1001">
        <f>EXP($D$5*Table2[[#This Row],[t]])*($E$5+($F$5*Table2[[#This Row],[t]]))</f>
        <v>-8.0662319179586411E-2</v>
      </c>
      <c r="G1001" s="26">
        <f t="shared" si="33"/>
        <v>9.8999999999998334</v>
      </c>
      <c r="H1001">
        <f ca="1">INDIRECT("Table2[@["&amp;Motion&amp;"]]")</f>
        <v>1.9208405129829128E-2</v>
      </c>
    </row>
    <row r="1002" spans="1:8" x14ac:dyDescent="0.25">
      <c r="A1002">
        <f t="shared" si="32"/>
        <v>9.9099999999998332</v>
      </c>
      <c r="B1002">
        <f>$D$2*COS(($E$2*Table2[[#This Row],[t]])-$L$2)</f>
        <v>1.9772632533835306</v>
      </c>
      <c r="C1002">
        <f>($D$3*EXP($E$3*Table2[[#This Row],[t]]))*COS(($F$3*Table2[[#This Row],[t]])-$L$3)</f>
        <v>1.8983920238673079E-2</v>
      </c>
      <c r="D1002" t="e">
        <f>($F$4*EXP($D$4*Table2[[#This Row],[t]]))+($G$4*EXP($E$4*Table2[[#This Row],[t]]))</f>
        <v>#NUM!</v>
      </c>
      <c r="E1002">
        <f>EXP($D$5*Table2[[#This Row],[t]])*($E$5+($F$5*Table2[[#This Row],[t]]))</f>
        <v>-8.0339305087457583E-2</v>
      </c>
      <c r="G1002" s="26">
        <f t="shared" si="33"/>
        <v>9.9099999999998332</v>
      </c>
      <c r="H1002">
        <f ca="1">INDIRECT("Table2[@["&amp;Motion&amp;"]]")</f>
        <v>1.8983920238673079E-2</v>
      </c>
    </row>
    <row r="1003" spans="1:8" x14ac:dyDescent="0.25">
      <c r="A1003">
        <f t="shared" si="32"/>
        <v>9.919999999999833</v>
      </c>
      <c r="B1003">
        <f>$D$2*COS(($E$2*Table2[[#This Row],[t]])-$L$2)</f>
        <v>2.0160592313258565</v>
      </c>
      <c r="C1003">
        <f>($D$3*EXP($E$3*Table2[[#This Row],[t]]))*COS(($F$3*Table2[[#This Row],[t]])-$L$3)</f>
        <v>1.8747030734837248E-2</v>
      </c>
      <c r="D1003" t="e">
        <f>($F$4*EXP($D$4*Table2[[#This Row],[t]]))+($G$4*EXP($E$4*Table2[[#This Row],[t]]))</f>
        <v>#NUM!</v>
      </c>
      <c r="E1003">
        <f>EXP($D$5*Table2[[#This Row],[t]])*($E$5+($F$5*Table2[[#This Row],[t]]))</f>
        <v>-8.0017506569805052E-2</v>
      </c>
      <c r="G1003" s="26">
        <f t="shared" si="33"/>
        <v>9.919999999999833</v>
      </c>
      <c r="H1003">
        <f ca="1">INDIRECT("Table2[@["&amp;Motion&amp;"]]")</f>
        <v>1.8747030734837248E-2</v>
      </c>
    </row>
    <row r="1004" spans="1:8" x14ac:dyDescent="0.25">
      <c r="A1004">
        <f t="shared" si="32"/>
        <v>9.9299999999998327</v>
      </c>
      <c r="B1004">
        <f>$D$2*COS(($E$2*Table2[[#This Row],[t]])-$L$2)</f>
        <v>2.0540488124560836</v>
      </c>
      <c r="C1004">
        <f>($D$3*EXP($E$3*Table2[[#This Row],[t]]))*COS(($F$3*Table2[[#This Row],[t]])-$L$3)</f>
        <v>1.8498042708953506E-2</v>
      </c>
      <c r="D1004" t="e">
        <f>($F$4*EXP($D$4*Table2[[#This Row],[t]]))+($G$4*EXP($E$4*Table2[[#This Row],[t]]))</f>
        <v>#NUM!</v>
      </c>
      <c r="E1004">
        <f>EXP($D$5*Table2[[#This Row],[t]])*($E$5+($F$5*Table2[[#This Row],[t]]))</f>
        <v>-7.9696919536315858E-2</v>
      </c>
      <c r="G1004" s="26">
        <f t="shared" si="33"/>
        <v>9.9299999999998327</v>
      </c>
      <c r="H1004">
        <f ca="1">INDIRECT("Table2[@["&amp;Motion&amp;"]]")</f>
        <v>1.8498042708953506E-2</v>
      </c>
    </row>
    <row r="1005" spans="1:8" x14ac:dyDescent="0.25">
      <c r="A1005">
        <f t="shared" si="32"/>
        <v>9.9399999999998325</v>
      </c>
      <c r="B1005">
        <f>$D$2*COS(($E$2*Table2[[#This Row],[t]])-$L$2)</f>
        <v>2.0912168014482804</v>
      </c>
      <c r="C1005">
        <f>($D$3*EXP($E$3*Table2[[#This Row],[t]]))*COS(($F$3*Table2[[#This Row],[t]])-$L$3)</f>
        <v>1.8237268535027228E-2</v>
      </c>
      <c r="D1005" t="e">
        <f>($F$4*EXP($D$4*Table2[[#This Row],[t]]))+($G$4*EXP($E$4*Table2[[#This Row],[t]]))</f>
        <v>#NUM!</v>
      </c>
      <c r="E1005">
        <f>EXP($D$5*Table2[[#This Row],[t]])*($E$5+($F$5*Table2[[#This Row],[t]]))</f>
        <v>-7.9377539907240266E-2</v>
      </c>
      <c r="G1005" s="26">
        <f t="shared" si="33"/>
        <v>9.9399999999998325</v>
      </c>
      <c r="H1005">
        <f ca="1">INDIRECT("Table2[@["&amp;Motion&amp;"]]")</f>
        <v>1.8237268535027228E-2</v>
      </c>
    </row>
    <row r="1006" spans="1:8" x14ac:dyDescent="0.25">
      <c r="A1006">
        <f t="shared" si="32"/>
        <v>9.9499999999998323</v>
      </c>
      <c r="B1006">
        <f>$D$2*COS(($E$2*Table2[[#This Row],[t]])-$L$2)</f>
        <v>2.1275483316024171</v>
      </c>
      <c r="C1006">
        <f>($D$3*EXP($E$3*Table2[[#This Row],[t]]))*COS(($F$3*Table2[[#This Row],[t]])-$L$3)</f>
        <v>1.7965026567048775E-2</v>
      </c>
      <c r="D1006" t="e">
        <f>($F$4*EXP($D$4*Table2[[#This Row],[t]]))+($G$4*EXP($E$4*Table2[[#This Row],[t]]))</f>
        <v>#NUM!</v>
      </c>
      <c r="E1006">
        <f>EXP($D$5*Table2[[#This Row],[t]])*($E$5+($F$5*Table2[[#This Row],[t]]))</f>
        <v>-7.9059363613388098E-2</v>
      </c>
      <c r="G1006" s="26">
        <f t="shared" si="33"/>
        <v>9.9499999999998323</v>
      </c>
      <c r="H1006">
        <f ca="1">INDIRECT("Table2[@["&amp;Motion&amp;"]]")</f>
        <v>1.7965026567048775E-2</v>
      </c>
    </row>
    <row r="1007" spans="1:8" x14ac:dyDescent="0.25">
      <c r="A1007">
        <f t="shared" si="32"/>
        <v>9.9599999999998321</v>
      </c>
      <c r="B1007">
        <f>$D$2*COS(($E$2*Table2[[#This Row],[t]])-$L$2)</f>
        <v>2.1630288707908458</v>
      </c>
      <c r="C1007">
        <f>($D$3*EXP($E$3*Table2[[#This Row],[t]]))*COS(($F$3*Table2[[#This Row],[t]])-$L$3)</f>
        <v>1.7681640834012791E-2</v>
      </c>
      <c r="D1007" t="e">
        <f>($F$4*EXP($D$4*Table2[[#This Row],[t]]))+($G$4*EXP($E$4*Table2[[#This Row],[t]]))</f>
        <v>#NUM!</v>
      </c>
      <c r="E1007">
        <f>EXP($D$5*Table2[[#This Row],[t]])*($E$5+($F$5*Table2[[#This Row],[t]]))</f>
        <v>-7.8742386596124869E-2</v>
      </c>
      <c r="G1007" s="26">
        <f t="shared" si="33"/>
        <v>9.9599999999998321</v>
      </c>
      <c r="H1007">
        <f ca="1">INDIRECT("Table2[@["&amp;Motion&amp;"]]")</f>
        <v>1.7681640834012791E-2</v>
      </c>
    </row>
    <row r="1008" spans="1:8" x14ac:dyDescent="0.25">
      <c r="A1008">
        <f t="shared" si="32"/>
        <v>9.9699999999998319</v>
      </c>
      <c r="B1008">
        <f>$D$2*COS(($E$2*Table2[[#This Row],[t]])-$L$2)</f>
        <v>2.197644227270958</v>
      </c>
      <c r="C1008">
        <f>($D$3*EXP($E$3*Table2[[#This Row],[t]]))*COS(($F$3*Table2[[#This Row],[t]])-$L$3)</f>
        <v>1.7387440733595917E-2</v>
      </c>
      <c r="D1008" t="e">
        <f>($F$4*EXP($D$4*Table2[[#This Row],[t]]))+($G$4*EXP($E$4*Table2[[#This Row],[t]]))</f>
        <v>#NUM!</v>
      </c>
      <c r="E1008">
        <f>EXP($D$5*Table2[[#This Row],[t]])*($E$5+($F$5*Table2[[#This Row],[t]]))</f>
        <v>-7.8426604807367781E-2</v>
      </c>
      <c r="G1008" s="26">
        <f t="shared" si="33"/>
        <v>9.9699999999998319</v>
      </c>
      <c r="H1008">
        <f ca="1">INDIRECT("Table2[@["&amp;Motion&amp;"]]")</f>
        <v>1.7387440733595917E-2</v>
      </c>
    </row>
    <row r="1009" spans="1:8" x14ac:dyDescent="0.25">
      <c r="A1009">
        <f t="shared" si="32"/>
        <v>9.9799999999998317</v>
      </c>
      <c r="B1009">
        <f>$D$2*COS(($E$2*Table2[[#This Row],[t]])-$L$2)</f>
        <v>2.2313805553616946</v>
      </c>
      <c r="C1009">
        <f>($D$3*EXP($E$3*Table2[[#This Row],[t]]))*COS(($F$3*Table2[[#This Row],[t]])-$L$3)</f>
        <v>1.708276072474298E-2</v>
      </c>
      <c r="D1009" t="e">
        <f>($F$4*EXP($D$4*Table2[[#This Row],[t]]))+($G$4*EXP($E$4*Table2[[#This Row],[t]]))</f>
        <v>#NUM!</v>
      </c>
      <c r="E1009">
        <f>EXP($D$5*Table2[[#This Row],[t]])*($E$5+($F$5*Table2[[#This Row],[t]]))</f>
        <v>-7.811201420958136E-2</v>
      </c>
      <c r="G1009" s="26">
        <f t="shared" si="33"/>
        <v>9.9799999999998317</v>
      </c>
      <c r="H1009">
        <f ca="1">INDIRECT("Table2[@["&amp;Motion&amp;"]]")</f>
        <v>1.708276072474298E-2</v>
      </c>
    </row>
    <row r="1010" spans="1:8" x14ac:dyDescent="0.25">
      <c r="A1010">
        <f t="shared" si="32"/>
        <v>9.9899999999998315</v>
      </c>
      <c r="B1010">
        <f>$D$2*COS(($E$2*Table2[[#This Row],[t]])-$L$2)</f>
        <v>2.2642243609816308</v>
      </c>
      <c r="C1010">
        <f>($D$3*EXP($E$3*Table2[[#This Row],[t]]))*COS(($F$3*Table2[[#This Row],[t]])-$L$3)</f>
        <v>1.6767940019409216E-2</v>
      </c>
      <c r="D1010" t="e">
        <f>($F$4*EXP($D$4*Table2[[#This Row],[t]]))+($G$4*EXP($E$4*Table2[[#This Row],[t]]))</f>
        <v>#NUM!</v>
      </c>
      <c r="E1010">
        <f>EXP($D$5*Table2[[#This Row],[t]])*($E$5+($F$5*Table2[[#This Row],[t]]))</f>
        <v>-7.7798610775772992E-2</v>
      </c>
      <c r="G1010" s="26">
        <f t="shared" si="33"/>
        <v>9.9899999999998315</v>
      </c>
      <c r="H1010">
        <f ca="1">INDIRECT("Table2[@["&amp;Motion&amp;"]]")</f>
        <v>1.6767940019409216E-2</v>
      </c>
    </row>
    <row r="1011" spans="1:8" x14ac:dyDescent="0.25">
      <c r="A1011">
        <f t="shared" si="32"/>
        <v>9.9999999999998312</v>
      </c>
      <c r="B1011">
        <f>$D$2*COS(($E$2*Table2[[#This Row],[t]])-$L$2)</f>
        <v>2.2961625070464295</v>
      </c>
      <c r="C1011">
        <f>($D$3*EXP($E$3*Table2[[#This Row],[t]]))*COS(($F$3*Table2[[#This Row],[t]])-$L$3)</f>
        <v>1.6443322273704687E-2</v>
      </c>
      <c r="D1011" t="e">
        <f>($F$4*EXP($D$4*Table2[[#This Row],[t]]))+($G$4*EXP($E$4*Table2[[#This Row],[t]]))</f>
        <v>#NUM!</v>
      </c>
      <c r="E1011">
        <f>EXP($D$5*Table2[[#This Row],[t]])*($E$5+($F$5*Table2[[#This Row],[t]]))</f>
        <v>-7.7486390489488133E-2</v>
      </c>
      <c r="G1011" s="27">
        <f t="shared" si="33"/>
        <v>9.9999999999998312</v>
      </c>
      <c r="H1011">
        <f ca="1">INDIRECT("Table2[@["&amp;Motion&amp;"]]")</f>
        <v>1.6443322273704687E-2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Summary</vt:lpstr>
      <vt:lpstr>System Analyser</vt:lpstr>
      <vt:lpstr>Ref_Table</vt:lpstr>
      <vt:lpstr>b</vt:lpstr>
      <vt:lpstr>c.1</vt:lpstr>
      <vt:lpstr>c.2</vt:lpstr>
      <vt:lpstr>d</vt:lpstr>
      <vt:lpstr>Discrim_Eval</vt:lpstr>
      <vt:lpstr>discriminant</vt:lpstr>
      <vt:lpstr>k</vt:lpstr>
      <vt:lpstr>M</vt:lpstr>
      <vt:lpstr>Motion</vt:lpstr>
      <vt:lpstr>PHI</vt:lpstr>
      <vt:lpstr>SHIFT</vt:lpstr>
      <vt:lpstr>v.1</vt:lpstr>
      <vt:lpstr>v.2</vt:lpstr>
      <vt:lpstr>v.3</vt:lpstr>
      <vt:lpstr>v0</vt:lpstr>
      <vt:lpstr>w</vt:lpstr>
      <vt:lpstr>y0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2014-03-11T22:14:38Z</dcterms:created>
  <dcterms:modified xsi:type="dcterms:W3CDTF">2014-03-13T01:14:56Z</dcterms:modified>
</cp:coreProperties>
</file>