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aster" sheetId="4" r:id="rId1"/>
    <sheet name="AV" sheetId="1" r:id="rId2"/>
    <sheet name="HIPS" sheetId="2" r:id="rId3"/>
    <sheet name="SCCM" sheetId="3" r:id="rId4"/>
  </sheets>
  <calcPr calcId="145621"/>
</workbook>
</file>

<file path=xl/calcChain.xml><?xml version="1.0" encoding="utf-8"?>
<calcChain xmlns="http://schemas.openxmlformats.org/spreadsheetml/2006/main">
  <c r="J2" i="4" l="1"/>
  <c r="J3" i="4"/>
  <c r="J10" i="4"/>
  <c r="J4" i="4"/>
  <c r="J5" i="4"/>
  <c r="J11" i="4"/>
  <c r="J12" i="4"/>
  <c r="J13" i="4"/>
  <c r="J14" i="4"/>
  <c r="J15" i="4"/>
  <c r="J6" i="4"/>
  <c r="J16" i="4"/>
  <c r="J17" i="4"/>
  <c r="J7" i="4"/>
  <c r="J8" i="4"/>
  <c r="J9" i="4"/>
  <c r="I2" i="4"/>
  <c r="K2" i="4" s="1"/>
  <c r="I3" i="4"/>
  <c r="K3" i="4" s="1"/>
  <c r="I10" i="4"/>
  <c r="K10" i="4" s="1"/>
  <c r="I4" i="4"/>
  <c r="K4" i="4" s="1"/>
  <c r="I5" i="4"/>
  <c r="K5" i="4" s="1"/>
  <c r="I11" i="4"/>
  <c r="K11" i="4" s="1"/>
  <c r="I12" i="4"/>
  <c r="K12" i="4" s="1"/>
  <c r="I13" i="4"/>
  <c r="K13" i="4" s="1"/>
  <c r="I14" i="4"/>
  <c r="K14" i="4" s="1"/>
  <c r="I15" i="4"/>
  <c r="K15" i="4" s="1"/>
  <c r="I6" i="4"/>
  <c r="K6" i="4" s="1"/>
  <c r="I16" i="4"/>
  <c r="K16" i="4" s="1"/>
  <c r="I17" i="4"/>
  <c r="K17" i="4" s="1"/>
  <c r="I7" i="4"/>
  <c r="K7" i="4" s="1"/>
  <c r="I8" i="4"/>
  <c r="K8" i="4" s="1"/>
  <c r="I9" i="4"/>
  <c r="K9" i="4" s="1"/>
  <c r="G2" i="4"/>
  <c r="G3" i="4"/>
  <c r="G10" i="4"/>
  <c r="G4" i="4"/>
  <c r="G5" i="4"/>
  <c r="G11" i="4"/>
  <c r="G12" i="4"/>
  <c r="G13" i="4"/>
  <c r="G14" i="4"/>
  <c r="G15" i="4"/>
  <c r="G6" i="4"/>
  <c r="G16" i="4"/>
  <c r="G17" i="4"/>
  <c r="G7" i="4"/>
  <c r="G8" i="4"/>
  <c r="G9" i="4"/>
  <c r="F2" i="4"/>
  <c r="H2" i="4" s="1"/>
  <c r="F3" i="4"/>
  <c r="H3" i="4" s="1"/>
  <c r="F10" i="4"/>
  <c r="H10" i="4" s="1"/>
  <c r="F4" i="4"/>
  <c r="H4" i="4" s="1"/>
  <c r="F5" i="4"/>
  <c r="H5" i="4" s="1"/>
  <c r="F11" i="4"/>
  <c r="H11" i="4" s="1"/>
  <c r="F12" i="4"/>
  <c r="H12" i="4" s="1"/>
  <c r="F13" i="4"/>
  <c r="H13" i="4" s="1"/>
  <c r="F14" i="4"/>
  <c r="H14" i="4" s="1"/>
  <c r="F15" i="4"/>
  <c r="H15" i="4" s="1"/>
  <c r="F6" i="4"/>
  <c r="H6" i="4" s="1"/>
  <c r="F16" i="4"/>
  <c r="H16" i="4" s="1"/>
  <c r="F17" i="4"/>
  <c r="H17" i="4" s="1"/>
  <c r="F7" i="4"/>
  <c r="H7" i="4" s="1"/>
  <c r="F8" i="4"/>
  <c r="H8" i="4" s="1"/>
  <c r="F9" i="4"/>
  <c r="H9" i="4" s="1"/>
  <c r="D2" i="4"/>
  <c r="D3" i="4"/>
  <c r="D10" i="4"/>
  <c r="D4" i="4"/>
  <c r="D5" i="4"/>
  <c r="D11" i="4"/>
  <c r="D12" i="4"/>
  <c r="D13" i="4"/>
  <c r="D14" i="4"/>
  <c r="D15" i="4"/>
  <c r="D6" i="4"/>
  <c r="D16" i="4"/>
  <c r="D17" i="4"/>
  <c r="D7" i="4"/>
  <c r="D8" i="4"/>
  <c r="D9" i="4"/>
  <c r="C2" i="4"/>
  <c r="E2" i="4" s="1"/>
  <c r="L2" i="4" s="1"/>
  <c r="C3" i="4"/>
  <c r="E3" i="4" s="1"/>
  <c r="L3" i="4" s="1"/>
  <c r="C10" i="4"/>
  <c r="E10" i="4" s="1"/>
  <c r="L10" i="4" s="1"/>
  <c r="C4" i="4"/>
  <c r="E4" i="4" s="1"/>
  <c r="L4" i="4" s="1"/>
  <c r="C5" i="4"/>
  <c r="E5" i="4" s="1"/>
  <c r="L5" i="4" s="1"/>
  <c r="C11" i="4"/>
  <c r="E11" i="4" s="1"/>
  <c r="L11" i="4" s="1"/>
  <c r="C12" i="4"/>
  <c r="E12" i="4" s="1"/>
  <c r="L12" i="4" s="1"/>
  <c r="C13" i="4"/>
  <c r="E13" i="4" s="1"/>
  <c r="L13" i="4" s="1"/>
  <c r="C14" i="4"/>
  <c r="E14" i="4" s="1"/>
  <c r="L14" i="4" s="1"/>
  <c r="C15" i="4"/>
  <c r="E15" i="4" s="1"/>
  <c r="L15" i="4" s="1"/>
  <c r="C6" i="4"/>
  <c r="E6" i="4" s="1"/>
  <c r="L6" i="4" s="1"/>
  <c r="C16" i="4"/>
  <c r="E16" i="4" s="1"/>
  <c r="L16" i="4" s="1"/>
  <c r="C17" i="4"/>
  <c r="E17" i="4" s="1"/>
  <c r="L17" i="4" s="1"/>
  <c r="C7" i="4"/>
  <c r="E7" i="4" s="1"/>
  <c r="L7" i="4" s="1"/>
  <c r="C8" i="4"/>
  <c r="E8" i="4" s="1"/>
  <c r="L8" i="4" s="1"/>
  <c r="C9" i="4"/>
  <c r="E9" i="4" s="1"/>
  <c r="L9" i="4" s="1"/>
</calcChain>
</file>

<file path=xl/sharedStrings.xml><?xml version="1.0" encoding="utf-8"?>
<sst xmlns="http://schemas.openxmlformats.org/spreadsheetml/2006/main" count="293" uniqueCount="48">
  <si>
    <t>Site</t>
  </si>
  <si>
    <t>OU</t>
  </si>
  <si>
    <t># Non-compliant</t>
  </si>
  <si>
    <t># Total Computers</t>
  </si>
  <si>
    <t>Sofia Labs</t>
  </si>
  <si>
    <t>SOFL</t>
  </si>
  <si>
    <t>Seoul</t>
  </si>
  <si>
    <t>SEL</t>
  </si>
  <si>
    <t>La Crosse-BOBJ</t>
  </si>
  <si>
    <t>LSE</t>
  </si>
  <si>
    <t>TelAviv</t>
  </si>
  <si>
    <t>TLV</t>
  </si>
  <si>
    <t>Delhi Labs</t>
  </si>
  <si>
    <t>DELL</t>
  </si>
  <si>
    <t>Palo Alto</t>
  </si>
  <si>
    <t>PAL</t>
  </si>
  <si>
    <t>Shanghai Labs</t>
  </si>
  <si>
    <t>PVGL</t>
  </si>
  <si>
    <t>Bangalore Labs</t>
  </si>
  <si>
    <t>BLRL</t>
  </si>
  <si>
    <t>OAK</t>
  </si>
  <si>
    <t>Dalian</t>
  </si>
  <si>
    <t>DLC</t>
  </si>
  <si>
    <t>Budapest Labs</t>
  </si>
  <si>
    <t>BUDL</t>
  </si>
  <si>
    <t>Montreal Labs</t>
  </si>
  <si>
    <t>YMQ</t>
  </si>
  <si>
    <t>Beijing</t>
  </si>
  <si>
    <t>PEK</t>
  </si>
  <si>
    <t>AV - NC</t>
  </si>
  <si>
    <t>AV - PCs</t>
  </si>
  <si>
    <t>Shanghai</t>
  </si>
  <si>
    <t>SHA</t>
  </si>
  <si>
    <t>Kiev-Labs</t>
  </si>
  <si>
    <t>IEVL</t>
  </si>
  <si>
    <t>Guangzhou</t>
  </si>
  <si>
    <t>CAN</t>
  </si>
  <si>
    <t>InCheon Labs</t>
  </si>
  <si>
    <t>ICNL</t>
  </si>
  <si>
    <t>HIPS - NC</t>
  </si>
  <si>
    <t>HIPS - PCs</t>
  </si>
  <si>
    <t>SCCM - NC</t>
  </si>
  <si>
    <t>SCCM - PCs</t>
  </si>
  <si>
    <t>AV %</t>
  </si>
  <si>
    <t>HIPS %</t>
  </si>
  <si>
    <t>SCCM %</t>
  </si>
  <si>
    <t>Site Complete</t>
  </si>
  <si>
    <t>***Data collected on 10/28/2013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</si>
</sst>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NumberFormat="1" applyAlignment="1"/>
    <xf numFmtId="10" fontId="0" fillId="0" borderId="0" xfId="1" applyNumberFormat="1" applyFont="1" applyAlignment="1"/>
  </cellXfs>
  <cellStyles count="3">
    <cellStyle name="Normal" xfId="0" builtinId="0"/>
    <cellStyle name="Normal 2" xfId="2"/>
    <cellStyle name="Percent" xfId="1" builtinId="5"/>
  </cellStyles>
  <dxfs count="34">
    <dxf>
      <numFmt numFmtId="0" formatCode="General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border outline="0"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L17" totalsRowShown="0" headerRowDxfId="30" dataDxfId="31">
  <autoFilter ref="A1:L17"/>
  <sortState ref="A2:L17">
    <sortCondition descending="1" ref="L1:L17"/>
  </sortState>
  <tableColumns count="12">
    <tableColumn id="1" name="Site"/>
    <tableColumn id="2" name="OU" dataDxfId="29"/>
    <tableColumn id="3" name="AV - NC" dataDxfId="9">
      <calculatedColumnFormula>IFERROR(VLOOKUP(Table3[[#This Row],[Site]],AV_Summary[],3,FALSE),"")</calculatedColumnFormula>
    </tableColumn>
    <tableColumn id="4" name="AV - PCs" dataDxfId="8">
      <calculatedColumnFormula>IFERROR(VLOOKUP(Table3[[#This Row],[Site]],AV_Summary[],4,FALSE),"")</calculatedColumnFormula>
    </tableColumn>
    <tableColumn id="9" name="AV %" dataDxfId="3" dataCellStyle="Percent">
      <calculatedColumnFormula>IFERROR(Table3[[#This Row],[AV - NC]]/Table3[[#This Row],[AV - PCs]],"")</calculatedColumnFormula>
    </tableColumn>
    <tableColumn id="5" name="HIPS - NC" dataDxfId="7">
      <calculatedColumnFormula>IFERROR(VLOOKUP(Table3[[#This Row],[Site]],HIPS_Summary[],3,FALSE),"")</calculatedColumnFormula>
    </tableColumn>
    <tableColumn id="6" name="HIPS - PCs" dataDxfId="6">
      <calculatedColumnFormula>IFERROR(VLOOKUP(Table3[[#This Row],[Site]],HIPS_Summary[],4,FALSE),"")</calculatedColumnFormula>
    </tableColumn>
    <tableColumn id="10" name="HIPS %" dataDxfId="2" dataCellStyle="Percent">
      <calculatedColumnFormula>IFERROR(Table3[[#This Row],[HIPS - NC]]/Table3[[#This Row],[HIPS - PCs]],"")</calculatedColumnFormula>
    </tableColumn>
    <tableColumn id="7" name="SCCM - NC" dataDxfId="5">
      <calculatedColumnFormula>IFERROR(VLOOKUP(Table3[[#This Row],[Site]],SCCM_Summary[],3,FALSE),"")</calculatedColumnFormula>
    </tableColumn>
    <tableColumn id="8" name="SCCM - PCs" dataDxfId="4">
      <calculatedColumnFormula>IFERROR(VLOOKUP(Table3[[#This Row],[Site]],SCCM_Summary[],4,FALSE),"")</calculatedColumnFormula>
    </tableColumn>
    <tableColumn id="11" name="SCCM %" dataDxfId="1" dataCellStyle="Percent">
      <calculatedColumnFormula>IFERROR(Table3[[#This Row],[SCCM - NC]]/Table3[[#This Row],[SCCM - PCs]],"")</calculatedColumnFormula>
    </tableColumn>
    <tableColumn id="12" name="Site Complete" dataDxfId="0">
      <calculatedColumnFormula>IF(OR(Table3[[#This Row],[AV %]]="",Table3[[#This Row],[HIPS %]]="",Table3[[#This Row],[SCCM %]]=""),"No","Yes")</calculatedColumnFormula>
    </tableColumn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10" name="SCCM_Summary" displayName="SCCM_Summary" ref="D21:G34" totalsRowShown="0" headerRowDxfId="15" dataDxfId="14">
  <autoFilter ref="D21:G34"/>
  <sortState ref="D22:G34">
    <sortCondition ref="D21:D47"/>
  </sortState>
  <tableColumns count="4">
    <tableColumn id="1" name="Site" dataDxfId="13"/>
    <tableColumn id="2" name="OU" dataDxfId="12"/>
    <tableColumn id="3" name="# Non-compliant" dataDxfId="11"/>
    <tableColumn id="4" name="# Total Computers" dataDxfId="1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1" name="AV_Per" displayName="AV_Per" ref="A2:D15" totalsRowShown="0" headerRowBorderDxfId="33" headerRowCellStyle="Normal" dataCellStyle="Normal">
  <autoFilter ref="A2:D15"/>
  <tableColumns count="4">
    <tableColumn id="1" name="Site" dataCellStyle="Normal"/>
    <tableColumn id="2" name="OU" dataCellStyle="Normal"/>
    <tableColumn id="3" name="# Non-compliant" dataCellStyle="Normal"/>
    <tableColumn id="5" name="# Total Computers" dataCellStyle="Normal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2" name="AV_Num" displayName="AV_Num" ref="G2:J15" totalsRowShown="0" headerRowBorderDxfId="32" headerRowCellStyle="Normal" dataCellStyle="Normal">
  <autoFilter ref="G2:J15"/>
  <tableColumns count="4">
    <tableColumn id="1" name="Site" dataCellStyle="Normal"/>
    <tableColumn id="2" name="OU" dataCellStyle="Normal"/>
    <tableColumn id="3" name="# Non-compliant" dataCellStyle="Normal"/>
    <tableColumn id="4" name="# Total Computers" dataCellStyle="Normal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AV_Summary" displayName="AV_Summary" ref="D22:G34" totalsRowShown="0" headerRowBorderDxfId="28" headerRowCellStyle="Normal" dataCellStyle="Normal">
  <autoFilter ref="D22:G34"/>
  <sortState ref="D22:G33">
    <sortCondition ref="D21:D47"/>
  </sortState>
  <tableColumns count="4">
    <tableColumn id="1" name="Site" dataCellStyle="Normal"/>
    <tableColumn id="2" name="OU" dataCellStyle="Normal"/>
    <tableColumn id="3" name="# Non-compliant" dataCellStyle="Normal"/>
    <tableColumn id="5" name="# Total Computers" dataCellStyle="Normal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5" name="HIPS_Per" displayName="HIPS_Per" ref="A2:D12" totalsRowShown="0">
  <autoFilter ref="A2:D12"/>
  <tableColumns count="4">
    <tableColumn id="1" name="Site"/>
    <tableColumn id="2" name="OU"/>
    <tableColumn id="3" name="# Non-compliant"/>
    <tableColumn id="5" name="# Total Computers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6" name="HIPS_Num" displayName="HIPS_Num" ref="F2:I12" totalsRowShown="0">
  <autoFilter ref="F2:I12"/>
  <tableColumns count="4">
    <tableColumn id="1" name="Site"/>
    <tableColumn id="2" name="OU"/>
    <tableColumn id="3" name="# Non-compliant"/>
    <tableColumn id="4" name="# Total Computers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7" name="HIPS_Summary" displayName="HIPS_Summary" ref="D15:G24" totalsRowShown="0">
  <autoFilter ref="D15:G24"/>
  <sortState ref="D16:G24">
    <sortCondition ref="D15:D35"/>
  </sortState>
  <tableColumns count="4">
    <tableColumn id="1" name="Site"/>
    <tableColumn id="2" name="OU"/>
    <tableColumn id="3" name="# Non-compliant"/>
    <tableColumn id="5" name="# Total Computers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8" name="SCCM_Per" displayName="SCCM_Per" ref="A2:D15" totalsRowShown="0" headerRowDxfId="22" dataDxfId="23">
  <autoFilter ref="A2:D15"/>
  <tableColumns count="4">
    <tableColumn id="1" name="Site" dataDxfId="27"/>
    <tableColumn id="2" name="OU" dataDxfId="26"/>
    <tableColumn id="3" name="# Non-compliant" dataDxfId="25"/>
    <tableColumn id="4" name="# Total Computers" dataDxfId="24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id="9" name="SCCM_Num" displayName="SCCM_Num" ref="G2:J15" totalsRowShown="0" headerRowDxfId="16" dataDxfId="17">
  <autoFilter ref="G2:J15"/>
  <tableColumns count="4">
    <tableColumn id="1" name="Site" dataDxfId="21"/>
    <tableColumn id="2" name="OU" dataDxfId="20"/>
    <tableColumn id="3" name="# Non-compliant" dataDxfId="19"/>
    <tableColumn id="4" name="# Total Computers" dataDxfId="18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BLRL" TargetMode="External"/><Relationship Id="rId13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SHA" TargetMode="External"/><Relationship Id="rId3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LSE" TargetMode="External"/><Relationship Id="rId7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PVGL" TargetMode="External"/><Relationship Id="rId12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PEK" TargetMode="External"/><Relationship Id="rId17" Type="http://schemas.openxmlformats.org/officeDocument/2006/relationships/table" Target="../tables/table1.xml"/><Relationship Id="rId2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SEL" TargetMode="External"/><Relationship Id="rId16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ICNL" TargetMode="External"/><Relationship Id="rId1" Type="http://schemas.openxmlformats.org/officeDocument/2006/relationships/hyperlink" Target="..\..\..\..\..\OpenDocument\opendoc\openDocument.jsp?sIDType=CUID&amp;sType=wid&amp;sReportPart=AV_Table&amp;sReportName=AV&amp;sRefresh=Y&amp;iDocID=AdJkH_eRwF1GowjkzzoqxQk&amp;lsSOU:=SOFL" TargetMode="External"/><Relationship Id="rId6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PAL" TargetMode="External"/><Relationship Id="rId11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YMQ" TargetMode="External"/><Relationship Id="rId5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DELL" TargetMode="External"/><Relationship Id="rId15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CAN" TargetMode="External"/><Relationship Id="rId10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BUDL" TargetMode="External"/><Relationship Id="rId4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TLV" TargetMode="External"/><Relationship Id="rId9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DLC" TargetMode="External"/><Relationship Id="rId14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IEV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BLRL" TargetMode="External"/><Relationship Id="rId13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PEK" TargetMode="External"/><Relationship Id="rId18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TLV" TargetMode="External"/><Relationship Id="rId26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LSE" TargetMode="External"/><Relationship Id="rId39" Type="http://schemas.openxmlformats.org/officeDocument/2006/relationships/table" Target="../tables/table2.xml"/><Relationship Id="rId3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LSE" TargetMode="External"/><Relationship Id="rId21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SEL" TargetMode="External"/><Relationship Id="rId34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BLRL" TargetMode="External"/><Relationship Id="rId7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PVGL" TargetMode="External"/><Relationship Id="rId12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YMQ" TargetMode="External"/><Relationship Id="rId17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SOFL" TargetMode="External"/><Relationship Id="rId25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PEK" TargetMode="External"/><Relationship Id="rId33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PVGL" TargetMode="External"/><Relationship Id="rId38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PEK" TargetMode="External"/><Relationship Id="rId2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SEL" TargetMode="External"/><Relationship Id="rId16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PAL" TargetMode="External"/><Relationship Id="rId20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OAK" TargetMode="External"/><Relationship Id="rId29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LSE" TargetMode="External"/><Relationship Id="rId41" Type="http://schemas.openxmlformats.org/officeDocument/2006/relationships/table" Target="../tables/table4.xml"/><Relationship Id="rId1" Type="http://schemas.openxmlformats.org/officeDocument/2006/relationships/hyperlink" Target="..\..\..\..\..\OpenDocument\opendoc\openDocument.jsp?sIDType=CUID&amp;sType=wid&amp;sReportPart=AV_Table&amp;sReportName=AV&amp;sRefresh=Y&amp;iDocID=AdJkH_eRwF1GowjkzzoqxQk&amp;lsSOU:=SOFL" TargetMode="External"/><Relationship Id="rId6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PAL" TargetMode="External"/><Relationship Id="rId11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BUDL" TargetMode="External"/><Relationship Id="rId24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YMQ" TargetMode="External"/><Relationship Id="rId32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PAL" TargetMode="External"/><Relationship Id="rId37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YMQ" TargetMode="External"/><Relationship Id="rId40" Type="http://schemas.openxmlformats.org/officeDocument/2006/relationships/table" Target="../tables/table3.xml"/><Relationship Id="rId5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DELL" TargetMode="External"/><Relationship Id="rId15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PVGL" TargetMode="External"/><Relationship Id="rId23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DLC" TargetMode="External"/><Relationship Id="rId28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SEL" TargetMode="External"/><Relationship Id="rId36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BUDL" TargetMode="External"/><Relationship Id="rId10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DLC" TargetMode="External"/><Relationship Id="rId19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DELL" TargetMode="External"/><Relationship Id="rId31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DELL" TargetMode="External"/><Relationship Id="rId4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TLV" TargetMode="External"/><Relationship Id="rId9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OAK" TargetMode="External"/><Relationship Id="rId14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BLRL" TargetMode="External"/><Relationship Id="rId22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BUDL" TargetMode="External"/><Relationship Id="rId27" Type="http://schemas.openxmlformats.org/officeDocument/2006/relationships/hyperlink" Target="..\..\..\..\..\OpenDocument\opendoc\openDocument.jsp?sIDType=CUID&amp;sType=wid&amp;sReportPart=AV_Table&amp;sReportName=AV&amp;sRefresh=Y&amp;iDocID=AdJkH_eRwF1GowjkzzoqxQk&amp;lsSOU:=SOFL" TargetMode="External"/><Relationship Id="rId30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TLV" TargetMode="External"/><Relationship Id="rId35" Type="http://schemas.openxmlformats.org/officeDocument/2006/relationships/hyperlink" Target="../../../../../OpenDocument/opendoc/openDocument.jsp?sIDType=CUID&amp;sType=wid&amp;sReportPart=AV_Table&amp;sReportName=AV&amp;sRefresh=Y&amp;iDocID=AdJkH_eRwF1GowjkzzoqxQk&amp;lsSOU:=DL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PEK" TargetMode="External"/><Relationship Id="rId13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PVGL" TargetMode="External"/><Relationship Id="rId18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SHA" TargetMode="External"/><Relationship Id="rId26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PVGL" TargetMode="External"/><Relationship Id="rId3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SHA" TargetMode="External"/><Relationship Id="rId21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DELL" TargetMode="External"/><Relationship Id="rId7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SOFL" TargetMode="External"/><Relationship Id="rId12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PAL" TargetMode="External"/><Relationship Id="rId17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DLC" TargetMode="External"/><Relationship Id="rId25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TLV" TargetMode="External"/><Relationship Id="rId2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DLC" TargetMode="External"/><Relationship Id="rId16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PEK" TargetMode="External"/><Relationship Id="rId20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OAK" TargetMode="External"/><Relationship Id="rId29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BLRL" TargetMode="External"/><Relationship Id="rId1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DELL" TargetMode="External"/><Relationship Id="rId6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PVGL" TargetMode="External"/><Relationship Id="rId11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BLRL" TargetMode="External"/><Relationship Id="rId24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PAL" TargetMode="External"/><Relationship Id="rId32" Type="http://schemas.openxmlformats.org/officeDocument/2006/relationships/table" Target="../tables/table7.xml"/><Relationship Id="rId5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TLV" TargetMode="External"/><Relationship Id="rId15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TLV" TargetMode="External"/><Relationship Id="rId23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SHA" TargetMode="External"/><Relationship Id="rId28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PEK" TargetMode="External"/><Relationship Id="rId10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OAK" TargetMode="External"/><Relationship Id="rId19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SOFL" TargetMode="External"/><Relationship Id="rId31" Type="http://schemas.openxmlformats.org/officeDocument/2006/relationships/table" Target="../tables/table6.xml"/><Relationship Id="rId4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PAL" TargetMode="External"/><Relationship Id="rId9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BLRL" TargetMode="External"/><Relationship Id="rId14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DELL" TargetMode="External"/><Relationship Id="rId22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DLC" TargetMode="External"/><Relationship Id="rId27" Type="http://schemas.openxmlformats.org/officeDocument/2006/relationships/hyperlink" Target="../../../../../OpenDocument/opendoc/openDocument.jsp?sIDType=CUID&amp;sType=wid&amp;sReportPart=HIPS_Table&amp;sReportName=HIPS&amp;sRefresh=Y&amp;iDocID=AdJkH_eRwF1GowjkzzoqxQk&amp;lsSOU:=SOFL" TargetMode="External"/><Relationship Id="rId30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PAL" TargetMode="External"/><Relationship Id="rId13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PEK" TargetMode="External"/><Relationship Id="rId18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TLV" TargetMode="External"/><Relationship Id="rId26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SEL" TargetMode="External"/><Relationship Id="rId39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PEK" TargetMode="External"/><Relationship Id="rId3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CAN" TargetMode="External"/><Relationship Id="rId21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SOFL" TargetMode="External"/><Relationship Id="rId34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PAL" TargetMode="External"/><Relationship Id="rId42" Type="http://schemas.openxmlformats.org/officeDocument/2006/relationships/table" Target="../tables/table10.xml"/><Relationship Id="rId7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PVGL" TargetMode="External"/><Relationship Id="rId12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BUDL" TargetMode="External"/><Relationship Id="rId17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PAL" TargetMode="External"/><Relationship Id="rId25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IEVL" TargetMode="External"/><Relationship Id="rId33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PVGL" TargetMode="External"/><Relationship Id="rId38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BUDL" TargetMode="External"/><Relationship Id="rId2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IEVL" TargetMode="External"/><Relationship Id="rId16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DLC" TargetMode="External"/><Relationship Id="rId20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PEK" TargetMode="External"/><Relationship Id="rId29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CAN" TargetMode="External"/><Relationship Id="rId41" Type="http://schemas.openxmlformats.org/officeDocument/2006/relationships/table" Target="../tables/table9.xml"/><Relationship Id="rId1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DLC" TargetMode="External"/><Relationship Id="rId6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TLV" TargetMode="External"/><Relationship Id="rId11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SOFL" TargetMode="External"/><Relationship Id="rId24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ICNL" TargetMode="External"/><Relationship Id="rId32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TLV" TargetMode="External"/><Relationship Id="rId37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SOFL" TargetMode="External"/><Relationship Id="rId40" Type="http://schemas.openxmlformats.org/officeDocument/2006/relationships/table" Target="../tables/table8.xml"/><Relationship Id="rId5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DELL" TargetMode="External"/><Relationship Id="rId15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PVGL" TargetMode="External"/><Relationship Id="rId23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CAN" TargetMode="External"/><Relationship Id="rId28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IEVL" TargetMode="External"/><Relationship Id="rId36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SEL" TargetMode="External"/><Relationship Id="rId10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SEL" TargetMode="External"/><Relationship Id="rId19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DELL" TargetMode="External"/><Relationship Id="rId31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DELL" TargetMode="External"/><Relationship Id="rId4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ICNL" TargetMode="External"/><Relationship Id="rId9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BLRL" TargetMode="External"/><Relationship Id="rId14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BLRL" TargetMode="External"/><Relationship Id="rId22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BUDL" TargetMode="External"/><Relationship Id="rId27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DLC" TargetMode="External"/><Relationship Id="rId30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ICNL" TargetMode="External"/><Relationship Id="rId35" Type="http://schemas.openxmlformats.org/officeDocument/2006/relationships/hyperlink" Target="../../../../../OpenDocument/opendoc/openDocument.jsp?sIDType=CUID&amp;sType=wid&amp;sReportPart=SCCM_Table&amp;sReportName=SCCM&amp;sRefresh=Y&amp;iDocID=AdJkH_eRwF1GowjkzzoqxQk&amp;lsSOU:=BLR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A23" sqref="A23"/>
    </sheetView>
  </sheetViews>
  <sheetFormatPr defaultRowHeight="15" x14ac:dyDescent="0.25"/>
  <cols>
    <col min="1" max="1" width="14.42578125" bestFit="1" customWidth="1"/>
    <col min="2" max="2" width="6.140625" bestFit="1" customWidth="1"/>
    <col min="3" max="3" width="10" bestFit="1" customWidth="1"/>
    <col min="4" max="4" width="10.5703125" bestFit="1" customWidth="1"/>
    <col min="5" max="5" width="10.5703125" customWidth="1"/>
  </cols>
  <sheetData>
    <row r="1" spans="1:12" x14ac:dyDescent="0.25">
      <c r="A1" t="s">
        <v>0</v>
      </c>
      <c r="B1" s="1" t="s">
        <v>1</v>
      </c>
      <c r="C1" s="1" t="s">
        <v>29</v>
      </c>
      <c r="D1" s="1" t="s">
        <v>30</v>
      </c>
      <c r="E1" s="1" t="s">
        <v>43</v>
      </c>
      <c r="F1" s="1" t="s">
        <v>39</v>
      </c>
      <c r="G1" s="1" t="s">
        <v>40</v>
      </c>
      <c r="H1" s="1" t="s">
        <v>44</v>
      </c>
      <c r="I1" s="1" t="s">
        <v>41</v>
      </c>
      <c r="J1" s="1" t="s">
        <v>42</v>
      </c>
      <c r="K1" s="1" t="s">
        <v>45</v>
      </c>
      <c r="L1" s="1" t="s">
        <v>46</v>
      </c>
    </row>
    <row r="2" spans="1:12" x14ac:dyDescent="0.25">
      <c r="A2" t="s">
        <v>18</v>
      </c>
      <c r="B2" t="s">
        <v>19</v>
      </c>
      <c r="C2" s="1">
        <f>IFERROR(VLOOKUP(Table3[[#This Row],[Site]],AV_Summary[],3,FALSE),"")</f>
        <v>70</v>
      </c>
      <c r="D2" s="1">
        <f>IFERROR(VLOOKUP(Table3[[#This Row],[Site]],AV_Summary[],4,FALSE),"")</f>
        <v>7579</v>
      </c>
      <c r="E2" s="3">
        <f>IFERROR(Table3[[#This Row],[AV - NC]]/Table3[[#This Row],[AV - PCs]],"")</f>
        <v>9.2360469718960284E-3</v>
      </c>
      <c r="F2" s="1">
        <f>IFERROR(VLOOKUP(Table3[[#This Row],[Site]],HIPS_Summary[],3,FALSE),"")</f>
        <v>57</v>
      </c>
      <c r="G2" s="1">
        <f>IFERROR(VLOOKUP(Table3[[#This Row],[Site]],HIPS_Summary[],4,FALSE),"")</f>
        <v>7579</v>
      </c>
      <c r="H2" s="3">
        <f>IFERROR(Table3[[#This Row],[HIPS - NC]]/Table3[[#This Row],[HIPS - PCs]],"")</f>
        <v>7.5207811056867665E-3</v>
      </c>
      <c r="I2" s="1">
        <f>IFERROR(VLOOKUP(Table3[[#This Row],[Site]],SCCM_Summary[],3,FALSE),"")</f>
        <v>63</v>
      </c>
      <c r="J2" s="1">
        <f>IFERROR(VLOOKUP(Table3[[#This Row],[Site]],SCCM_Summary[],4,FALSE),"")</f>
        <v>7575</v>
      </c>
      <c r="K2" s="3">
        <f>IFERROR(Table3[[#This Row],[SCCM - NC]]/Table3[[#This Row],[SCCM - PCs]],"")</f>
        <v>8.3168316831683173E-3</v>
      </c>
      <c r="L2" s="2" t="str">
        <f>IF(OR(Table3[[#This Row],[AV %]]="",Table3[[#This Row],[HIPS %]]="",Table3[[#This Row],[SCCM %]]=""),"No","Yes")</f>
        <v>Yes</v>
      </c>
    </row>
    <row r="3" spans="1:12" x14ac:dyDescent="0.25">
      <c r="A3" t="s">
        <v>27</v>
      </c>
      <c r="B3" t="s">
        <v>28</v>
      </c>
      <c r="C3" s="1">
        <f>IFERROR(VLOOKUP(Table3[[#This Row],[Site]],AV_Summary[],3,FALSE),"")</f>
        <v>3</v>
      </c>
      <c r="D3" s="1">
        <f>IFERROR(VLOOKUP(Table3[[#This Row],[Site]],AV_Summary[],4,FALSE),"")</f>
        <v>1059</v>
      </c>
      <c r="E3" s="3">
        <f>IFERROR(Table3[[#This Row],[AV - NC]]/Table3[[#This Row],[AV - PCs]],"")</f>
        <v>2.8328611898016999E-3</v>
      </c>
      <c r="F3" s="2">
        <f>IFERROR(VLOOKUP(Table3[[#This Row],[Site]],HIPS_Summary[],3,FALSE),"")</f>
        <v>8</v>
      </c>
      <c r="G3" s="2">
        <f>IFERROR(VLOOKUP(Table3[[#This Row],[Site]],HIPS_Summary[],4,FALSE),"")</f>
        <v>1059</v>
      </c>
      <c r="H3" s="3">
        <f>IFERROR(Table3[[#This Row],[HIPS - NC]]/Table3[[#This Row],[HIPS - PCs]],"")</f>
        <v>7.5542965061378663E-3</v>
      </c>
      <c r="I3" s="2">
        <f>IFERROR(VLOOKUP(Table3[[#This Row],[Site]],SCCM_Summary[],3,FALSE),"")</f>
        <v>5</v>
      </c>
      <c r="J3" s="2">
        <f>IFERROR(VLOOKUP(Table3[[#This Row],[Site]],SCCM_Summary[],4,FALSE),"")</f>
        <v>1036</v>
      </c>
      <c r="K3" s="3">
        <f>IFERROR(Table3[[#This Row],[SCCM - NC]]/Table3[[#This Row],[SCCM - PCs]],"")</f>
        <v>4.8262548262548262E-3</v>
      </c>
      <c r="L3" s="2" t="str">
        <f>IF(OR(Table3[[#This Row],[AV %]]="",Table3[[#This Row],[HIPS %]]="",Table3[[#This Row],[SCCM %]]=""),"No","Yes")</f>
        <v>Yes</v>
      </c>
    </row>
    <row r="4" spans="1:12" x14ac:dyDescent="0.25">
      <c r="A4" t="s">
        <v>21</v>
      </c>
      <c r="B4" t="s">
        <v>22</v>
      </c>
      <c r="C4" s="1">
        <f>IFERROR(VLOOKUP(Table3[[#This Row],[Site]],AV_Summary[],3,FALSE),"")</f>
        <v>5</v>
      </c>
      <c r="D4" s="1">
        <f>IFERROR(VLOOKUP(Table3[[#This Row],[Site]],AV_Summary[],4,FALSE),"")</f>
        <v>570</v>
      </c>
      <c r="E4" s="3">
        <f>IFERROR(Table3[[#This Row],[AV - NC]]/Table3[[#This Row],[AV - PCs]],"")</f>
        <v>8.771929824561403E-3</v>
      </c>
      <c r="F4" s="2">
        <f>IFERROR(VLOOKUP(Table3[[#This Row],[Site]],HIPS_Summary[],3,FALSE),"")</f>
        <v>6</v>
      </c>
      <c r="G4" s="2">
        <f>IFERROR(VLOOKUP(Table3[[#This Row],[Site]],HIPS_Summary[],4,FALSE),"")</f>
        <v>570</v>
      </c>
      <c r="H4" s="3">
        <f>IFERROR(Table3[[#This Row],[HIPS - NC]]/Table3[[#This Row],[HIPS - PCs]],"")</f>
        <v>1.0526315789473684E-2</v>
      </c>
      <c r="I4" s="2">
        <f>IFERROR(VLOOKUP(Table3[[#This Row],[Site]],SCCM_Summary[],3,FALSE),"")</f>
        <v>39</v>
      </c>
      <c r="J4" s="2">
        <f>IFERROR(VLOOKUP(Table3[[#This Row],[Site]],SCCM_Summary[],4,FALSE),"")</f>
        <v>570</v>
      </c>
      <c r="K4" s="3">
        <f>IFERROR(Table3[[#This Row],[SCCM - NC]]/Table3[[#This Row],[SCCM - PCs]],"")</f>
        <v>6.8421052631578952E-2</v>
      </c>
      <c r="L4" s="2" t="str">
        <f>IF(OR(Table3[[#This Row],[AV %]]="",Table3[[#This Row],[HIPS %]]="",Table3[[#This Row],[SCCM %]]=""),"No","Yes")</f>
        <v>Yes</v>
      </c>
    </row>
    <row r="5" spans="1:12" x14ac:dyDescent="0.25">
      <c r="A5" t="s">
        <v>12</v>
      </c>
      <c r="B5" t="s">
        <v>13</v>
      </c>
      <c r="C5" s="1">
        <f>IFERROR(VLOOKUP(Table3[[#This Row],[Site]],AV_Summary[],3,FALSE),"")</f>
        <v>8</v>
      </c>
      <c r="D5" s="1">
        <f>IFERROR(VLOOKUP(Table3[[#This Row],[Site]],AV_Summary[],4,FALSE),"")</f>
        <v>788</v>
      </c>
      <c r="E5" s="3">
        <f>IFERROR(Table3[[#This Row],[AV - NC]]/Table3[[#This Row],[AV - PCs]],"")</f>
        <v>1.015228426395939E-2</v>
      </c>
      <c r="F5" s="2">
        <f>IFERROR(VLOOKUP(Table3[[#This Row],[Site]],HIPS_Summary[],3,FALSE),"")</f>
        <v>24</v>
      </c>
      <c r="G5" s="2">
        <f>IFERROR(VLOOKUP(Table3[[#This Row],[Site]],HIPS_Summary[],4,FALSE),"")</f>
        <v>788</v>
      </c>
      <c r="H5" s="3">
        <f>IFERROR(Table3[[#This Row],[HIPS - NC]]/Table3[[#This Row],[HIPS - PCs]],"")</f>
        <v>3.0456852791878174E-2</v>
      </c>
      <c r="I5" s="2">
        <f>IFERROR(VLOOKUP(Table3[[#This Row],[Site]],SCCM_Summary[],3,FALSE),"")</f>
        <v>9</v>
      </c>
      <c r="J5" s="2">
        <f>IFERROR(VLOOKUP(Table3[[#This Row],[Site]],SCCM_Summary[],4,FALSE),"")</f>
        <v>788</v>
      </c>
      <c r="K5" s="3">
        <f>IFERROR(Table3[[#This Row],[SCCM - NC]]/Table3[[#This Row],[SCCM - PCs]],"")</f>
        <v>1.1421319796954314E-2</v>
      </c>
      <c r="L5" s="2" t="str">
        <f>IF(OR(Table3[[#This Row],[AV %]]="",Table3[[#This Row],[HIPS %]]="",Table3[[#This Row],[SCCM %]]=""),"No","Yes")</f>
        <v>Yes</v>
      </c>
    </row>
    <row r="6" spans="1:12" x14ac:dyDescent="0.25">
      <c r="A6" t="s">
        <v>14</v>
      </c>
      <c r="B6" t="s">
        <v>15</v>
      </c>
      <c r="C6" s="1">
        <f>IFERROR(VLOOKUP(Table3[[#This Row],[Site]],AV_Summary[],3,FALSE),"")</f>
        <v>32</v>
      </c>
      <c r="D6" s="1">
        <f>IFERROR(VLOOKUP(Table3[[#This Row],[Site]],AV_Summary[],4,FALSE),"")</f>
        <v>3316</v>
      </c>
      <c r="E6" s="3">
        <f>IFERROR(Table3[[#This Row],[AV - NC]]/Table3[[#This Row],[AV - PCs]],"")</f>
        <v>9.6501809408926411E-3</v>
      </c>
      <c r="F6" s="2">
        <f>IFERROR(VLOOKUP(Table3[[#This Row],[Site]],HIPS_Summary[],3,FALSE),"")</f>
        <v>33</v>
      </c>
      <c r="G6" s="2">
        <f>IFERROR(VLOOKUP(Table3[[#This Row],[Site]],HIPS_Summary[],4,FALSE),"")</f>
        <v>3316</v>
      </c>
      <c r="H6" s="3">
        <f>IFERROR(Table3[[#This Row],[HIPS - NC]]/Table3[[#This Row],[HIPS - PCs]],"")</f>
        <v>9.9517490952955364E-3</v>
      </c>
      <c r="I6" s="2">
        <f>IFERROR(VLOOKUP(Table3[[#This Row],[Site]],SCCM_Summary[],3,FALSE),"")</f>
        <v>36</v>
      </c>
      <c r="J6" s="2">
        <f>IFERROR(VLOOKUP(Table3[[#This Row],[Site]],SCCM_Summary[],4,FALSE),"")</f>
        <v>3320</v>
      </c>
      <c r="K6" s="3">
        <f>IFERROR(Table3[[#This Row],[SCCM - NC]]/Table3[[#This Row],[SCCM - PCs]],"")</f>
        <v>1.0843373493975903E-2</v>
      </c>
      <c r="L6" s="2" t="str">
        <f>IF(OR(Table3[[#This Row],[AV %]]="",Table3[[#This Row],[HIPS %]]="",Table3[[#This Row],[SCCM %]]=""),"No","Yes")</f>
        <v>Yes</v>
      </c>
    </row>
    <row r="7" spans="1:12" x14ac:dyDescent="0.25">
      <c r="A7" t="s">
        <v>16</v>
      </c>
      <c r="B7" t="s">
        <v>17</v>
      </c>
      <c r="C7" s="1">
        <f>IFERROR(VLOOKUP(Table3[[#This Row],[Site]],AV_Summary[],3,FALSE),"")</f>
        <v>35</v>
      </c>
      <c r="D7" s="1">
        <f>IFERROR(VLOOKUP(Table3[[#This Row],[Site]],AV_Summary[],4,FALSE),"")</f>
        <v>3731</v>
      </c>
      <c r="E7" s="3">
        <f>IFERROR(Table3[[#This Row],[AV - NC]]/Table3[[#This Row],[AV - PCs]],"")</f>
        <v>9.3808630393996256E-3</v>
      </c>
      <c r="F7" s="2">
        <f>IFERROR(VLOOKUP(Table3[[#This Row],[Site]],HIPS_Summary[],3,FALSE),"")</f>
        <v>32</v>
      </c>
      <c r="G7" s="2">
        <f>IFERROR(VLOOKUP(Table3[[#This Row],[Site]],HIPS_Summary[],4,FALSE),"")</f>
        <v>3731</v>
      </c>
      <c r="H7" s="3">
        <f>IFERROR(Table3[[#This Row],[HIPS - NC]]/Table3[[#This Row],[HIPS - PCs]],"")</f>
        <v>8.5767890645939426E-3</v>
      </c>
      <c r="I7" s="2">
        <f>IFERROR(VLOOKUP(Table3[[#This Row],[Site]],SCCM_Summary[],3,FALSE),"")</f>
        <v>41</v>
      </c>
      <c r="J7" s="2">
        <f>IFERROR(VLOOKUP(Table3[[#This Row],[Site]],SCCM_Summary[],4,FALSE),"")</f>
        <v>3738</v>
      </c>
      <c r="K7" s="3">
        <f>IFERROR(Table3[[#This Row],[SCCM - NC]]/Table3[[#This Row],[SCCM - PCs]],"")</f>
        <v>1.0968432316746924E-2</v>
      </c>
      <c r="L7" s="2" t="str">
        <f>IF(OR(Table3[[#This Row],[AV %]]="",Table3[[#This Row],[HIPS %]]="",Table3[[#This Row],[SCCM %]]=""),"No","Yes")</f>
        <v>Yes</v>
      </c>
    </row>
    <row r="8" spans="1:12" x14ac:dyDescent="0.25">
      <c r="A8" t="s">
        <v>4</v>
      </c>
      <c r="B8" t="s">
        <v>5</v>
      </c>
      <c r="C8" s="1">
        <f>IFERROR(VLOOKUP(Table3[[#This Row],[Site]],AV_Summary[],3,FALSE),"")</f>
        <v>15</v>
      </c>
      <c r="D8" s="1">
        <f>IFERROR(VLOOKUP(Table3[[#This Row],[Site]],AV_Summary[],4,FALSE),"")</f>
        <v>638</v>
      </c>
      <c r="E8" s="3">
        <f>IFERROR(Table3[[#This Row],[AV - NC]]/Table3[[#This Row],[AV - PCs]],"")</f>
        <v>2.3510971786833857E-2</v>
      </c>
      <c r="F8" s="2">
        <f>IFERROR(VLOOKUP(Table3[[#This Row],[Site]],HIPS_Summary[],3,FALSE),"")</f>
        <v>5</v>
      </c>
      <c r="G8" s="2">
        <f>IFERROR(VLOOKUP(Table3[[#This Row],[Site]],HIPS_Summary[],4,FALSE),"")</f>
        <v>638</v>
      </c>
      <c r="H8" s="3">
        <f>IFERROR(Table3[[#This Row],[HIPS - NC]]/Table3[[#This Row],[HIPS - PCs]],"")</f>
        <v>7.8369905956112845E-3</v>
      </c>
      <c r="I8" s="2">
        <f>IFERROR(VLOOKUP(Table3[[#This Row],[Site]],SCCM_Summary[],3,FALSE),"")</f>
        <v>5</v>
      </c>
      <c r="J8" s="2">
        <f>IFERROR(VLOOKUP(Table3[[#This Row],[Site]],SCCM_Summary[],4,FALSE),"")</f>
        <v>638</v>
      </c>
      <c r="K8" s="3">
        <f>IFERROR(Table3[[#This Row],[SCCM - NC]]/Table3[[#This Row],[SCCM - PCs]],"")</f>
        <v>7.8369905956112845E-3</v>
      </c>
      <c r="L8" s="2" t="str">
        <f>IF(OR(Table3[[#This Row],[AV %]]="",Table3[[#This Row],[HIPS %]]="",Table3[[#This Row],[SCCM %]]=""),"No","Yes")</f>
        <v>Yes</v>
      </c>
    </row>
    <row r="9" spans="1:12" x14ac:dyDescent="0.25">
      <c r="A9" t="s">
        <v>10</v>
      </c>
      <c r="B9" t="s">
        <v>11</v>
      </c>
      <c r="C9" s="1">
        <f>IFERROR(VLOOKUP(Table3[[#This Row],[Site]],AV_Summary[],3,FALSE),"")</f>
        <v>12</v>
      </c>
      <c r="D9" s="1">
        <f>IFERROR(VLOOKUP(Table3[[#This Row],[Site]],AV_Summary[],4,FALSE),"")</f>
        <v>1141</v>
      </c>
      <c r="E9" s="3">
        <f>IFERROR(Table3[[#This Row],[AV - NC]]/Table3[[#This Row],[AV - PCs]],"")</f>
        <v>1.0517090271691499E-2</v>
      </c>
      <c r="F9" s="2">
        <f>IFERROR(VLOOKUP(Table3[[#This Row],[Site]],HIPS_Summary[],3,FALSE),"")</f>
        <v>11</v>
      </c>
      <c r="G9" s="2">
        <f>IFERROR(VLOOKUP(Table3[[#This Row],[Site]],HIPS_Summary[],4,FALSE),"")</f>
        <v>1141</v>
      </c>
      <c r="H9" s="3">
        <f>IFERROR(Table3[[#This Row],[HIPS - NC]]/Table3[[#This Row],[HIPS - PCs]],"")</f>
        <v>9.6406660823838732E-3</v>
      </c>
      <c r="I9" s="2">
        <f>IFERROR(VLOOKUP(Table3[[#This Row],[Site]],SCCM_Summary[],3,FALSE),"")</f>
        <v>13</v>
      </c>
      <c r="J9" s="2">
        <f>IFERROR(VLOOKUP(Table3[[#This Row],[Site]],SCCM_Summary[],4,FALSE),"")</f>
        <v>1143</v>
      </c>
      <c r="K9" s="3">
        <f>IFERROR(Table3[[#This Row],[SCCM - NC]]/Table3[[#This Row],[SCCM - PCs]],"")</f>
        <v>1.1373578302712161E-2</v>
      </c>
      <c r="L9" s="2" t="str">
        <f>IF(OR(Table3[[#This Row],[AV %]]="",Table3[[#This Row],[HIPS %]]="",Table3[[#This Row],[SCCM %]]=""),"No","Yes")</f>
        <v>Yes</v>
      </c>
    </row>
    <row r="10" spans="1:12" x14ac:dyDescent="0.25">
      <c r="A10" t="s">
        <v>23</v>
      </c>
      <c r="B10" t="s">
        <v>24</v>
      </c>
      <c r="C10" s="1">
        <f>IFERROR(VLOOKUP(Table3[[#This Row],[Site]],AV_Summary[],3,FALSE),"")</f>
        <v>5</v>
      </c>
      <c r="D10" s="1">
        <f>IFERROR(VLOOKUP(Table3[[#This Row],[Site]],AV_Summary[],4,FALSE),"")</f>
        <v>586</v>
      </c>
      <c r="E10" s="3">
        <f>IFERROR(Table3[[#This Row],[AV - NC]]/Table3[[#This Row],[AV - PCs]],"")</f>
        <v>8.5324232081911266E-3</v>
      </c>
      <c r="F10" s="2" t="str">
        <f>IFERROR(VLOOKUP(Table3[[#This Row],[Site]],HIPS_Summary[],3,FALSE),"")</f>
        <v/>
      </c>
      <c r="G10" s="2" t="str">
        <f>IFERROR(VLOOKUP(Table3[[#This Row],[Site]],HIPS_Summary[],4,FALSE),"")</f>
        <v/>
      </c>
      <c r="H10" s="3" t="str">
        <f>IFERROR(Table3[[#This Row],[HIPS - NC]]/Table3[[#This Row],[HIPS - PCs]],"")</f>
        <v/>
      </c>
      <c r="I10" s="2">
        <f>IFERROR(VLOOKUP(Table3[[#This Row],[Site]],SCCM_Summary[],3,FALSE),"")</f>
        <v>3</v>
      </c>
      <c r="J10" s="2">
        <f>IFERROR(VLOOKUP(Table3[[#This Row],[Site]],SCCM_Summary[],4,FALSE),"")</f>
        <v>586</v>
      </c>
      <c r="K10" s="3">
        <f>IFERROR(Table3[[#This Row],[SCCM - NC]]/Table3[[#This Row],[SCCM - PCs]],"")</f>
        <v>5.1194539249146756E-3</v>
      </c>
      <c r="L10" s="2" t="str">
        <f>IF(OR(Table3[[#This Row],[AV %]]="",Table3[[#This Row],[HIPS %]]="",Table3[[#This Row],[SCCM %]]=""),"No","Yes")</f>
        <v>No</v>
      </c>
    </row>
    <row r="11" spans="1:12" x14ac:dyDescent="0.25">
      <c r="A11" s="1" t="s">
        <v>35</v>
      </c>
      <c r="B11" s="2" t="s">
        <v>36</v>
      </c>
      <c r="C11" s="1" t="str">
        <f>IFERROR(VLOOKUP(Table3[[#This Row],[Site]],AV_Summary[],3,FALSE),"")</f>
        <v/>
      </c>
      <c r="D11" s="1" t="str">
        <f>IFERROR(VLOOKUP(Table3[[#This Row],[Site]],AV_Summary[],4,FALSE),"")</f>
        <v/>
      </c>
      <c r="E11" s="3" t="str">
        <f>IFERROR(Table3[[#This Row],[AV - NC]]/Table3[[#This Row],[AV - PCs]],"")</f>
        <v/>
      </c>
      <c r="F11" s="2" t="str">
        <f>IFERROR(VLOOKUP(Table3[[#This Row],[Site]],HIPS_Summary[],3,FALSE),"")</f>
        <v/>
      </c>
      <c r="G11" s="2" t="str">
        <f>IFERROR(VLOOKUP(Table3[[#This Row],[Site]],HIPS_Summary[],4,FALSE),"")</f>
        <v/>
      </c>
      <c r="H11" s="3" t="str">
        <f>IFERROR(Table3[[#This Row],[HIPS - NC]]/Table3[[#This Row],[HIPS - PCs]],"")</f>
        <v/>
      </c>
      <c r="I11" s="2">
        <f>IFERROR(VLOOKUP(Table3[[#This Row],[Site]],SCCM_Summary[],3,FALSE),"")</f>
        <v>3</v>
      </c>
      <c r="J11" s="2">
        <f>IFERROR(VLOOKUP(Table3[[#This Row],[Site]],SCCM_Summary[],4,FALSE),"")</f>
        <v>140</v>
      </c>
      <c r="K11" s="3">
        <f>IFERROR(Table3[[#This Row],[SCCM - NC]]/Table3[[#This Row],[SCCM - PCs]],"")</f>
        <v>2.1428571428571429E-2</v>
      </c>
      <c r="L11" s="2" t="str">
        <f>IF(OR(Table3[[#This Row],[AV %]]="",Table3[[#This Row],[HIPS %]]="",Table3[[#This Row],[SCCM %]]=""),"No","Yes")</f>
        <v>No</v>
      </c>
    </row>
    <row r="12" spans="1:12" x14ac:dyDescent="0.25">
      <c r="A12" s="1" t="s">
        <v>37</v>
      </c>
      <c r="B12" s="2" t="s">
        <v>38</v>
      </c>
      <c r="C12" s="1" t="str">
        <f>IFERROR(VLOOKUP(Table3[[#This Row],[Site]],AV_Summary[],3,FALSE),"")</f>
        <v/>
      </c>
      <c r="D12" s="1" t="str">
        <f>IFERROR(VLOOKUP(Table3[[#This Row],[Site]],AV_Summary[],4,FALSE),"")</f>
        <v/>
      </c>
      <c r="E12" s="3" t="str">
        <f>IFERROR(Table3[[#This Row],[AV - NC]]/Table3[[#This Row],[AV - PCs]],"")</f>
        <v/>
      </c>
      <c r="F12" s="2" t="str">
        <f>IFERROR(VLOOKUP(Table3[[#This Row],[Site]],HIPS_Summary[],3,FALSE),"")</f>
        <v/>
      </c>
      <c r="G12" s="2" t="str">
        <f>IFERROR(VLOOKUP(Table3[[#This Row],[Site]],HIPS_Summary[],4,FALSE),"")</f>
        <v/>
      </c>
      <c r="H12" s="3" t="str">
        <f>IFERROR(Table3[[#This Row],[HIPS - NC]]/Table3[[#This Row],[HIPS - PCs]],"")</f>
        <v/>
      </c>
      <c r="I12" s="2">
        <f>IFERROR(VLOOKUP(Table3[[#This Row],[Site]],SCCM_Summary[],3,FALSE),"")</f>
        <v>3</v>
      </c>
      <c r="J12" s="2">
        <f>IFERROR(VLOOKUP(Table3[[#This Row],[Site]],SCCM_Summary[],4,FALSE),"")</f>
        <v>224</v>
      </c>
      <c r="K12" s="3">
        <f>IFERROR(Table3[[#This Row],[SCCM - NC]]/Table3[[#This Row],[SCCM - PCs]],"")</f>
        <v>1.3392857142857142E-2</v>
      </c>
      <c r="L12" s="2" t="str">
        <f>IF(OR(Table3[[#This Row],[AV %]]="",Table3[[#This Row],[HIPS %]]="",Table3[[#This Row],[SCCM %]]=""),"No","Yes")</f>
        <v>No</v>
      </c>
    </row>
    <row r="13" spans="1:12" x14ac:dyDescent="0.25">
      <c r="A13" s="1" t="s">
        <v>33</v>
      </c>
      <c r="B13" s="2" t="s">
        <v>34</v>
      </c>
      <c r="C13" s="1" t="str">
        <f>IFERROR(VLOOKUP(Table3[[#This Row],[Site]],AV_Summary[],3,FALSE),"")</f>
        <v/>
      </c>
      <c r="D13" s="1" t="str">
        <f>IFERROR(VLOOKUP(Table3[[#This Row],[Site]],AV_Summary[],4,FALSE),"")</f>
        <v/>
      </c>
      <c r="E13" s="3" t="str">
        <f>IFERROR(Table3[[#This Row],[AV - NC]]/Table3[[#This Row],[AV - PCs]],"")</f>
        <v/>
      </c>
      <c r="F13" s="2" t="str">
        <f>IFERROR(VLOOKUP(Table3[[#This Row],[Site]],HIPS_Summary[],3,FALSE),"")</f>
        <v/>
      </c>
      <c r="G13" s="2" t="str">
        <f>IFERROR(VLOOKUP(Table3[[#This Row],[Site]],HIPS_Summary[],4,FALSE),"")</f>
        <v/>
      </c>
      <c r="H13" s="3" t="str">
        <f>IFERROR(Table3[[#This Row],[HIPS - NC]]/Table3[[#This Row],[HIPS - PCs]],"")</f>
        <v/>
      </c>
      <c r="I13" s="2">
        <f>IFERROR(VLOOKUP(Table3[[#This Row],[Site]],SCCM_Summary[],3,FALSE),"")</f>
        <v>3</v>
      </c>
      <c r="J13" s="2">
        <f>IFERROR(VLOOKUP(Table3[[#This Row],[Site]],SCCM_Summary[],4,FALSE),"")</f>
        <v>58</v>
      </c>
      <c r="K13" s="3">
        <f>IFERROR(Table3[[#This Row],[SCCM - NC]]/Table3[[#This Row],[SCCM - PCs]],"")</f>
        <v>5.1724137931034482E-2</v>
      </c>
      <c r="L13" s="2" t="str">
        <f>IF(OR(Table3[[#This Row],[AV %]]="",Table3[[#This Row],[HIPS %]]="",Table3[[#This Row],[SCCM %]]=""),"No","Yes")</f>
        <v>No</v>
      </c>
    </row>
    <row r="14" spans="1:12" x14ac:dyDescent="0.25">
      <c r="A14" t="s">
        <v>8</v>
      </c>
      <c r="B14" t="s">
        <v>9</v>
      </c>
      <c r="C14" s="1">
        <f>IFERROR(VLOOKUP(Table3[[#This Row],[Site]],AV_Summary[],3,FALSE),"")</f>
        <v>3</v>
      </c>
      <c r="D14" s="1">
        <f>IFERROR(VLOOKUP(Table3[[#This Row],[Site]],AV_Summary[],4,FALSE),"")</f>
        <v>285</v>
      </c>
      <c r="E14" s="3">
        <f>IFERROR(Table3[[#This Row],[AV - NC]]/Table3[[#This Row],[AV - PCs]],"")</f>
        <v>1.0526315789473684E-2</v>
      </c>
      <c r="F14" s="2" t="str">
        <f>IFERROR(VLOOKUP(Table3[[#This Row],[Site]],HIPS_Summary[],3,FALSE),"")</f>
        <v/>
      </c>
      <c r="G14" s="2" t="str">
        <f>IFERROR(VLOOKUP(Table3[[#This Row],[Site]],HIPS_Summary[],4,FALSE),"")</f>
        <v/>
      </c>
      <c r="H14" s="3" t="str">
        <f>IFERROR(Table3[[#This Row],[HIPS - NC]]/Table3[[#This Row],[HIPS - PCs]],"")</f>
        <v/>
      </c>
      <c r="I14" s="2" t="str">
        <f>IFERROR(VLOOKUP(Table3[[#This Row],[Site]],SCCM_Summary[],3,FALSE),"")</f>
        <v/>
      </c>
      <c r="J14" s="2" t="str">
        <f>IFERROR(VLOOKUP(Table3[[#This Row],[Site]],SCCM_Summary[],4,FALSE),"")</f>
        <v/>
      </c>
      <c r="K14" s="3" t="str">
        <f>IFERROR(Table3[[#This Row],[SCCM - NC]]/Table3[[#This Row],[SCCM - PCs]],"")</f>
        <v/>
      </c>
      <c r="L14" s="2" t="str">
        <f>IF(OR(Table3[[#This Row],[AV %]]="",Table3[[#This Row],[HIPS %]]="",Table3[[#This Row],[SCCM %]]=""),"No","Yes")</f>
        <v>No</v>
      </c>
    </row>
    <row r="15" spans="1:12" x14ac:dyDescent="0.25">
      <c r="A15" t="s">
        <v>25</v>
      </c>
      <c r="B15" t="s">
        <v>26</v>
      </c>
      <c r="C15" s="1">
        <f>IFERROR(VLOOKUP(Table3[[#This Row],[Site]],AV_Summary[],3,FALSE),"")</f>
        <v>4</v>
      </c>
      <c r="D15" s="1">
        <f>IFERROR(VLOOKUP(Table3[[#This Row],[Site]],AV_Summary[],4,FALSE),"")</f>
        <v>725</v>
      </c>
      <c r="E15" s="3">
        <f>IFERROR(Table3[[#This Row],[AV - NC]]/Table3[[#This Row],[AV - PCs]],"")</f>
        <v>5.5172413793103444E-3</v>
      </c>
      <c r="F15" s="2" t="str">
        <f>IFERROR(VLOOKUP(Table3[[#This Row],[Site]],HIPS_Summary[],3,FALSE),"")</f>
        <v/>
      </c>
      <c r="G15" s="2" t="str">
        <f>IFERROR(VLOOKUP(Table3[[#This Row],[Site]],HIPS_Summary[],4,FALSE),"")</f>
        <v/>
      </c>
      <c r="H15" s="3" t="str">
        <f>IFERROR(Table3[[#This Row],[HIPS - NC]]/Table3[[#This Row],[HIPS - PCs]],"")</f>
        <v/>
      </c>
      <c r="I15" s="2" t="str">
        <f>IFERROR(VLOOKUP(Table3[[#This Row],[Site]],SCCM_Summary[],3,FALSE),"")</f>
        <v/>
      </c>
      <c r="J15" s="2" t="str">
        <f>IFERROR(VLOOKUP(Table3[[#This Row],[Site]],SCCM_Summary[],4,FALSE),"")</f>
        <v/>
      </c>
      <c r="K15" s="3" t="str">
        <f>IFERROR(Table3[[#This Row],[SCCM - NC]]/Table3[[#This Row],[SCCM - PCs]],"")</f>
        <v/>
      </c>
      <c r="L15" s="2" t="str">
        <f>IF(OR(Table3[[#This Row],[AV %]]="",Table3[[#This Row],[HIPS %]]="",Table3[[#This Row],[SCCM %]]=""),"No","Yes")</f>
        <v>No</v>
      </c>
    </row>
    <row r="16" spans="1:12" x14ac:dyDescent="0.25">
      <c r="A16" t="s">
        <v>6</v>
      </c>
      <c r="B16" t="s">
        <v>7</v>
      </c>
      <c r="C16" s="1">
        <f>IFERROR(VLOOKUP(Table3[[#This Row],[Site]],AV_Summary[],3,FALSE),"")</f>
        <v>6</v>
      </c>
      <c r="D16" s="1">
        <f>IFERROR(VLOOKUP(Table3[[#This Row],[Site]],AV_Summary[],4,FALSE),"")</f>
        <v>381</v>
      </c>
      <c r="E16" s="3">
        <f>IFERROR(Table3[[#This Row],[AV - NC]]/Table3[[#This Row],[AV - PCs]],"")</f>
        <v>1.5748031496062992E-2</v>
      </c>
      <c r="F16" s="2" t="str">
        <f>IFERROR(VLOOKUP(Table3[[#This Row],[Site]],HIPS_Summary[],3,FALSE),"")</f>
        <v/>
      </c>
      <c r="G16" s="2" t="str">
        <f>IFERROR(VLOOKUP(Table3[[#This Row],[Site]],HIPS_Summary[],4,FALSE),"")</f>
        <v/>
      </c>
      <c r="H16" s="3" t="str">
        <f>IFERROR(Table3[[#This Row],[HIPS - NC]]/Table3[[#This Row],[HIPS - PCs]],"")</f>
        <v/>
      </c>
      <c r="I16" s="2">
        <f>IFERROR(VLOOKUP(Table3[[#This Row],[Site]],SCCM_Summary[],3,FALSE),"")</f>
        <v>3</v>
      </c>
      <c r="J16" s="2">
        <f>IFERROR(VLOOKUP(Table3[[#This Row],[Site]],SCCM_Summary[],4,FALSE),"")</f>
        <v>382</v>
      </c>
      <c r="K16" s="3">
        <f>IFERROR(Table3[[#This Row],[SCCM - NC]]/Table3[[#This Row],[SCCM - PCs]],"")</f>
        <v>7.8534031413612562E-3</v>
      </c>
      <c r="L16" s="2" t="str">
        <f>IF(OR(Table3[[#This Row],[AV %]]="",Table3[[#This Row],[HIPS %]]="",Table3[[#This Row],[SCCM %]]=""),"No","Yes")</f>
        <v>No</v>
      </c>
    </row>
    <row r="17" spans="1:12" x14ac:dyDescent="0.25">
      <c r="A17" t="s">
        <v>31</v>
      </c>
      <c r="B17" s="2" t="s">
        <v>32</v>
      </c>
      <c r="C17" s="1" t="str">
        <f>IFERROR(VLOOKUP(Table3[[#This Row],[Site]],AV_Summary[],3,FALSE),"")</f>
        <v/>
      </c>
      <c r="D17" s="1" t="str">
        <f>IFERROR(VLOOKUP(Table3[[#This Row],[Site]],AV_Summary[],4,FALSE),"")</f>
        <v/>
      </c>
      <c r="E17" s="3" t="str">
        <f>IFERROR(Table3[[#This Row],[AV - NC]]/Table3[[#This Row],[AV - PCs]],"")</f>
        <v/>
      </c>
      <c r="F17" s="2">
        <f>IFERROR(VLOOKUP(Table3[[#This Row],[Site]],HIPS_Summary[],3,FALSE),"")</f>
        <v>5</v>
      </c>
      <c r="G17" s="2">
        <f>IFERROR(VLOOKUP(Table3[[#This Row],[Site]],HIPS_Summary[],4,FALSE),"")</f>
        <v>488</v>
      </c>
      <c r="H17" s="3">
        <f>IFERROR(Table3[[#This Row],[HIPS - NC]]/Table3[[#This Row],[HIPS - PCs]],"")</f>
        <v>1.0245901639344262E-2</v>
      </c>
      <c r="I17" s="2" t="str">
        <f>IFERROR(VLOOKUP(Table3[[#This Row],[Site]],SCCM_Summary[],3,FALSE),"")</f>
        <v/>
      </c>
      <c r="J17" s="2" t="str">
        <f>IFERROR(VLOOKUP(Table3[[#This Row],[Site]],SCCM_Summary[],4,FALSE),"")</f>
        <v/>
      </c>
      <c r="K17" s="3" t="str">
        <f>IFERROR(Table3[[#This Row],[SCCM - NC]]/Table3[[#This Row],[SCCM - PCs]],"")</f>
        <v/>
      </c>
      <c r="L17" s="2" t="str">
        <f>IF(OR(Table3[[#This Row],[AV %]]="",Table3[[#This Row],[HIPS %]]="",Table3[[#This Row],[SCCM %]]=""),"No","Yes")</f>
        <v>No</v>
      </c>
    </row>
    <row r="22" spans="1:12" x14ac:dyDescent="0.25">
      <c r="A22" t="s">
        <v>47</v>
      </c>
    </row>
  </sheetData>
  <hyperlinks>
    <hyperlink ref="B8" r:id="rId1"/>
    <hyperlink ref="B16" r:id="rId2"/>
    <hyperlink ref="B14" r:id="rId3"/>
    <hyperlink ref="B9" r:id="rId4"/>
    <hyperlink ref="B5" r:id="rId5"/>
    <hyperlink ref="B6" r:id="rId6"/>
    <hyperlink ref="B7" r:id="rId7"/>
    <hyperlink ref="B2" r:id="rId8"/>
    <hyperlink ref="B4" r:id="rId9"/>
    <hyperlink ref="B10" r:id="rId10"/>
    <hyperlink ref="B15" r:id="rId11"/>
    <hyperlink ref="B3" r:id="rId12"/>
    <hyperlink ref="B17" r:id="rId13"/>
    <hyperlink ref="B13" r:id="rId14"/>
    <hyperlink ref="B11" r:id="rId15"/>
    <hyperlink ref="B12" r:id="rId16"/>
  </hyperlinks>
  <pageMargins left="0.7" right="0.7" top="0.75" bottom="0.75" header="0.3" footer="0.3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D23" sqref="D23:E34"/>
    </sheetView>
  </sheetViews>
  <sheetFormatPr defaultRowHeight="15" x14ac:dyDescent="0.25"/>
  <cols>
    <col min="1" max="1" width="14.42578125" style="1" bestFit="1" customWidth="1"/>
    <col min="2" max="2" width="6.140625" style="1" bestFit="1" customWidth="1"/>
    <col min="3" max="3" width="18.140625" style="1" bestFit="1" customWidth="1"/>
    <col min="4" max="4" width="19.5703125" style="1" bestFit="1" customWidth="1"/>
    <col min="5" max="6" width="9.140625" style="1"/>
    <col min="7" max="7" width="14.42578125" style="1" bestFit="1" customWidth="1"/>
    <col min="8" max="8" width="6.140625" style="1" bestFit="1" customWidth="1"/>
    <col min="9" max="9" width="18.140625" style="1" bestFit="1" customWidth="1"/>
    <col min="10" max="10" width="19.5703125" style="1" bestFit="1" customWidth="1"/>
    <col min="11" max="16384" width="9.140625" style="1"/>
  </cols>
  <sheetData>
    <row r="2" spans="1:10" customFormat="1" x14ac:dyDescent="0.25">
      <c r="A2" t="s">
        <v>0</v>
      </c>
      <c r="B2" t="s">
        <v>1</v>
      </c>
      <c r="C2" t="s">
        <v>2</v>
      </c>
      <c r="D2" t="s">
        <v>3</v>
      </c>
      <c r="G2" t="s">
        <v>0</v>
      </c>
      <c r="H2" t="s">
        <v>1</v>
      </c>
      <c r="I2" t="s">
        <v>2</v>
      </c>
      <c r="J2" t="s">
        <v>3</v>
      </c>
    </row>
    <row r="3" spans="1:10" customFormat="1" x14ac:dyDescent="0.25">
      <c r="A3" t="s">
        <v>4</v>
      </c>
      <c r="B3" t="s">
        <v>5</v>
      </c>
      <c r="C3">
        <v>15</v>
      </c>
      <c r="D3">
        <v>638</v>
      </c>
      <c r="G3" t="s">
        <v>18</v>
      </c>
      <c r="H3" t="s">
        <v>19</v>
      </c>
      <c r="I3">
        <v>70</v>
      </c>
      <c r="J3">
        <v>7579</v>
      </c>
    </row>
    <row r="4" spans="1:10" customFormat="1" x14ac:dyDescent="0.25">
      <c r="A4" t="s">
        <v>6</v>
      </c>
      <c r="B4" t="s">
        <v>7</v>
      </c>
      <c r="C4">
        <v>6</v>
      </c>
      <c r="D4">
        <v>381</v>
      </c>
      <c r="G4" t="s">
        <v>16</v>
      </c>
      <c r="H4" t="s">
        <v>17</v>
      </c>
      <c r="I4">
        <v>35</v>
      </c>
      <c r="J4">
        <v>3731</v>
      </c>
    </row>
    <row r="5" spans="1:10" customFormat="1" x14ac:dyDescent="0.25">
      <c r="A5" t="s">
        <v>8</v>
      </c>
      <c r="B5" t="s">
        <v>9</v>
      </c>
      <c r="C5">
        <v>3</v>
      </c>
      <c r="D5">
        <v>285</v>
      </c>
      <c r="G5" t="s">
        <v>14</v>
      </c>
      <c r="H5" t="s">
        <v>15</v>
      </c>
      <c r="I5">
        <v>32</v>
      </c>
      <c r="J5">
        <v>3316</v>
      </c>
    </row>
    <row r="6" spans="1:10" customFormat="1" x14ac:dyDescent="0.25">
      <c r="A6" t="s">
        <v>10</v>
      </c>
      <c r="B6" t="s">
        <v>11</v>
      </c>
      <c r="C6">
        <v>12</v>
      </c>
      <c r="D6">
        <v>1141</v>
      </c>
      <c r="G6" t="s">
        <v>4</v>
      </c>
      <c r="H6" t="s">
        <v>5</v>
      </c>
      <c r="I6">
        <v>15</v>
      </c>
      <c r="J6">
        <v>638</v>
      </c>
    </row>
    <row r="7" spans="1:10" customFormat="1" x14ac:dyDescent="0.25">
      <c r="A7" t="s">
        <v>12</v>
      </c>
      <c r="B7" t="s">
        <v>13</v>
      </c>
      <c r="C7">
        <v>8</v>
      </c>
      <c r="D7">
        <v>788</v>
      </c>
      <c r="G7" t="s">
        <v>10</v>
      </c>
      <c r="H7" t="s">
        <v>11</v>
      </c>
      <c r="I7">
        <v>12</v>
      </c>
      <c r="J7">
        <v>1141</v>
      </c>
    </row>
    <row r="8" spans="1:10" customFormat="1" x14ac:dyDescent="0.25">
      <c r="A8" t="s">
        <v>14</v>
      </c>
      <c r="B8" t="s">
        <v>15</v>
      </c>
      <c r="C8">
        <v>32</v>
      </c>
      <c r="D8">
        <v>3316</v>
      </c>
      <c r="G8" t="s">
        <v>12</v>
      </c>
      <c r="H8" t="s">
        <v>13</v>
      </c>
      <c r="I8">
        <v>8</v>
      </c>
      <c r="J8">
        <v>788</v>
      </c>
    </row>
    <row r="9" spans="1:10" customFormat="1" x14ac:dyDescent="0.25">
      <c r="A9" t="s">
        <v>16</v>
      </c>
      <c r="B9" t="s">
        <v>17</v>
      </c>
      <c r="C9">
        <v>35</v>
      </c>
      <c r="D9">
        <v>3731</v>
      </c>
      <c r="G9" t="s">
        <v>14</v>
      </c>
      <c r="H9" t="s">
        <v>20</v>
      </c>
      <c r="I9">
        <v>8</v>
      </c>
      <c r="J9">
        <v>877</v>
      </c>
    </row>
    <row r="10" spans="1:10" customFormat="1" x14ac:dyDescent="0.25">
      <c r="A10" t="s">
        <v>18</v>
      </c>
      <c r="B10" t="s">
        <v>19</v>
      </c>
      <c r="C10">
        <v>70</v>
      </c>
      <c r="D10">
        <v>7579</v>
      </c>
      <c r="G10" t="s">
        <v>6</v>
      </c>
      <c r="H10" t="s">
        <v>7</v>
      </c>
      <c r="I10">
        <v>6</v>
      </c>
      <c r="J10">
        <v>381</v>
      </c>
    </row>
    <row r="11" spans="1:10" customFormat="1" x14ac:dyDescent="0.25">
      <c r="A11" t="s">
        <v>14</v>
      </c>
      <c r="B11" t="s">
        <v>20</v>
      </c>
      <c r="C11">
        <v>8</v>
      </c>
      <c r="D11">
        <v>877</v>
      </c>
      <c r="G11" t="s">
        <v>23</v>
      </c>
      <c r="H11" t="s">
        <v>24</v>
      </c>
      <c r="I11">
        <v>5</v>
      </c>
      <c r="J11">
        <v>586</v>
      </c>
    </row>
    <row r="12" spans="1:10" customFormat="1" x14ac:dyDescent="0.25">
      <c r="A12" t="s">
        <v>21</v>
      </c>
      <c r="B12" t="s">
        <v>22</v>
      </c>
      <c r="C12">
        <v>5</v>
      </c>
      <c r="D12">
        <v>570</v>
      </c>
      <c r="G12" t="s">
        <v>21</v>
      </c>
      <c r="H12" t="s">
        <v>22</v>
      </c>
      <c r="I12">
        <v>5</v>
      </c>
      <c r="J12">
        <v>570</v>
      </c>
    </row>
    <row r="13" spans="1:10" customFormat="1" x14ac:dyDescent="0.25">
      <c r="A13" t="s">
        <v>23</v>
      </c>
      <c r="B13" t="s">
        <v>24</v>
      </c>
      <c r="C13">
        <v>5</v>
      </c>
      <c r="D13">
        <v>586</v>
      </c>
      <c r="G13" t="s">
        <v>25</v>
      </c>
      <c r="H13" t="s">
        <v>26</v>
      </c>
      <c r="I13">
        <v>4</v>
      </c>
      <c r="J13">
        <v>725</v>
      </c>
    </row>
    <row r="14" spans="1:10" customFormat="1" x14ac:dyDescent="0.25">
      <c r="A14" t="s">
        <v>25</v>
      </c>
      <c r="B14" t="s">
        <v>26</v>
      </c>
      <c r="C14">
        <v>4</v>
      </c>
      <c r="D14">
        <v>725</v>
      </c>
      <c r="G14" t="s">
        <v>27</v>
      </c>
      <c r="H14" t="s">
        <v>28</v>
      </c>
      <c r="I14">
        <v>3</v>
      </c>
      <c r="J14">
        <v>1059</v>
      </c>
    </row>
    <row r="15" spans="1:10" customFormat="1" x14ac:dyDescent="0.25">
      <c r="A15" t="s">
        <v>27</v>
      </c>
      <c r="B15" t="s">
        <v>28</v>
      </c>
      <c r="C15">
        <v>3</v>
      </c>
      <c r="D15">
        <v>1059</v>
      </c>
      <c r="G15" t="s">
        <v>8</v>
      </c>
      <c r="H15" t="s">
        <v>9</v>
      </c>
      <c r="I15">
        <v>3</v>
      </c>
      <c r="J15">
        <v>285</v>
      </c>
    </row>
    <row r="22" spans="1:7" x14ac:dyDescent="0.25">
      <c r="D22" t="s">
        <v>0</v>
      </c>
      <c r="E22" t="s">
        <v>1</v>
      </c>
      <c r="F22" t="s">
        <v>2</v>
      </c>
      <c r="G22" t="s">
        <v>3</v>
      </c>
    </row>
    <row r="23" spans="1:7" x14ac:dyDescent="0.25">
      <c r="D23" t="s">
        <v>18</v>
      </c>
      <c r="E23" t="s">
        <v>19</v>
      </c>
      <c r="F23">
        <v>70</v>
      </c>
      <c r="G23">
        <v>7579</v>
      </c>
    </row>
    <row r="24" spans="1:7" x14ac:dyDescent="0.25">
      <c r="D24" t="s">
        <v>27</v>
      </c>
      <c r="E24" t="s">
        <v>28</v>
      </c>
      <c r="F24">
        <v>3</v>
      </c>
      <c r="G24">
        <v>1059</v>
      </c>
    </row>
    <row r="25" spans="1:7" x14ac:dyDescent="0.25">
      <c r="A25"/>
      <c r="D25" t="s">
        <v>23</v>
      </c>
      <c r="E25" t="s">
        <v>24</v>
      </c>
      <c r="F25">
        <v>5</v>
      </c>
      <c r="G25">
        <v>586</v>
      </c>
    </row>
    <row r="26" spans="1:7" x14ac:dyDescent="0.25">
      <c r="A26"/>
      <c r="D26" t="s">
        <v>21</v>
      </c>
      <c r="E26" t="s">
        <v>22</v>
      </c>
      <c r="F26">
        <v>5</v>
      </c>
      <c r="G26">
        <v>570</v>
      </c>
    </row>
    <row r="27" spans="1:7" x14ac:dyDescent="0.25">
      <c r="A27"/>
      <c r="D27" t="s">
        <v>12</v>
      </c>
      <c r="E27" t="s">
        <v>13</v>
      </c>
      <c r="F27">
        <v>8</v>
      </c>
      <c r="G27">
        <v>788</v>
      </c>
    </row>
    <row r="28" spans="1:7" x14ac:dyDescent="0.25">
      <c r="D28" t="s">
        <v>8</v>
      </c>
      <c r="E28" t="s">
        <v>9</v>
      </c>
      <c r="F28">
        <v>3</v>
      </c>
      <c r="G28">
        <v>285</v>
      </c>
    </row>
    <row r="29" spans="1:7" x14ac:dyDescent="0.25">
      <c r="D29" t="s">
        <v>25</v>
      </c>
      <c r="E29" t="s">
        <v>26</v>
      </c>
      <c r="F29">
        <v>4</v>
      </c>
      <c r="G29">
        <v>725</v>
      </c>
    </row>
    <row r="30" spans="1:7" x14ac:dyDescent="0.25">
      <c r="D30" t="s">
        <v>14</v>
      </c>
      <c r="E30" t="s">
        <v>15</v>
      </c>
      <c r="F30">
        <v>32</v>
      </c>
      <c r="G30">
        <v>3316</v>
      </c>
    </row>
    <row r="31" spans="1:7" x14ac:dyDescent="0.25">
      <c r="D31" t="s">
        <v>6</v>
      </c>
      <c r="E31" t="s">
        <v>7</v>
      </c>
      <c r="F31">
        <v>6</v>
      </c>
      <c r="G31">
        <v>381</v>
      </c>
    </row>
    <row r="32" spans="1:7" x14ac:dyDescent="0.25">
      <c r="D32" t="s">
        <v>16</v>
      </c>
      <c r="E32" t="s">
        <v>17</v>
      </c>
      <c r="F32">
        <v>35</v>
      </c>
      <c r="G32">
        <v>3731</v>
      </c>
    </row>
    <row r="33" spans="1:7" x14ac:dyDescent="0.25">
      <c r="D33" t="s">
        <v>4</v>
      </c>
      <c r="E33" t="s">
        <v>5</v>
      </c>
      <c r="F33">
        <v>15</v>
      </c>
      <c r="G33">
        <v>638</v>
      </c>
    </row>
    <row r="34" spans="1:7" x14ac:dyDescent="0.25">
      <c r="D34" t="s">
        <v>10</v>
      </c>
      <c r="E34" t="s">
        <v>11</v>
      </c>
      <c r="F34">
        <v>12</v>
      </c>
      <c r="G34">
        <v>1141</v>
      </c>
    </row>
    <row r="35" spans="1:7" x14ac:dyDescent="0.25">
      <c r="D35"/>
      <c r="E35"/>
      <c r="F35"/>
      <c r="G35"/>
    </row>
    <row r="36" spans="1:7" x14ac:dyDescent="0.25">
      <c r="D36"/>
      <c r="E36"/>
      <c r="F36"/>
      <c r="G36"/>
    </row>
    <row r="37" spans="1:7" x14ac:dyDescent="0.25">
      <c r="D37"/>
      <c r="E37"/>
      <c r="F37"/>
      <c r="G37"/>
    </row>
    <row r="38" spans="1:7" x14ac:dyDescent="0.25">
      <c r="D38"/>
      <c r="E38"/>
      <c r="F38"/>
      <c r="G38"/>
    </row>
    <row r="39" spans="1:7" x14ac:dyDescent="0.25">
      <c r="D39"/>
      <c r="E39"/>
      <c r="F39"/>
      <c r="G39"/>
    </row>
    <row r="40" spans="1:7" x14ac:dyDescent="0.25">
      <c r="D40"/>
      <c r="E40"/>
      <c r="F40"/>
      <c r="G40"/>
    </row>
    <row r="41" spans="1:7" x14ac:dyDescent="0.25">
      <c r="A41"/>
      <c r="D41"/>
      <c r="E41"/>
      <c r="F41"/>
      <c r="G41"/>
    </row>
    <row r="42" spans="1:7" x14ac:dyDescent="0.25">
      <c r="A42"/>
      <c r="D42"/>
      <c r="E42"/>
      <c r="F42"/>
      <c r="G42"/>
    </row>
    <row r="43" spans="1:7" x14ac:dyDescent="0.25">
      <c r="A43"/>
      <c r="D43"/>
      <c r="E43"/>
      <c r="F43"/>
      <c r="G43"/>
    </row>
    <row r="44" spans="1:7" x14ac:dyDescent="0.25">
      <c r="A44"/>
      <c r="D44"/>
      <c r="E44"/>
      <c r="F44"/>
      <c r="G44"/>
    </row>
    <row r="45" spans="1:7" x14ac:dyDescent="0.25">
      <c r="D45"/>
      <c r="E45"/>
      <c r="F45"/>
      <c r="G45"/>
    </row>
    <row r="46" spans="1:7" x14ac:dyDescent="0.25">
      <c r="D46"/>
      <c r="E46"/>
      <c r="F46"/>
      <c r="G46"/>
    </row>
    <row r="47" spans="1:7" x14ac:dyDescent="0.25">
      <c r="D47"/>
      <c r="E47"/>
      <c r="F47"/>
      <c r="G47"/>
    </row>
    <row r="48" spans="1:7" x14ac:dyDescent="0.25">
      <c r="D48"/>
      <c r="E48"/>
      <c r="F48"/>
      <c r="G48"/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H3" r:id="rId14"/>
    <hyperlink ref="H4" r:id="rId15"/>
    <hyperlink ref="H5" r:id="rId16"/>
    <hyperlink ref="H6" r:id="rId17"/>
    <hyperlink ref="H7" r:id="rId18"/>
    <hyperlink ref="H8" r:id="rId19"/>
    <hyperlink ref="H9" r:id="rId20"/>
    <hyperlink ref="H10" r:id="rId21"/>
    <hyperlink ref="H11" r:id="rId22"/>
    <hyperlink ref="H12" r:id="rId23"/>
    <hyperlink ref="H13" r:id="rId24"/>
    <hyperlink ref="H14" r:id="rId25"/>
    <hyperlink ref="H15" r:id="rId26"/>
    <hyperlink ref="E33" r:id="rId27"/>
    <hyperlink ref="E31" r:id="rId28"/>
    <hyperlink ref="E28" r:id="rId29"/>
    <hyperlink ref="E34" r:id="rId30"/>
    <hyperlink ref="E27" r:id="rId31"/>
    <hyperlink ref="E30" r:id="rId32"/>
    <hyperlink ref="E32" r:id="rId33"/>
    <hyperlink ref="E23" r:id="rId34"/>
    <hyperlink ref="E26" r:id="rId35"/>
    <hyperlink ref="E25" r:id="rId36"/>
    <hyperlink ref="E29" r:id="rId37"/>
    <hyperlink ref="E24" r:id="rId38"/>
  </hyperlinks>
  <pageMargins left="0.7" right="0.7" top="0.75" bottom="0.75" header="0.3" footer="0.3"/>
  <tableParts count="3">
    <tablePart r:id="rId39"/>
    <tablePart r:id="rId40"/>
    <tablePart r:id="rId4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D16" sqref="D16:E24"/>
    </sheetView>
  </sheetViews>
  <sheetFormatPr defaultRowHeight="15" x14ac:dyDescent="0.25"/>
  <cols>
    <col min="1" max="1" width="14.28515625" bestFit="1" customWidth="1"/>
    <col min="2" max="2" width="5.85546875" customWidth="1"/>
    <col min="3" max="3" width="17.85546875" customWidth="1"/>
    <col min="4" max="4" width="19.140625" customWidth="1"/>
    <col min="6" max="6" width="14.28515625" bestFit="1" customWidth="1"/>
    <col min="7" max="7" width="5.85546875" customWidth="1"/>
    <col min="8" max="8" width="17.85546875" customWidth="1"/>
    <col min="9" max="9" width="19.140625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 t="s">
        <v>12</v>
      </c>
      <c r="B3" t="s">
        <v>13</v>
      </c>
      <c r="C3">
        <v>24</v>
      </c>
      <c r="D3">
        <v>788</v>
      </c>
      <c r="F3" t="s">
        <v>18</v>
      </c>
      <c r="G3" t="s">
        <v>19</v>
      </c>
      <c r="H3">
        <v>57</v>
      </c>
      <c r="I3">
        <v>7579</v>
      </c>
    </row>
    <row r="4" spans="1:9" x14ac:dyDescent="0.25">
      <c r="A4" t="s">
        <v>21</v>
      </c>
      <c r="B4" t="s">
        <v>22</v>
      </c>
      <c r="C4">
        <v>6</v>
      </c>
      <c r="D4">
        <v>570</v>
      </c>
      <c r="F4" t="s">
        <v>14</v>
      </c>
      <c r="G4" t="s">
        <v>15</v>
      </c>
      <c r="H4">
        <v>33</v>
      </c>
      <c r="I4">
        <v>3316</v>
      </c>
    </row>
    <row r="5" spans="1:9" x14ac:dyDescent="0.25">
      <c r="A5" t="s">
        <v>31</v>
      </c>
      <c r="B5" t="s">
        <v>32</v>
      </c>
      <c r="C5">
        <v>5</v>
      </c>
      <c r="D5">
        <v>488</v>
      </c>
      <c r="F5" t="s">
        <v>16</v>
      </c>
      <c r="G5" t="s">
        <v>17</v>
      </c>
      <c r="H5">
        <v>32</v>
      </c>
      <c r="I5">
        <v>3731</v>
      </c>
    </row>
    <row r="6" spans="1:9" x14ac:dyDescent="0.25">
      <c r="A6" t="s">
        <v>14</v>
      </c>
      <c r="B6" t="s">
        <v>15</v>
      </c>
      <c r="C6">
        <v>33</v>
      </c>
      <c r="D6">
        <v>3316</v>
      </c>
      <c r="F6" t="s">
        <v>12</v>
      </c>
      <c r="G6" t="s">
        <v>13</v>
      </c>
      <c r="H6">
        <v>24</v>
      </c>
      <c r="I6">
        <v>788</v>
      </c>
    </row>
    <row r="7" spans="1:9" x14ac:dyDescent="0.25">
      <c r="A7" t="s">
        <v>10</v>
      </c>
      <c r="B7" t="s">
        <v>11</v>
      </c>
      <c r="C7">
        <v>11</v>
      </c>
      <c r="D7">
        <v>1141</v>
      </c>
      <c r="F7" t="s">
        <v>10</v>
      </c>
      <c r="G7" t="s">
        <v>11</v>
      </c>
      <c r="H7">
        <v>11</v>
      </c>
      <c r="I7">
        <v>1141</v>
      </c>
    </row>
    <row r="8" spans="1:9" x14ac:dyDescent="0.25">
      <c r="A8" t="s">
        <v>16</v>
      </c>
      <c r="B8" t="s">
        <v>17</v>
      </c>
      <c r="C8">
        <v>32</v>
      </c>
      <c r="D8">
        <v>3731</v>
      </c>
      <c r="F8" t="s">
        <v>27</v>
      </c>
      <c r="G8" t="s">
        <v>28</v>
      </c>
      <c r="H8">
        <v>8</v>
      </c>
      <c r="I8">
        <v>1059</v>
      </c>
    </row>
    <row r="9" spans="1:9" x14ac:dyDescent="0.25">
      <c r="A9" t="s">
        <v>4</v>
      </c>
      <c r="B9" t="s">
        <v>5</v>
      </c>
      <c r="C9">
        <v>5</v>
      </c>
      <c r="D9">
        <v>638</v>
      </c>
      <c r="F9" t="s">
        <v>21</v>
      </c>
      <c r="G9" t="s">
        <v>22</v>
      </c>
      <c r="H9">
        <v>6</v>
      </c>
      <c r="I9">
        <v>570</v>
      </c>
    </row>
    <row r="10" spans="1:9" x14ac:dyDescent="0.25">
      <c r="A10" t="s">
        <v>27</v>
      </c>
      <c r="B10" t="s">
        <v>28</v>
      </c>
      <c r="C10">
        <v>8</v>
      </c>
      <c r="D10">
        <v>1059</v>
      </c>
      <c r="F10" t="s">
        <v>31</v>
      </c>
      <c r="G10" t="s">
        <v>32</v>
      </c>
      <c r="H10">
        <v>5</v>
      </c>
      <c r="I10">
        <v>488</v>
      </c>
    </row>
    <row r="11" spans="1:9" x14ac:dyDescent="0.25">
      <c r="A11" t="s">
        <v>18</v>
      </c>
      <c r="B11" t="s">
        <v>19</v>
      </c>
      <c r="C11">
        <v>57</v>
      </c>
      <c r="D11">
        <v>7579</v>
      </c>
      <c r="F11" t="s">
        <v>4</v>
      </c>
      <c r="G11" t="s">
        <v>5</v>
      </c>
      <c r="H11">
        <v>5</v>
      </c>
      <c r="I11">
        <v>638</v>
      </c>
    </row>
    <row r="12" spans="1:9" x14ac:dyDescent="0.25">
      <c r="A12" t="s">
        <v>14</v>
      </c>
      <c r="B12" t="s">
        <v>20</v>
      </c>
      <c r="C12">
        <v>4</v>
      </c>
      <c r="D12">
        <v>877</v>
      </c>
      <c r="F12" t="s">
        <v>14</v>
      </c>
      <c r="G12" t="s">
        <v>20</v>
      </c>
      <c r="H12">
        <v>4</v>
      </c>
      <c r="I12">
        <v>877</v>
      </c>
    </row>
    <row r="15" spans="1:9" x14ac:dyDescent="0.25">
      <c r="D15" t="s">
        <v>0</v>
      </c>
      <c r="E15" t="s">
        <v>1</v>
      </c>
      <c r="F15" t="s">
        <v>2</v>
      </c>
      <c r="G15" t="s">
        <v>3</v>
      </c>
    </row>
    <row r="16" spans="1:9" x14ac:dyDescent="0.25">
      <c r="D16" t="s">
        <v>18</v>
      </c>
      <c r="E16" t="s">
        <v>19</v>
      </c>
      <c r="F16">
        <v>57</v>
      </c>
      <c r="G16">
        <v>7579</v>
      </c>
    </row>
    <row r="17" spans="4:7" x14ac:dyDescent="0.25">
      <c r="D17" t="s">
        <v>27</v>
      </c>
      <c r="E17" t="s">
        <v>28</v>
      </c>
      <c r="F17">
        <v>8</v>
      </c>
      <c r="G17">
        <v>1059</v>
      </c>
    </row>
    <row r="18" spans="4:7" x14ac:dyDescent="0.25">
      <c r="D18" t="s">
        <v>21</v>
      </c>
      <c r="E18" t="s">
        <v>22</v>
      </c>
      <c r="F18">
        <v>6</v>
      </c>
      <c r="G18">
        <v>570</v>
      </c>
    </row>
    <row r="19" spans="4:7" x14ac:dyDescent="0.25">
      <c r="D19" t="s">
        <v>12</v>
      </c>
      <c r="E19" t="s">
        <v>13</v>
      </c>
      <c r="F19">
        <v>24</v>
      </c>
      <c r="G19">
        <v>788</v>
      </c>
    </row>
    <row r="20" spans="4:7" x14ac:dyDescent="0.25">
      <c r="D20" t="s">
        <v>14</v>
      </c>
      <c r="E20" t="s">
        <v>15</v>
      </c>
      <c r="F20">
        <v>33</v>
      </c>
      <c r="G20">
        <v>3316</v>
      </c>
    </row>
    <row r="21" spans="4:7" x14ac:dyDescent="0.25">
      <c r="D21" t="s">
        <v>31</v>
      </c>
      <c r="E21" t="s">
        <v>32</v>
      </c>
      <c r="F21">
        <v>5</v>
      </c>
      <c r="G21">
        <v>488</v>
      </c>
    </row>
    <row r="22" spans="4:7" x14ac:dyDescent="0.25">
      <c r="D22" t="s">
        <v>16</v>
      </c>
      <c r="E22" t="s">
        <v>17</v>
      </c>
      <c r="F22">
        <v>32</v>
      </c>
      <c r="G22">
        <v>3731</v>
      </c>
    </row>
    <row r="23" spans="4:7" x14ac:dyDescent="0.25">
      <c r="D23" t="s">
        <v>4</v>
      </c>
      <c r="E23" t="s">
        <v>5</v>
      </c>
      <c r="F23">
        <v>5</v>
      </c>
      <c r="G23">
        <v>638</v>
      </c>
    </row>
    <row r="24" spans="4:7" x14ac:dyDescent="0.25">
      <c r="D24" t="s">
        <v>10</v>
      </c>
      <c r="E24" t="s">
        <v>11</v>
      </c>
      <c r="F24">
        <v>11</v>
      </c>
      <c r="G24">
        <v>1141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G3" r:id="rId11"/>
    <hyperlink ref="G4" r:id="rId12"/>
    <hyperlink ref="G5" r:id="rId13"/>
    <hyperlink ref="G6" r:id="rId14"/>
    <hyperlink ref="G7" r:id="rId15"/>
    <hyperlink ref="G8" r:id="rId16"/>
    <hyperlink ref="G9" r:id="rId17"/>
    <hyperlink ref="G10" r:id="rId18"/>
    <hyperlink ref="G11" r:id="rId19"/>
    <hyperlink ref="G12" r:id="rId20"/>
    <hyperlink ref="E19" r:id="rId21"/>
    <hyperlink ref="E18" r:id="rId22"/>
    <hyperlink ref="E21" r:id="rId23"/>
    <hyperlink ref="E20" r:id="rId24"/>
    <hyperlink ref="E24" r:id="rId25"/>
    <hyperlink ref="E22" r:id="rId26"/>
    <hyperlink ref="E23" r:id="rId27"/>
    <hyperlink ref="E17" r:id="rId28"/>
    <hyperlink ref="E16" r:id="rId29"/>
  </hyperlinks>
  <pageMargins left="0.7" right="0.7" top="0.75" bottom="0.75" header="0.3" footer="0.3"/>
  <tableParts count="3">
    <tablePart r:id="rId30"/>
    <tablePart r:id="rId31"/>
    <tablePart r:id="rId3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workbookViewId="0">
      <selection activeCell="D22" sqref="D22:E34"/>
    </sheetView>
  </sheetViews>
  <sheetFormatPr defaultRowHeight="15" x14ac:dyDescent="0.25"/>
  <cols>
    <col min="1" max="1" width="14.28515625" style="1" bestFit="1" customWidth="1"/>
    <col min="2" max="2" width="5.85546875" style="1" customWidth="1"/>
    <col min="3" max="3" width="17.85546875" style="1" customWidth="1"/>
    <col min="4" max="4" width="19.140625" style="1" customWidth="1"/>
    <col min="5" max="6" width="9.140625" style="1"/>
    <col min="7" max="7" width="14.28515625" style="1" bestFit="1" customWidth="1"/>
    <col min="8" max="8" width="5.85546875" style="1" customWidth="1"/>
    <col min="9" max="9" width="17.85546875" style="1" customWidth="1"/>
    <col min="10" max="10" width="19.140625" style="1" customWidth="1"/>
    <col min="11" max="16384" width="9.140625" style="1"/>
  </cols>
  <sheetData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G2" s="1" t="s">
        <v>0</v>
      </c>
      <c r="H2" s="1" t="s">
        <v>1</v>
      </c>
      <c r="I2" s="1" t="s">
        <v>2</v>
      </c>
      <c r="J2" s="1" t="s">
        <v>3</v>
      </c>
    </row>
    <row r="3" spans="1:10" x14ac:dyDescent="0.25">
      <c r="A3" s="1" t="s">
        <v>21</v>
      </c>
      <c r="B3" s="1" t="s">
        <v>22</v>
      </c>
      <c r="C3" s="1">
        <v>39</v>
      </c>
      <c r="D3" s="1">
        <v>570</v>
      </c>
      <c r="G3" s="1" t="s">
        <v>18</v>
      </c>
      <c r="H3" s="1" t="s">
        <v>19</v>
      </c>
      <c r="I3" s="1">
        <v>63</v>
      </c>
      <c r="J3" s="1">
        <v>7575</v>
      </c>
    </row>
    <row r="4" spans="1:10" x14ac:dyDescent="0.25">
      <c r="A4" s="1" t="s">
        <v>33</v>
      </c>
      <c r="B4" s="1" t="s">
        <v>34</v>
      </c>
      <c r="C4" s="1">
        <v>3</v>
      </c>
      <c r="D4" s="1">
        <v>58</v>
      </c>
      <c r="G4" s="1" t="s">
        <v>16</v>
      </c>
      <c r="H4" s="1" t="s">
        <v>17</v>
      </c>
      <c r="I4" s="1">
        <v>41</v>
      </c>
      <c r="J4" s="1">
        <v>3738</v>
      </c>
    </row>
    <row r="5" spans="1:10" x14ac:dyDescent="0.25">
      <c r="A5" s="1" t="s">
        <v>35</v>
      </c>
      <c r="B5" s="1" t="s">
        <v>36</v>
      </c>
      <c r="C5" s="1">
        <v>3</v>
      </c>
      <c r="D5" s="1">
        <v>140</v>
      </c>
      <c r="G5" s="1" t="s">
        <v>21</v>
      </c>
      <c r="H5" s="1" t="s">
        <v>22</v>
      </c>
      <c r="I5" s="1">
        <v>39</v>
      </c>
      <c r="J5" s="1">
        <v>570</v>
      </c>
    </row>
    <row r="6" spans="1:10" x14ac:dyDescent="0.25">
      <c r="A6" s="1" t="s">
        <v>37</v>
      </c>
      <c r="B6" s="1" t="s">
        <v>38</v>
      </c>
      <c r="C6" s="1">
        <v>3</v>
      </c>
      <c r="D6" s="1">
        <v>224</v>
      </c>
      <c r="G6" s="1" t="s">
        <v>14</v>
      </c>
      <c r="H6" s="1" t="s">
        <v>15</v>
      </c>
      <c r="I6" s="1">
        <v>36</v>
      </c>
      <c r="J6" s="1">
        <v>3320</v>
      </c>
    </row>
    <row r="7" spans="1:10" x14ac:dyDescent="0.25">
      <c r="A7" s="1" t="s">
        <v>12</v>
      </c>
      <c r="B7" s="1" t="s">
        <v>13</v>
      </c>
      <c r="C7" s="1">
        <v>9</v>
      </c>
      <c r="D7" s="1">
        <v>788</v>
      </c>
      <c r="G7" s="1" t="s">
        <v>10</v>
      </c>
      <c r="H7" s="1" t="s">
        <v>11</v>
      </c>
      <c r="I7" s="1">
        <v>13</v>
      </c>
      <c r="J7" s="1">
        <v>1143</v>
      </c>
    </row>
    <row r="8" spans="1:10" x14ac:dyDescent="0.25">
      <c r="A8" s="1" t="s">
        <v>10</v>
      </c>
      <c r="B8" s="1" t="s">
        <v>11</v>
      </c>
      <c r="C8" s="1">
        <v>13</v>
      </c>
      <c r="D8" s="1">
        <v>1143</v>
      </c>
      <c r="G8" s="1" t="s">
        <v>12</v>
      </c>
      <c r="H8" s="1" t="s">
        <v>13</v>
      </c>
      <c r="I8" s="1">
        <v>9</v>
      </c>
      <c r="J8" s="1">
        <v>788</v>
      </c>
    </row>
    <row r="9" spans="1:10" x14ac:dyDescent="0.25">
      <c r="A9" s="1" t="s">
        <v>16</v>
      </c>
      <c r="B9" s="1" t="s">
        <v>17</v>
      </c>
      <c r="C9" s="1">
        <v>41</v>
      </c>
      <c r="D9" s="1">
        <v>3738</v>
      </c>
      <c r="G9" s="1" t="s">
        <v>27</v>
      </c>
      <c r="H9" s="1" t="s">
        <v>28</v>
      </c>
      <c r="I9" s="1">
        <v>5</v>
      </c>
      <c r="J9" s="1">
        <v>1036</v>
      </c>
    </row>
    <row r="10" spans="1:10" x14ac:dyDescent="0.25">
      <c r="A10" s="1" t="s">
        <v>14</v>
      </c>
      <c r="B10" s="1" t="s">
        <v>15</v>
      </c>
      <c r="C10" s="1">
        <v>36</v>
      </c>
      <c r="D10" s="1">
        <v>3320</v>
      </c>
      <c r="G10" s="1" t="s">
        <v>4</v>
      </c>
      <c r="H10" s="1" t="s">
        <v>5</v>
      </c>
      <c r="I10" s="1">
        <v>5</v>
      </c>
      <c r="J10" s="1">
        <v>638</v>
      </c>
    </row>
    <row r="11" spans="1:10" x14ac:dyDescent="0.25">
      <c r="A11" s="1" t="s">
        <v>18</v>
      </c>
      <c r="B11" s="1" t="s">
        <v>19</v>
      </c>
      <c r="C11" s="1">
        <v>63</v>
      </c>
      <c r="D11" s="1">
        <v>7575</v>
      </c>
      <c r="G11" s="1" t="s">
        <v>23</v>
      </c>
      <c r="H11" s="1" t="s">
        <v>24</v>
      </c>
      <c r="I11" s="1">
        <v>3</v>
      </c>
      <c r="J11" s="1">
        <v>586</v>
      </c>
    </row>
    <row r="12" spans="1:10" x14ac:dyDescent="0.25">
      <c r="A12" s="1" t="s">
        <v>6</v>
      </c>
      <c r="B12" s="1" t="s">
        <v>7</v>
      </c>
      <c r="C12" s="1">
        <v>3</v>
      </c>
      <c r="D12" s="1">
        <v>382</v>
      </c>
      <c r="G12" s="1" t="s">
        <v>35</v>
      </c>
      <c r="H12" s="1" t="s">
        <v>36</v>
      </c>
      <c r="I12" s="1">
        <v>3</v>
      </c>
      <c r="J12" s="1">
        <v>140</v>
      </c>
    </row>
    <row r="13" spans="1:10" x14ac:dyDescent="0.25">
      <c r="A13" s="1" t="s">
        <v>4</v>
      </c>
      <c r="B13" s="1" t="s">
        <v>5</v>
      </c>
      <c r="C13" s="1">
        <v>5</v>
      </c>
      <c r="D13" s="1">
        <v>638</v>
      </c>
      <c r="G13" s="1" t="s">
        <v>37</v>
      </c>
      <c r="H13" s="1" t="s">
        <v>38</v>
      </c>
      <c r="I13" s="1">
        <v>3</v>
      </c>
      <c r="J13" s="1">
        <v>224</v>
      </c>
    </row>
    <row r="14" spans="1:10" x14ac:dyDescent="0.25">
      <c r="A14" s="1" t="s">
        <v>23</v>
      </c>
      <c r="B14" s="1" t="s">
        <v>24</v>
      </c>
      <c r="C14" s="1">
        <v>3</v>
      </c>
      <c r="D14" s="1">
        <v>586</v>
      </c>
      <c r="G14" s="1" t="s">
        <v>33</v>
      </c>
      <c r="H14" s="1" t="s">
        <v>34</v>
      </c>
      <c r="I14" s="1">
        <v>3</v>
      </c>
      <c r="J14" s="1">
        <v>58</v>
      </c>
    </row>
    <row r="15" spans="1:10" x14ac:dyDescent="0.25">
      <c r="A15" s="1" t="s">
        <v>27</v>
      </c>
      <c r="B15" s="1" t="s">
        <v>28</v>
      </c>
      <c r="C15" s="1">
        <v>5</v>
      </c>
      <c r="D15" s="1">
        <v>1036</v>
      </c>
      <c r="G15" s="1" t="s">
        <v>6</v>
      </c>
      <c r="H15" s="1" t="s">
        <v>7</v>
      </c>
      <c r="I15" s="1">
        <v>3</v>
      </c>
      <c r="J15" s="1">
        <v>382</v>
      </c>
    </row>
    <row r="21" spans="4:7" x14ac:dyDescent="0.25">
      <c r="D21" s="1" t="s">
        <v>0</v>
      </c>
      <c r="E21" s="1" t="s">
        <v>1</v>
      </c>
      <c r="F21" s="1" t="s">
        <v>2</v>
      </c>
      <c r="G21" s="1" t="s">
        <v>3</v>
      </c>
    </row>
    <row r="22" spans="4:7" x14ac:dyDescent="0.25">
      <c r="D22" s="1" t="s">
        <v>18</v>
      </c>
      <c r="E22" s="1" t="s">
        <v>19</v>
      </c>
      <c r="F22" s="1">
        <v>63</v>
      </c>
      <c r="G22" s="1">
        <v>7575</v>
      </c>
    </row>
    <row r="23" spans="4:7" x14ac:dyDescent="0.25">
      <c r="D23" s="1" t="s">
        <v>27</v>
      </c>
      <c r="E23" s="1" t="s">
        <v>28</v>
      </c>
      <c r="F23" s="1">
        <v>5</v>
      </c>
      <c r="G23" s="1">
        <v>1036</v>
      </c>
    </row>
    <row r="24" spans="4:7" x14ac:dyDescent="0.25">
      <c r="D24" s="1" t="s">
        <v>23</v>
      </c>
      <c r="E24" s="1" t="s">
        <v>24</v>
      </c>
      <c r="F24" s="1">
        <v>3</v>
      </c>
      <c r="G24" s="1">
        <v>586</v>
      </c>
    </row>
    <row r="25" spans="4:7" x14ac:dyDescent="0.25">
      <c r="D25" s="1" t="s">
        <v>21</v>
      </c>
      <c r="E25" s="1" t="s">
        <v>22</v>
      </c>
      <c r="F25" s="1">
        <v>39</v>
      </c>
      <c r="G25" s="1">
        <v>570</v>
      </c>
    </row>
    <row r="26" spans="4:7" x14ac:dyDescent="0.25">
      <c r="D26" s="1" t="s">
        <v>12</v>
      </c>
      <c r="E26" s="1" t="s">
        <v>13</v>
      </c>
      <c r="F26" s="1">
        <v>9</v>
      </c>
      <c r="G26" s="1">
        <v>788</v>
      </c>
    </row>
    <row r="27" spans="4:7" x14ac:dyDescent="0.25">
      <c r="D27" s="1" t="s">
        <v>35</v>
      </c>
      <c r="E27" s="1" t="s">
        <v>36</v>
      </c>
      <c r="F27" s="1">
        <v>3</v>
      </c>
      <c r="G27" s="1">
        <v>140</v>
      </c>
    </row>
    <row r="28" spans="4:7" x14ac:dyDescent="0.25">
      <c r="D28" s="1" t="s">
        <v>37</v>
      </c>
      <c r="E28" s="1" t="s">
        <v>38</v>
      </c>
      <c r="F28" s="1">
        <v>3</v>
      </c>
      <c r="G28" s="1">
        <v>224</v>
      </c>
    </row>
    <row r="29" spans="4:7" x14ac:dyDescent="0.25">
      <c r="D29" s="1" t="s">
        <v>33</v>
      </c>
      <c r="E29" s="1" t="s">
        <v>34</v>
      </c>
      <c r="F29" s="1">
        <v>3</v>
      </c>
      <c r="G29" s="1">
        <v>58</v>
      </c>
    </row>
    <row r="30" spans="4:7" x14ac:dyDescent="0.25">
      <c r="D30" s="1" t="s">
        <v>14</v>
      </c>
      <c r="E30" s="1" t="s">
        <v>15</v>
      </c>
      <c r="F30" s="1">
        <v>36</v>
      </c>
      <c r="G30" s="1">
        <v>3320</v>
      </c>
    </row>
    <row r="31" spans="4:7" x14ac:dyDescent="0.25">
      <c r="D31" s="1" t="s">
        <v>6</v>
      </c>
      <c r="E31" s="1" t="s">
        <v>7</v>
      </c>
      <c r="F31" s="1">
        <v>3</v>
      </c>
      <c r="G31" s="1">
        <v>382</v>
      </c>
    </row>
    <row r="32" spans="4:7" x14ac:dyDescent="0.25">
      <c r="D32" s="1" t="s">
        <v>16</v>
      </c>
      <c r="E32" s="1" t="s">
        <v>17</v>
      </c>
      <c r="F32" s="1">
        <v>41</v>
      </c>
      <c r="G32" s="1">
        <v>3738</v>
      </c>
    </row>
    <row r="33" spans="4:7" x14ac:dyDescent="0.25">
      <c r="D33" s="1" t="s">
        <v>4</v>
      </c>
      <c r="E33" s="1" t="s">
        <v>5</v>
      </c>
      <c r="F33" s="1">
        <v>5</v>
      </c>
      <c r="G33" s="1">
        <v>638</v>
      </c>
    </row>
    <row r="34" spans="4:7" x14ac:dyDescent="0.25">
      <c r="D34" s="1" t="s">
        <v>10</v>
      </c>
      <c r="E34" s="1" t="s">
        <v>11</v>
      </c>
      <c r="F34" s="1">
        <v>13</v>
      </c>
      <c r="G34" s="1">
        <v>1143</v>
      </c>
    </row>
    <row r="35" spans="4:7" x14ac:dyDescent="0.25">
      <c r="D35"/>
      <c r="E35"/>
      <c r="F35"/>
      <c r="G35"/>
    </row>
    <row r="36" spans="4:7" x14ac:dyDescent="0.25">
      <c r="D36"/>
      <c r="E36"/>
      <c r="F36"/>
      <c r="G36"/>
    </row>
    <row r="37" spans="4:7" x14ac:dyDescent="0.25">
      <c r="D37"/>
      <c r="E37"/>
      <c r="F37"/>
      <c r="G37"/>
    </row>
    <row r="38" spans="4:7" x14ac:dyDescent="0.25">
      <c r="D38"/>
      <c r="E38"/>
      <c r="F38"/>
      <c r="G38"/>
    </row>
    <row r="39" spans="4:7" x14ac:dyDescent="0.25">
      <c r="D39"/>
      <c r="E39"/>
      <c r="F39"/>
      <c r="G39"/>
    </row>
    <row r="40" spans="4:7" x14ac:dyDescent="0.25">
      <c r="D40"/>
      <c r="E40"/>
      <c r="F40"/>
      <c r="G40"/>
    </row>
    <row r="41" spans="4:7" x14ac:dyDescent="0.25">
      <c r="D41"/>
      <c r="E41"/>
      <c r="F41"/>
      <c r="G41"/>
    </row>
    <row r="42" spans="4:7" x14ac:dyDescent="0.25">
      <c r="D42"/>
      <c r="E42"/>
      <c r="F42"/>
      <c r="G42"/>
    </row>
    <row r="43" spans="4:7" x14ac:dyDescent="0.25">
      <c r="D43"/>
      <c r="E43"/>
      <c r="F43"/>
      <c r="G43"/>
    </row>
    <row r="44" spans="4:7" x14ac:dyDescent="0.25">
      <c r="D44"/>
      <c r="E44"/>
      <c r="F44"/>
      <c r="G44"/>
    </row>
    <row r="45" spans="4:7" x14ac:dyDescent="0.25">
      <c r="D45"/>
      <c r="E45"/>
      <c r="F45"/>
      <c r="G45"/>
    </row>
    <row r="46" spans="4:7" x14ac:dyDescent="0.25">
      <c r="D46"/>
      <c r="E46"/>
      <c r="F46"/>
      <c r="G46"/>
    </row>
    <row r="47" spans="4:7" x14ac:dyDescent="0.25">
      <c r="D47"/>
      <c r="E47"/>
      <c r="F47"/>
      <c r="G47"/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H3" r:id="rId14"/>
    <hyperlink ref="H4" r:id="rId15"/>
    <hyperlink ref="H5" r:id="rId16"/>
    <hyperlink ref="H6" r:id="rId17"/>
    <hyperlink ref="H7" r:id="rId18"/>
    <hyperlink ref="H8" r:id="rId19"/>
    <hyperlink ref="H9" r:id="rId20"/>
    <hyperlink ref="H10" r:id="rId21"/>
    <hyperlink ref="H11" r:id="rId22"/>
    <hyperlink ref="H12" r:id="rId23"/>
    <hyperlink ref="H13" r:id="rId24"/>
    <hyperlink ref="H14" r:id="rId25"/>
    <hyperlink ref="H15" r:id="rId26"/>
    <hyperlink ref="E25" r:id="rId27"/>
    <hyperlink ref="E29" r:id="rId28"/>
    <hyperlink ref="E27" r:id="rId29"/>
    <hyperlink ref="E28" r:id="rId30"/>
    <hyperlink ref="E26" r:id="rId31"/>
    <hyperlink ref="E34" r:id="rId32"/>
    <hyperlink ref="E32" r:id="rId33"/>
    <hyperlink ref="E30" r:id="rId34"/>
    <hyperlink ref="E22" r:id="rId35"/>
    <hyperlink ref="E31" r:id="rId36"/>
    <hyperlink ref="E33" r:id="rId37"/>
    <hyperlink ref="E24" r:id="rId38"/>
    <hyperlink ref="E23" r:id="rId39"/>
  </hyperlinks>
  <pageMargins left="0.7" right="0.7" top="0.75" bottom="0.75" header="0.3" footer="0.3"/>
  <tableParts count="3">
    <tablePart r:id="rId40"/>
    <tablePart r:id="rId41"/>
    <tablePart r:id="rId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AV</vt:lpstr>
      <vt:lpstr>HIPS</vt:lpstr>
      <vt:lpstr>SCCM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Lopez, Dan-Joe</cp:lastModifiedBy>
  <dcterms:created xsi:type="dcterms:W3CDTF">2013-10-28T21:33:25Z</dcterms:created>
  <dcterms:modified xsi:type="dcterms:W3CDTF">2013-10-28T22:21:26Z</dcterms:modified>
</cp:coreProperties>
</file>