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1"/>
  </bookViews>
  <sheets>
    <sheet name="ChangeList" sheetId="4" r:id="rId1"/>
    <sheet name="ITdirect" sheetId="1" r:id="rId2"/>
    <sheet name="Names" sheetId="2" r:id="rId3"/>
    <sheet name="Locations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U12" i="1" l="1"/>
  <c r="U4" i="1"/>
  <c r="Q15" i="1"/>
  <c r="U15" i="1"/>
  <c r="Q14" i="1"/>
  <c r="U14" i="1"/>
  <c r="Q13" i="1"/>
  <c r="U13" i="1"/>
  <c r="Q12" i="1"/>
  <c r="Q10" i="1"/>
  <c r="Q11" i="1"/>
  <c r="U10" i="1"/>
  <c r="U11" i="1"/>
  <c r="Q9" i="1"/>
  <c r="U9" i="1"/>
  <c r="Q8" i="1"/>
  <c r="U8" i="1"/>
  <c r="Q7" i="1"/>
  <c r="U7" i="1"/>
  <c r="Q6" i="1"/>
  <c r="U6" i="1"/>
  <c r="Q5" i="1"/>
  <c r="U5" i="1"/>
  <c r="Q4" i="1"/>
  <c r="Q3" i="1"/>
  <c r="U3" i="1"/>
  <c r="Q2" i="1"/>
  <c r="U2" i="1"/>
  <c r="A2" i="2" l="1"/>
  <c r="A3" i="2"/>
  <c r="A4" i="2"/>
  <c r="A5" i="2"/>
  <c r="A6" i="2"/>
  <c r="A7" i="2"/>
  <c r="A8" i="2"/>
  <c r="A9" i="2"/>
  <c r="A10" i="2"/>
  <c r="B10" i="2" s="1"/>
  <c r="K10" i="2" s="1"/>
  <c r="A11" i="2"/>
  <c r="B11" i="2" s="1"/>
  <c r="K11" i="2" s="1"/>
  <c r="A12" i="2"/>
  <c r="B12" i="2" s="1"/>
  <c r="K12" i="2" s="1"/>
  <c r="A13" i="2"/>
  <c r="A14" i="2"/>
  <c r="B14" i="2" s="1"/>
  <c r="K14" i="2" s="1"/>
  <c r="S15" i="1" l="1"/>
  <c r="T15" i="1" s="1"/>
  <c r="R15" i="1"/>
  <c r="B13" i="2"/>
  <c r="K13" i="2" s="1"/>
  <c r="S14" i="1"/>
  <c r="T14" i="1" s="1"/>
  <c r="R14" i="1"/>
  <c r="S13" i="1"/>
  <c r="T13" i="1" s="1"/>
  <c r="S12" i="1"/>
  <c r="T12" i="1" s="1"/>
  <c r="R13" i="1"/>
  <c r="S10" i="1"/>
  <c r="T10" i="1" s="1"/>
  <c r="R4" i="1"/>
  <c r="R12" i="1"/>
  <c r="S11" i="1"/>
  <c r="T11" i="1" s="1"/>
  <c r="B9" i="2"/>
  <c r="K9" i="2" s="1"/>
  <c r="R10" i="1"/>
  <c r="R11" i="1"/>
  <c r="B8" i="2"/>
  <c r="K8" i="2" s="1"/>
  <c r="S9" i="1"/>
  <c r="T9" i="1" s="1"/>
  <c r="R9" i="1"/>
  <c r="R8" i="1"/>
  <c r="S8" i="1"/>
  <c r="T8" i="1" s="1"/>
  <c r="B6" i="2"/>
  <c r="K6" i="2" s="1"/>
  <c r="R7" i="1"/>
  <c r="S7" i="1"/>
  <c r="T7" i="1" s="1"/>
  <c r="S6" i="1"/>
  <c r="T6" i="1" s="1"/>
  <c r="R6" i="1"/>
  <c r="B4" i="2"/>
  <c r="K4" i="2" s="1"/>
  <c r="S5" i="1"/>
  <c r="T5" i="1" s="1"/>
  <c r="S4" i="1"/>
  <c r="T4" i="1" s="1"/>
  <c r="R5" i="1"/>
  <c r="R3" i="1"/>
  <c r="S3" i="1"/>
  <c r="T3" i="1" s="1"/>
  <c r="R2" i="1"/>
  <c r="S2" i="1"/>
  <c r="T2" i="1" s="1"/>
  <c r="B2" i="2"/>
  <c r="K2" i="2" s="1"/>
  <c r="B7" i="2"/>
  <c r="K7" i="2" s="1"/>
  <c r="B3" i="2"/>
  <c r="K3" i="2" s="1"/>
  <c r="B5" i="2"/>
  <c r="K5" i="2" s="1"/>
  <c r="C11" i="2"/>
  <c r="D11" i="2" s="1"/>
  <c r="C9" i="2"/>
  <c r="D9" i="2" s="1"/>
  <c r="C12" i="2"/>
  <c r="D12" i="2" s="1"/>
  <c r="C8" i="2"/>
  <c r="D8" i="2" s="1"/>
  <c r="C4" i="2"/>
  <c r="D4" i="2" s="1"/>
  <c r="C14" i="2"/>
  <c r="D14" i="2" s="1"/>
  <c r="C10" i="2"/>
  <c r="D10" i="2" s="1"/>
  <c r="C6" i="2"/>
  <c r="D6" i="2" s="1"/>
  <c r="C2" i="2"/>
  <c r="D2" i="2" s="1"/>
  <c r="I3" i="2"/>
  <c r="I4" i="2"/>
  <c r="I5" i="2"/>
  <c r="I6" i="2"/>
  <c r="I7" i="2"/>
  <c r="I8" i="2"/>
  <c r="I9" i="2"/>
  <c r="I10" i="2"/>
  <c r="I11" i="2"/>
  <c r="I12" i="2"/>
  <c r="I13" i="2"/>
  <c r="I14" i="2"/>
  <c r="I2" i="2"/>
  <c r="C13" i="2" l="1"/>
  <c r="D13" i="2" s="1"/>
  <c r="C5" i="2"/>
  <c r="D5" i="2" s="1"/>
  <c r="J13" i="2"/>
  <c r="J9" i="2"/>
  <c r="J10" i="2"/>
  <c r="C3" i="2"/>
  <c r="D3" i="2" s="1"/>
  <c r="C7" i="2"/>
  <c r="D7" i="2" s="1"/>
  <c r="J14" i="2"/>
  <c r="J6" i="2"/>
  <c r="J11" i="2"/>
  <c r="J2" i="2"/>
  <c r="J8" i="2"/>
  <c r="J12" i="2"/>
  <c r="J5" i="2" l="1"/>
  <c r="J3" i="2"/>
  <c r="J4" i="2"/>
  <c r="J7" i="2"/>
</calcChain>
</file>

<file path=xl/sharedStrings.xml><?xml version="1.0" encoding="utf-8"?>
<sst xmlns="http://schemas.openxmlformats.org/spreadsheetml/2006/main" count="613" uniqueCount="376">
  <si>
    <t>Object ID</t>
  </si>
  <si>
    <t>Ticket Type</t>
  </si>
  <si>
    <t>Status</t>
  </si>
  <si>
    <t>Description</t>
  </si>
  <si>
    <t>Processor</t>
  </si>
  <si>
    <t>Category</t>
  </si>
  <si>
    <t>Category Description</t>
  </si>
  <si>
    <t>Due Date</t>
  </si>
  <si>
    <t>Org Unit (Service)</t>
  </si>
  <si>
    <t>Updated</t>
  </si>
  <si>
    <t>Ext. Reference</t>
  </si>
  <si>
    <t>Start Date</t>
  </si>
  <si>
    <t>Room Number</t>
  </si>
  <si>
    <t>Reported by</t>
  </si>
  <si>
    <t>Affected User/Req.</t>
  </si>
  <si>
    <t>7000221474</t>
  </si>
  <si>
    <t>8000338005</t>
  </si>
  <si>
    <t>7000207099</t>
  </si>
  <si>
    <t>7000183948</t>
  </si>
  <si>
    <t>Incident</t>
  </si>
  <si>
    <t>Service Request</t>
  </si>
  <si>
    <t>Assigned</t>
  </si>
  <si>
    <t>New</t>
  </si>
  <si>
    <t>NSQ01</t>
  </si>
  <si>
    <t>NSQ02</t>
  </si>
  <si>
    <t>NYC01</t>
  </si>
  <si>
    <t>SCO01</t>
  </si>
  <si>
    <t>HOU03</t>
  </si>
  <si>
    <t>MIA01</t>
  </si>
  <si>
    <t>CHI03</t>
  </si>
  <si>
    <t>PAL02</t>
  </si>
  <si>
    <t>DUN01</t>
  </si>
  <si>
    <t>STL02</t>
  </si>
  <si>
    <t>PAL01</t>
  </si>
  <si>
    <t>ATL01</t>
  </si>
  <si>
    <t>WDC01</t>
  </si>
  <si>
    <t>PSY01</t>
  </si>
  <si>
    <t>BOF01</t>
  </si>
  <si>
    <t>BOS01</t>
  </si>
  <si>
    <t>SFO60</t>
  </si>
  <si>
    <t>ISI01</t>
  </si>
  <si>
    <t>CIN01</t>
  </si>
  <si>
    <t>IRV01</t>
  </si>
  <si>
    <t>HRD01</t>
  </si>
  <si>
    <t>APH50</t>
  </si>
  <si>
    <t>MCO01</t>
  </si>
  <si>
    <t>LAX01</t>
  </si>
  <si>
    <t>DET01</t>
  </si>
  <si>
    <t>BEL01</t>
  </si>
  <si>
    <t>CLD20</t>
  </si>
  <si>
    <t>LSE04</t>
  </si>
  <si>
    <t>DEN01</t>
  </si>
  <si>
    <t>SDG01</t>
  </si>
  <si>
    <t>RDU01</t>
  </si>
  <si>
    <t>MIN01</t>
  </si>
  <si>
    <t>BOI01</t>
  </si>
  <si>
    <t>ORM01</t>
  </si>
  <si>
    <t>IND01</t>
  </si>
  <si>
    <t>SRIS_COMCHL_ACCOUNT_MOBRT</t>
  </si>
  <si>
    <t>SRIS_PEQP_MOBIL_CELL</t>
  </si>
  <si>
    <t>IMIS_APPL_OS_IOS</t>
  </si>
  <si>
    <t>IMIS_PEQP_MOBIL_CELL</t>
  </si>
  <si>
    <t>iOS</t>
  </si>
  <si>
    <t>Mobile Rateplan</t>
  </si>
  <si>
    <t>Cellphone</t>
  </si>
  <si>
    <t>12-31-9999 11:59:00 PM</t>
  </si>
  <si>
    <t>CTF_WS</t>
  </si>
  <si>
    <t>CTF_MS</t>
  </si>
  <si>
    <t>NONE</t>
  </si>
  <si>
    <t>Lookup User</t>
  </si>
  <si>
    <t>Full Name</t>
  </si>
  <si>
    <t>First Name</t>
  </si>
  <si>
    <t>Last Name</t>
  </si>
  <si>
    <t>Last, First</t>
  </si>
  <si>
    <t>Matching</t>
  </si>
  <si>
    <t>Country</t>
  </si>
  <si>
    <t>Location</t>
  </si>
  <si>
    <t>Last LDAP</t>
  </si>
  <si>
    <t>First LDAP</t>
  </si>
  <si>
    <t>Last name Match</t>
  </si>
  <si>
    <t>First Name Match</t>
  </si>
  <si>
    <t>User Country</t>
  </si>
  <si>
    <t>User Location</t>
  </si>
  <si>
    <t>Newtown Square</t>
  </si>
  <si>
    <t>New York</t>
  </si>
  <si>
    <t>No LDAP Data</t>
  </si>
  <si>
    <t>Newtown Square,  PA</t>
  </si>
  <si>
    <t>Burlington</t>
  </si>
  <si>
    <t>Walldorf</t>
  </si>
  <si>
    <t>Downers Grove</t>
  </si>
  <si>
    <t>Miami,  FL</t>
  </si>
  <si>
    <t>Palo Alto,  CA</t>
  </si>
  <si>
    <t>Palo Alto</t>
  </si>
  <si>
    <t>Miami,  FL.</t>
  </si>
  <si>
    <t>Gurgaon</t>
  </si>
  <si>
    <t>Scottsdale</t>
  </si>
  <si>
    <t>Dublin</t>
  </si>
  <si>
    <t>Orem</t>
  </si>
  <si>
    <t>Bloomington</t>
  </si>
  <si>
    <t>Atlanta,  GA</t>
  </si>
  <si>
    <t>Broomfield</t>
  </si>
  <si>
    <t>St.Ingbert</t>
  </si>
  <si>
    <t>Houston,  TX</t>
  </si>
  <si>
    <t>Miami</t>
  </si>
  <si>
    <t>Cincinnati,  OH</t>
  </si>
  <si>
    <t>Irving,  TX</t>
  </si>
  <si>
    <t>Iselin</t>
  </si>
  <si>
    <t>WDF01</t>
  </si>
  <si>
    <t>Building</t>
  </si>
  <si>
    <t>New York,  NY</t>
  </si>
  <si>
    <t>Washington DC</t>
  </si>
  <si>
    <t>Atlanta</t>
  </si>
  <si>
    <t>Washington D.C.</t>
  </si>
  <si>
    <t>St. Louis</t>
  </si>
  <si>
    <t>Melbourne VIC</t>
  </si>
  <si>
    <t>Irvine,  CA</t>
  </si>
  <si>
    <t>Rockville</t>
  </si>
  <si>
    <t>Middlesex,  Feltham</t>
  </si>
  <si>
    <t>Lake Mary</t>
  </si>
  <si>
    <t>Vancouver</t>
  </si>
  <si>
    <t>Bellevue</t>
  </si>
  <si>
    <t>Sofia</t>
  </si>
  <si>
    <t>Sophia-Antipolis Cedex</t>
  </si>
  <si>
    <t>St. Leon - Rot</t>
  </si>
  <si>
    <t>Southfield</t>
  </si>
  <si>
    <t>Reston</t>
  </si>
  <si>
    <t>Cambridge</t>
  </si>
  <si>
    <t>North York</t>
  </si>
  <si>
    <t>Portland</t>
  </si>
  <si>
    <t>Parsippany</t>
  </si>
  <si>
    <t>Norwalk</t>
  </si>
  <si>
    <t>Austin,  TX</t>
  </si>
  <si>
    <t>Bangalore</t>
  </si>
  <si>
    <t>Denver</t>
  </si>
  <si>
    <t>Alpharetta</t>
  </si>
  <si>
    <t>Carlsbad</t>
  </si>
  <si>
    <t>Mexico,  D.F.</t>
  </si>
  <si>
    <t>San Mateo</t>
  </si>
  <si>
    <t>Greenwood Village</t>
  </si>
  <si>
    <t>Shanghai</t>
  </si>
  <si>
    <t>Herndon</t>
  </si>
  <si>
    <t>Brussels</t>
  </si>
  <si>
    <t>Johannesburg</t>
  </si>
  <si>
    <t>Hamburg</t>
  </si>
  <si>
    <t>Sunnyvale</t>
  </si>
  <si>
    <t>Miamingeles</t>
  </si>
  <si>
    <t>Bethesda</t>
  </si>
  <si>
    <t>San Diego</t>
  </si>
  <si>
    <t>Washington</t>
  </si>
  <si>
    <t>Singapore</t>
  </si>
  <si>
    <t>Durham</t>
  </si>
  <si>
    <t>Wien</t>
  </si>
  <si>
    <t>Paris</t>
  </si>
  <si>
    <t>Munich</t>
  </si>
  <si>
    <t>Los Angeles</t>
  </si>
  <si>
    <t>Concord</t>
  </si>
  <si>
    <t>La Crosse</t>
  </si>
  <si>
    <t>Boise</t>
  </si>
  <si>
    <t>Paris La Defense Cedex</t>
  </si>
  <si>
    <t>San Francisco</t>
  </si>
  <si>
    <t>Minnetonka</t>
  </si>
  <si>
    <t>Ra'anana</t>
  </si>
  <si>
    <t>Copenhagen 0</t>
  </si>
  <si>
    <t>GÃ¶ttingen</t>
  </si>
  <si>
    <t>AUS03</t>
  </si>
  <si>
    <t>Not USA</t>
  </si>
  <si>
    <t>No Data</t>
  </si>
  <si>
    <t>Building from LDAP</t>
  </si>
  <si>
    <t>Building from Ticket</t>
  </si>
  <si>
    <t>Row Labels</t>
  </si>
  <si>
    <t>Grand Total</t>
  </si>
  <si>
    <t>8000381970</t>
  </si>
  <si>
    <t>7000242947</t>
  </si>
  <si>
    <t>7000242819</t>
  </si>
  <si>
    <t>7000242854</t>
  </si>
  <si>
    <t>7000242823</t>
  </si>
  <si>
    <t>8000381903</t>
  </si>
  <si>
    <t>7000242793</t>
  </si>
  <si>
    <t>7000242720</t>
  </si>
  <si>
    <t>8000381850</t>
  </si>
  <si>
    <t>8000381844</t>
  </si>
  <si>
    <t>8000381793</t>
  </si>
  <si>
    <t>7000242655</t>
  </si>
  <si>
    <t>8000381543</t>
  </si>
  <si>
    <t>7000242465</t>
  </si>
  <si>
    <t>8000381370</t>
  </si>
  <si>
    <t>7000242471</t>
  </si>
  <si>
    <t>8000381160</t>
  </si>
  <si>
    <t>8000380244</t>
  </si>
  <si>
    <t>8000380052</t>
  </si>
  <si>
    <t>7000241455</t>
  </si>
  <si>
    <t>8000379745</t>
  </si>
  <si>
    <t>7000241362</t>
  </si>
  <si>
    <t>7000241351</t>
  </si>
  <si>
    <t>8000379691</t>
  </si>
  <si>
    <t>7000241305</t>
  </si>
  <si>
    <t>8000379595</t>
  </si>
  <si>
    <t>7000241265</t>
  </si>
  <si>
    <t>7000241262</t>
  </si>
  <si>
    <t>7000241215</t>
  </si>
  <si>
    <t>7000241116</t>
  </si>
  <si>
    <t>7000241057</t>
  </si>
  <si>
    <t>7000241055</t>
  </si>
  <si>
    <t>7000241052</t>
  </si>
  <si>
    <t>7000240905</t>
  </si>
  <si>
    <t>8000379083</t>
  </si>
  <si>
    <t>8000379006</t>
  </si>
  <si>
    <t>8000379024</t>
  </si>
  <si>
    <t>8000378926</t>
  </si>
  <si>
    <t>8000378663</t>
  </si>
  <si>
    <t>7000240631</t>
  </si>
  <si>
    <t>8000376762</t>
  </si>
  <si>
    <t>8000376704</t>
  </si>
  <si>
    <t>7000239355</t>
  </si>
  <si>
    <t>7000239256</t>
  </si>
  <si>
    <t>7000239183</t>
  </si>
  <si>
    <t>7000239059</t>
  </si>
  <si>
    <t>7000238990</t>
  </si>
  <si>
    <t>7000239037</t>
  </si>
  <si>
    <t>7000238937</t>
  </si>
  <si>
    <t>8000375948</t>
  </si>
  <si>
    <t>7000238843</t>
  </si>
  <si>
    <t>7000238710</t>
  </si>
  <si>
    <t>7000237327</t>
  </si>
  <si>
    <t>7000237210</t>
  </si>
  <si>
    <t>7000237323</t>
  </si>
  <si>
    <t>8000373317</t>
  </si>
  <si>
    <t>7000237169</t>
  </si>
  <si>
    <t>7000237184</t>
  </si>
  <si>
    <t>7000237029</t>
  </si>
  <si>
    <t>7000236908</t>
  </si>
  <si>
    <t>7000236904</t>
  </si>
  <si>
    <t>8000372566</t>
  </si>
  <si>
    <t>7000235443</t>
  </si>
  <si>
    <t>7000235255</t>
  </si>
  <si>
    <t>7000235191</t>
  </si>
  <si>
    <t>7000235104</t>
  </si>
  <si>
    <t>8000369564</t>
  </si>
  <si>
    <t>7000234968</t>
  </si>
  <si>
    <t>7000232490</t>
  </si>
  <si>
    <t>7000232439</t>
  </si>
  <si>
    <t>8000365287</t>
  </si>
  <si>
    <t>8000365220</t>
  </si>
  <si>
    <t>8000365097</t>
  </si>
  <si>
    <t>7000230524</t>
  </si>
  <si>
    <t>7000230370</t>
  </si>
  <si>
    <t>7000230421</t>
  </si>
  <si>
    <t>8000361957</t>
  </si>
  <si>
    <t>7000230087</t>
  </si>
  <si>
    <t>8000361923</t>
  </si>
  <si>
    <t>8000359364</t>
  </si>
  <si>
    <t>7000228189</t>
  </si>
  <si>
    <t>7000228017</t>
  </si>
  <si>
    <t>8000355805</t>
  </si>
  <si>
    <t>7000226371</t>
  </si>
  <si>
    <t>7000224410</t>
  </si>
  <si>
    <t>8000351668</t>
  </si>
  <si>
    <t>8000338099</t>
  </si>
  <si>
    <t>7000177519</t>
  </si>
  <si>
    <t>Mark</t>
  </si>
  <si>
    <t>Irvine</t>
  </si>
  <si>
    <t>Cincinnati</t>
  </si>
  <si>
    <t>Irving</t>
  </si>
  <si>
    <t>Houston</t>
  </si>
  <si>
    <t>Beijing</t>
  </si>
  <si>
    <t>Tim</t>
  </si>
  <si>
    <t>Mexico</t>
  </si>
  <si>
    <t>American Fork</t>
  </si>
  <si>
    <t>Mr. Sutej Kapur</t>
  </si>
  <si>
    <t>Ticket</t>
  </si>
  <si>
    <t>Miller</t>
  </si>
  <si>
    <t>7000363271</t>
  </si>
  <si>
    <t>Laptop and cellphone.</t>
  </si>
  <si>
    <t>Mr. Mridul Rahman</t>
  </si>
  <si>
    <t>10-22-2014 05:58:04 AM</t>
  </si>
  <si>
    <t>10-22-2013 05:58:04</t>
  </si>
  <si>
    <t>7000370278</t>
  </si>
  <si>
    <t>Mobile Solutions CenterVerizon hotspot</t>
  </si>
  <si>
    <t>10-25-2014 10:42:00 AM</t>
  </si>
  <si>
    <t>10-25-2013 10:46:29</t>
  </si>
  <si>
    <t>Ms. Gail Rapko</t>
  </si>
  <si>
    <t>8000589180</t>
  </si>
  <si>
    <t>WIN7.21MIG</t>
  </si>
  <si>
    <t>Mr. Tim Gernhardt</t>
  </si>
  <si>
    <t>10-31-2013 07:39:24 AM</t>
  </si>
  <si>
    <t>10-25-2013 11:39:24</t>
  </si>
  <si>
    <t>7000370708</t>
  </si>
  <si>
    <t>Verizon MiFi Jet Pack</t>
  </si>
  <si>
    <t>Ms. Andrea France</t>
  </si>
  <si>
    <t>10-26-2014 05:01:02 PM</t>
  </si>
  <si>
    <t>SRIS_PEQP_MOBIL_SIM</t>
  </si>
  <si>
    <t>SIM</t>
  </si>
  <si>
    <t>10-26-2013 17:05:40</t>
  </si>
  <si>
    <t>8000590033</t>
  </si>
  <si>
    <t>run advertised programs is empty</t>
  </si>
  <si>
    <t>Mr. Mark Miller</t>
  </si>
  <si>
    <t>11-02-2013 12:04:48 PM</t>
  </si>
  <si>
    <t>IMIS_CLNT_SCCM_CLNT</t>
  </si>
  <si>
    <t>Client</t>
  </si>
  <si>
    <t>10-27-2013 16:12:45</t>
  </si>
  <si>
    <t>7000370800</t>
  </si>
  <si>
    <t>Lost Apple Iphone replacement required</t>
  </si>
  <si>
    <t>Ms. Jhanvi Patel</t>
  </si>
  <si>
    <t>SRIS_PEQP_MOBIL_LOST</t>
  </si>
  <si>
    <t>Lost device</t>
  </si>
  <si>
    <t>10-27-2013 16:45:38</t>
  </si>
  <si>
    <t>7000372441</t>
  </si>
  <si>
    <t>request for shipping box</t>
  </si>
  <si>
    <t>Mr. Eric Seager</t>
  </si>
  <si>
    <t>10-28-2014 06:48:30 AM</t>
  </si>
  <si>
    <t>10-28-2013 06:50:41</t>
  </si>
  <si>
    <t>7000372478</t>
  </si>
  <si>
    <t>New iPhone - Number was to be ported</t>
  </si>
  <si>
    <t>Mr. John Denning</t>
  </si>
  <si>
    <t>10-28-2014 07:06:55 AM</t>
  </si>
  <si>
    <t>10-28-2013 07:14:01</t>
  </si>
  <si>
    <t>8000593513</t>
  </si>
  <si>
    <t>Equipment Cost Centre change</t>
  </si>
  <si>
    <t>Ms. Nancy Littlefield</t>
  </si>
  <si>
    <t>11-03-2013 03:52:24 AM</t>
  </si>
  <si>
    <t>10-28-2013 08:52:24</t>
  </si>
  <si>
    <t>8000593902</t>
  </si>
  <si>
    <t>Lost Phone</t>
  </si>
  <si>
    <t>Mr. John Basile</t>
  </si>
  <si>
    <t>11-03-2013 06:04:47 AM</t>
  </si>
  <si>
    <t>10-28-2013 11:04:47</t>
  </si>
  <si>
    <t>7000373146</t>
  </si>
  <si>
    <t>Shopping Cart #7521895 - Matt Stultz Upg</t>
  </si>
  <si>
    <t>Ms. Kathy Sendaydiego</t>
  </si>
  <si>
    <t>10-28-2014 11:47:38 AM</t>
  </si>
  <si>
    <t>10-28-2013 11:49:16</t>
  </si>
  <si>
    <t>Mr. Leonardo Borgonovo</t>
  </si>
  <si>
    <t>7000373240</t>
  </si>
  <si>
    <t>Updating to 7.2.1 over VPN?</t>
  </si>
  <si>
    <t>Mr. Scott Cummings</t>
  </si>
  <si>
    <t>10-28-2014 01:17:24 PM</t>
  </si>
  <si>
    <t>SRIS_APPL_OS_REIM</t>
  </si>
  <si>
    <t>Reimage</t>
  </si>
  <si>
    <t>10-28-2013 13:28:07</t>
  </si>
  <si>
    <t>7000373309</t>
  </si>
  <si>
    <t>New RSA</t>
  </si>
  <si>
    <t>Mr. James Hudson</t>
  </si>
  <si>
    <t>10-28-2014 02:17:29 PM</t>
  </si>
  <si>
    <t>SRIS_ACCSS_RA_SECID_NCRD</t>
  </si>
  <si>
    <t>New card assignment</t>
  </si>
  <si>
    <t>10-28-2013 14:17:29</t>
  </si>
  <si>
    <t>7000373319</t>
  </si>
  <si>
    <t>T-Mobile mifi getting too many texts</t>
  </si>
  <si>
    <t>Mr. Ellis Zsoldos</t>
  </si>
  <si>
    <t>10-28-2013 14:59:00</t>
  </si>
  <si>
    <t>Rahman</t>
  </si>
  <si>
    <t xml:space="preserve"> US</t>
  </si>
  <si>
    <t>Rapko</t>
  </si>
  <si>
    <t>Gernhardt</t>
  </si>
  <si>
    <t>France</t>
  </si>
  <si>
    <t>Patel</t>
  </si>
  <si>
    <t>Seager</t>
  </si>
  <si>
    <t>Denning</t>
  </si>
  <si>
    <t xml:space="preserve"> No LDAP Data</t>
  </si>
  <si>
    <t>Littlefield</t>
  </si>
  <si>
    <t>Basile</t>
  </si>
  <si>
    <t>Borgonovo</t>
  </si>
  <si>
    <t xml:space="preserve"> AR</t>
  </si>
  <si>
    <t>Cummings</t>
  </si>
  <si>
    <t>Hudson</t>
  </si>
  <si>
    <t>Mridul</t>
  </si>
  <si>
    <t>Gail</t>
  </si>
  <si>
    <t>Andrea</t>
  </si>
  <si>
    <t>Jhanvi</t>
  </si>
  <si>
    <t>John</t>
  </si>
  <si>
    <t>Nancy</t>
  </si>
  <si>
    <t>Leonardo</t>
  </si>
  <si>
    <t>Scott</t>
  </si>
  <si>
    <t>James</t>
  </si>
  <si>
    <t>Eric</t>
  </si>
  <si>
    <t>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</si>
</sst>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MYSTRUCTUREItems">
        <xs:complexType>
          <xs:sequence>
            <xs:element name="item">
              <xs:complexType>
                <xs:sequence>
                  <xs:element name="OBJECTID" type="xs:string">
									</xs:element>
                  <xs:element name="ITEMTYPE" type="xs:string">
									</xs:element>
                  <xs:element name="STATUS" type="xs:string">
									</xs:element>
                  <xs:element name="DESCRIPTION" type="xs:string">
									</xs:element>
                  <xs:element name="ZZITSMPRC" type="xs:string">
									</xs:element>
                  <xs:element name="ZZBUILDING" type="xs:string">
									</xs:element>
                  <xs:element name="ZZCAT" type="xs:string">
									</xs:element>
                  <xs:element name="ZZCAT_DESC" type="xs:string">
									</xs:element>
                  <xs:element name="OVERDUE" type="xs:string">
									</xs:element>
                  <xs:element name="ZZSERVICE_ORG_RESP_SHORT" type="xs:string">
									</xs:element>
                  <xs:element name="LASTUPDATE" type="xs:string">
									</xs:element>
                  <xs:element name="ZZPO_NUMBER_SOLD" type="xs:string">
									</xs:element>
                  <xs:element name="ZZSTART_DATE" type="xs:string">
									</xs:element>
                  <xs:element name="ZZROOM_NO" type="xs:string">
									</xs:element>
                  <xs:element name="ZZITSMREP" type="xs:string">
									</xs:element>
                  <xs:element name="ZZITSMREQ" type="xs:string">
									</xs:element>
                </xs:sequence>
              </xs:complexType>
            </xs:element>
          </xs:sequence>
        </xs:complexType>
      </xs:element>
    </xs:schema>
  </Schema>
  <Map ID="1" Name="MYSTRUCTUREItems_Map" RootElement="MYSTRUCTUREItem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95.469796296296" createdVersion="4" refreshedVersion="4" minRefreshableVersion="3" recordCount="92">
  <cacheSource type="worksheet">
    <worksheetSource name="Table1"/>
  </cacheSource>
  <cacheFields count="20">
    <cacheField name="Object ID" numFmtId="0">
      <sharedItems count="163">
        <s v="8000381970"/>
        <s v="7000242947"/>
        <s v="7000242819"/>
        <s v="7000242854"/>
        <s v="7000242823"/>
        <s v="8000381903"/>
        <s v="7000242793"/>
        <s v="7000242720"/>
        <s v="8000381850"/>
        <s v="8000381844"/>
        <s v="8000381793"/>
        <s v="7000242655"/>
        <s v="8000381543"/>
        <s v="7000242465"/>
        <s v="8000381370"/>
        <s v="7000242471"/>
        <s v="8000381160"/>
        <s v="8000380244"/>
        <s v="8000380052"/>
        <s v="7000241455"/>
        <s v="8000379745"/>
        <s v="7000241362"/>
        <s v="7000241351"/>
        <s v="8000379691"/>
        <s v="7000241305"/>
        <s v="8000379595"/>
        <s v="7000241265"/>
        <s v="7000241262"/>
        <s v="7000241215"/>
        <s v="7000241116"/>
        <s v="7000241057"/>
        <s v="7000241055"/>
        <s v="7000241052"/>
        <s v="7000240905"/>
        <s v="8000379083"/>
        <s v="8000379006"/>
        <s v="8000379024"/>
        <s v="8000378926"/>
        <s v="8000378663"/>
        <s v="7000240631"/>
        <s v="8000376762"/>
        <s v="8000376704"/>
        <s v="7000239355"/>
        <s v="7000239256"/>
        <s v="7000239183"/>
        <s v="7000239059"/>
        <s v="7000238990"/>
        <s v="7000239037"/>
        <s v="7000238937"/>
        <s v="8000375948"/>
        <s v="7000238843"/>
        <s v="7000238710"/>
        <s v="7000237327"/>
        <s v="7000237210"/>
        <s v="7000237323"/>
        <s v="8000373317"/>
        <s v="7000237169"/>
        <s v="7000237184"/>
        <s v="7000237029"/>
        <s v="7000236908"/>
        <s v="7000236904"/>
        <s v="8000372566"/>
        <s v="7000235443"/>
        <s v="7000235255"/>
        <s v="7000235191"/>
        <s v="7000235104"/>
        <s v="8000369564"/>
        <s v="7000234968"/>
        <s v="7000232490"/>
        <s v="7000232439"/>
        <s v="8000365287"/>
        <s v="8000365220"/>
        <s v="8000365097"/>
        <s v="7000230524"/>
        <s v="7000230370"/>
        <s v="7000230421"/>
        <s v="8000361957"/>
        <s v="7000230087"/>
        <s v="8000361923"/>
        <s v="8000359364"/>
        <s v="7000228189"/>
        <s v="7000228017"/>
        <s v="8000355805"/>
        <s v="7000226371"/>
        <s v="7000224410"/>
        <s v="8000351668"/>
        <s v="7000221474"/>
        <s v="8000338099"/>
        <s v="8000338005"/>
        <s v="7000207099"/>
        <s v="7000183948"/>
        <s v="7000177519"/>
        <s v="7000199012" u="1"/>
        <s v="7000224492" u="1"/>
        <s v="7000175883" u="1"/>
        <s v="7000182385" u="1"/>
        <s v="8000355736" u="1"/>
        <s v="7000196573" u="1"/>
        <s v="7000226138" u="1"/>
        <s v="7000228270" u="1"/>
        <s v="7000209975" u="1"/>
        <s v="7000221539" u="1"/>
        <s v="7000228050" u="1"/>
        <s v="7000196824" u="1"/>
        <s v="7000197264" u="1"/>
        <s v="8000276720" u="1"/>
        <s v="7000195723" u="1"/>
        <s v="7000195237" u="1"/>
        <s v="7000213775" u="1"/>
        <s v="7000228329" u="1"/>
        <s v="8000358604" u="1"/>
        <s v="7000210970" u="1"/>
        <s v="7000186208" u="1"/>
        <s v="7000195589" u="1"/>
        <s v="7000228036" u="1"/>
        <s v="7000197134" u="1"/>
        <s v="7000165666" u="1"/>
        <s v="7000226333" u="1"/>
        <s v="7000228198" u="1"/>
        <s v="7000196754" u="1"/>
        <s v="7000228185" u="1"/>
        <s v="7000196725" u="1"/>
        <s v="7000209583" u="1"/>
        <s v="7000181729" u="1"/>
        <s v="7000194933" u="1"/>
        <s v="7000195153" u="1"/>
        <s v="7000226335" u="1"/>
        <s v="7000221368" u="1"/>
        <s v="7000224175" u="1"/>
        <s v="7000228305" u="1"/>
        <s v="7000179152" u="1"/>
        <s v="7000182199" u="1"/>
        <s v="7000196829" u="1"/>
        <s v="7000197269" u="1"/>
        <s v="7000228335" u="1"/>
        <s v="7000228204" u="1"/>
        <s v="7000193818" u="1"/>
        <s v="7000211254" u="1"/>
        <s v="7000227954" u="1"/>
        <s v="7000199021" u="1"/>
        <s v="7000224279" u="1"/>
        <s v="7000197139" u="1"/>
        <s v="7000179359" u="1"/>
        <s v="7000200831" u="1"/>
        <s v="7000226338" u="1"/>
        <s v="7000195274" u="1"/>
        <s v="7000195583" u="1"/>
        <s v="7000197244" u="1"/>
        <s v="7000226339" u="1"/>
        <s v="7000194835" u="1"/>
        <s v="8000358376" u="1"/>
        <s v="7000196759" u="1"/>
        <s v="7000226517" u="1"/>
        <s v="7000194938" u="1"/>
        <s v="7000228354" u="1"/>
        <s v="8000355747" u="1"/>
        <s v="7000173706" u="1"/>
        <s v="7000195158" u="1"/>
        <s v="7000228325" u="1"/>
        <s v="7000224417" u="1"/>
        <s v="7000224491" u="1"/>
        <s v="8000359173" u="1"/>
        <s v="7000213728" u="1"/>
      </sharedItems>
    </cacheField>
    <cacheField name="Ticket Type" numFmtId="0">
      <sharedItems/>
    </cacheField>
    <cacheField name="Status" numFmtId="49">
      <sharedItems/>
    </cacheField>
    <cacheField name="Description" numFmtId="49">
      <sharedItems/>
    </cacheField>
    <cacheField name="Processor" numFmtId="49">
      <sharedItems containsBlank="1"/>
    </cacheField>
    <cacheField name="Building from Ticket" numFmtId="49">
      <sharedItems containsNonDate="0" containsString="0" containsBlank="1"/>
    </cacheField>
    <cacheField name="Category" numFmtId="0">
      <sharedItems/>
    </cacheField>
    <cacheField name="Category Description" numFmtId="0">
      <sharedItems/>
    </cacheField>
    <cacheField name="Due Date" numFmtId="0">
      <sharedItems/>
    </cacheField>
    <cacheField name="Org Unit (Service)" numFmtId="0">
      <sharedItems/>
    </cacheField>
    <cacheField name="Updated" numFmtId="0">
      <sharedItems containsNonDate="0" containsString="0" containsBlank="1"/>
    </cacheField>
    <cacheField name="Ext. Reference" numFmtId="0">
      <sharedItems containsNonDate="0" containsString="0" containsBlank="1"/>
    </cacheField>
    <cacheField name="Start Date" numFmtId="0">
      <sharedItems/>
    </cacheField>
    <cacheField name="Room Number" numFmtId="0">
      <sharedItems containsBlank="1"/>
    </cacheField>
    <cacheField name="Reported by" numFmtId="0">
      <sharedItems/>
    </cacheField>
    <cacheField name="Affected User/Req." numFmtId="49">
      <sharedItems/>
    </cacheField>
    <cacheField name="Lookup User" numFmtId="0">
      <sharedItems/>
    </cacheField>
    <cacheField name="User Country" numFmtId="0">
      <sharedItems/>
    </cacheField>
    <cacheField name="User Location" numFmtId="0">
      <sharedItems/>
    </cacheField>
    <cacheField name="Building from LDAP" numFmtId="0">
      <sharedItems containsMixedTypes="1" containsNumber="1" containsInteger="1" minValue="0" maxValue="0" count="23">
        <s v="NSQ01"/>
        <s v="PAL02"/>
        <s v="CHI03"/>
        <s v="STL02"/>
        <s v="WDC01"/>
        <s v="BOS01"/>
        <s v="IRV01"/>
        <s v="DEN01"/>
        <s v="DUN01"/>
        <s v="MIA01"/>
        <s v="NYC01"/>
        <s v="CIN01"/>
        <s v="BEL01"/>
        <s v="No Data"/>
        <s v="ATL01"/>
        <s v="HOU03"/>
        <s v="APH50"/>
        <s v="SCO01"/>
        <s v="Not USA"/>
        <s v="ISI01"/>
        <s v="DET01"/>
        <s v="BOF01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s v="Incident"/>
    <s v="Assigned"/>
    <s v="Charger not working"/>
    <m/>
    <m/>
    <s v="IMIS_PEQP_NOTEB"/>
    <s v="Notebook"/>
    <s v="08-15-2013 05:44:15 AM"/>
    <s v="CTF_WS"/>
    <m/>
    <m/>
    <s v="08-09-2013 09:44:15"/>
    <s v="NONE"/>
    <s v="Ms. Anabela Rossi"/>
    <s v="Mr. Duncan Torkornoo"/>
    <s v="Duncan Torkornoo"/>
    <s v="US"/>
    <s v="Newtown Square"/>
    <x v="0"/>
  </r>
  <r>
    <x v="1"/>
    <s v="Service Request"/>
    <s v="In Process"/>
    <s v="[NHO]|new hire orientation"/>
    <s v="Mr. Nilay Patel"/>
    <m/>
    <s v="SRIS_PEQP_REP_NOTB"/>
    <s v="Notebook"/>
    <s v="08-09-2014 09:40:12 AM"/>
    <s v="CTF_WS"/>
    <m/>
    <m/>
    <s v="08-09-2013 09:40:12"/>
    <m/>
    <s v="MR. Michael Wolowyk"/>
    <s v="Mr. Michael Wolowyk"/>
    <s v="Michael Wolowyk"/>
    <s v="US"/>
    <s v="Palo Alto"/>
    <x v="1"/>
  </r>
  <r>
    <x v="2"/>
    <s v="Service Request"/>
    <s v="New"/>
    <s v="MD Equipment verification inquiry"/>
    <m/>
    <m/>
    <s v="SRIS_PEQP_RETURN"/>
    <s v="Return"/>
    <s v="12-31-9999 11:59:00 PM"/>
    <s v="CTF_WS"/>
    <m/>
    <m/>
    <s v="08-09-2013 09:24:21"/>
    <s v="NONE"/>
    <s v="Mr. Manju Venkatesha"/>
    <s v="Mr. Manju Venkatesha"/>
    <s v="Manju Venkatesha"/>
    <s v="US"/>
    <s v="Downers Grove"/>
    <x v="2"/>
  </r>
  <r>
    <x v="3"/>
    <s v="Service Request"/>
    <s v="Assigned"/>
    <s v="PO 4502479347 CS540 Plantronics Headset"/>
    <s v="Mr. Andrew Aker"/>
    <m/>
    <s v="SRIS_PEQP_DLVR"/>
    <s v="Deliver"/>
    <s v="08-09-2014 09:12:08 AM"/>
    <s v="CTF_WS"/>
    <m/>
    <m/>
    <s v="08-09-2013 09:12:08"/>
    <s v="NONE"/>
    <s v="Mr. Dan Sherman"/>
    <s v="Mr. Dan Sherman"/>
    <s v="Dan Sherman"/>
    <s v="US"/>
    <s v="St. Louis"/>
    <x v="3"/>
  </r>
  <r>
    <x v="4"/>
    <s v="Service Request"/>
    <s v="Assigned"/>
    <s v="Install VMWare Fusion with windows"/>
    <m/>
    <m/>
    <s v="SRIS_APPL_INST_PCK"/>
    <s v="Packaged"/>
    <s v="08-09-2014 07:38:44 AM"/>
    <s v="CTF_WS"/>
    <m/>
    <m/>
    <s v="08-09-2013 09:03:41"/>
    <m/>
    <s v="Mr. Kunal Mehta"/>
    <s v="Mr. Kunal Mehta"/>
    <s v="Kunal Mehta"/>
    <s v="US"/>
    <s v="Downers Grove"/>
    <x v="2"/>
  </r>
  <r>
    <x v="5"/>
    <s v="Incident"/>
    <s v="Assigned"/>
    <s v="iphone 5 &quot;home&quot; button no longer working"/>
    <m/>
    <m/>
    <s v="IMIS_PEQP_MOBIL_IOS"/>
    <s v="iOS"/>
    <s v="08-15-2013 03:21:47 AM"/>
    <s v="CTF_MS"/>
    <m/>
    <m/>
    <s v="08-09-2013 08:52:44"/>
    <s v="NONE"/>
    <s v="Ms. Julia Yueh"/>
    <s v="Ms. Julia Yueh"/>
    <s v="Julia Yueh"/>
    <s v="US"/>
    <s v="Washington"/>
    <x v="4"/>
  </r>
  <r>
    <x v="6"/>
    <s v="Service Request"/>
    <s v="New"/>
    <s v="International Roaming"/>
    <m/>
    <m/>
    <s v="SRIS_COMCHL_ACCOUNT_MOBRT"/>
    <s v="Mobile Rateplan"/>
    <s v="12-31-9999 11:59:00 PM"/>
    <s v="CTF_MS"/>
    <m/>
    <m/>
    <s v="08-09-2013 08:36:24"/>
    <s v="NONE"/>
    <s v="Ms. Patricia Dziados"/>
    <s v="Ms. Patricia Dziados"/>
    <s v="Patricia Dziados"/>
    <s v="US"/>
    <s v="Burlington"/>
    <x v="5"/>
  </r>
  <r>
    <x v="7"/>
    <s v="Service Request"/>
    <s v="New"/>
    <s v="Keep cell phone number"/>
    <m/>
    <m/>
    <s v="SRIS_COMCHL_ACCOUNT_MOBL"/>
    <s v="Mobile"/>
    <s v="12-31-9999 11:59:00 PM"/>
    <s v="CTF_MS"/>
    <m/>
    <m/>
    <s v="08-09-2013 08:26:41"/>
    <m/>
    <s v="Mr. Mark Asdikian"/>
    <s v="Mr. Mark Asdikian"/>
    <s v="Mark Asdikian"/>
    <s v="US"/>
    <s v="Irvine"/>
    <x v="6"/>
  </r>
  <r>
    <x v="8"/>
    <s v="Incident"/>
    <s v="Assigned"/>
    <s v="Keyboard not working"/>
    <m/>
    <m/>
    <s v="IMIS_PEQP_NOTEB"/>
    <s v="Notebook"/>
    <s v="08-15-2013 04:16:20 AM"/>
    <s v="CTF_WS"/>
    <m/>
    <m/>
    <s v="08-09-2013 08:16:20"/>
    <s v="NONE"/>
    <s v="Mr. Mateen Siddiqui"/>
    <s v="Mr. Mateen Siddiqui"/>
    <s v="Mateen Siddiqui"/>
    <s v="US"/>
    <s v="American Fork"/>
    <x v="7"/>
  </r>
  <r>
    <x v="9"/>
    <s v="Incident"/>
    <s v="Assigned"/>
    <s v="Replacement Battery"/>
    <m/>
    <m/>
    <s v="IMIS_PEQP_NOTEB"/>
    <s v="Notebook"/>
    <s v="08-15-2013 03:59:49 AM"/>
    <s v="CTF_WS"/>
    <m/>
    <m/>
    <s v="08-09-2013 07:59:49"/>
    <m/>
    <s v="Mr. Van Vi"/>
    <s v="Mr. Van Vi"/>
    <s v="Van Vi"/>
    <s v="US"/>
    <s v="Palo Alto"/>
    <x v="1"/>
  </r>
  <r>
    <x v="10"/>
    <s v="Incident"/>
    <s v="Assigned"/>
    <s v="rephanadev1: cannot load home dir"/>
    <m/>
    <m/>
    <s v="IMIS_PEQP_NOTEB"/>
    <s v="Notebook"/>
    <s v="08-14-2013 11:39:55 AM"/>
    <s v="CTF_WS"/>
    <m/>
    <m/>
    <s v="08-09-2013 07:57:49"/>
    <m/>
    <s v="Mr. Alfa Wong"/>
    <s v="Mr. Alfa Wong"/>
    <s v="Alfa Wong"/>
    <s v="US"/>
    <s v="Dublin"/>
    <x v="8"/>
  </r>
  <r>
    <x v="11"/>
    <s v="Service Request"/>
    <s v="Assigned"/>
    <s v="PO 4502477551 Wireless Mouse"/>
    <s v="Mr. Kenneth Warren"/>
    <m/>
    <s v="SRIS_PEQP_DLVR"/>
    <s v="Deliver"/>
    <s v="08-09-2014 07:16:41 AM"/>
    <s v="CTF_WS"/>
    <m/>
    <m/>
    <s v="08-09-2013 07:16:41"/>
    <s v="NONE"/>
    <s v="Mr. Veronock Exavier"/>
    <s v="Mr. Veronock Exavier"/>
    <s v="Veronock Exavier"/>
    <s v="US"/>
    <s v="Newtown Square"/>
    <x v="0"/>
  </r>
  <r>
    <x v="12"/>
    <s v="Incident"/>
    <s v="Assigned"/>
    <s v="User cannot access SAP pages"/>
    <m/>
    <m/>
    <s v="IMIS_APPL_IE_8"/>
    <s v="MS Internet Explorer 8"/>
    <s v="08-15-2013 02:19:13 AM"/>
    <s v="CTF_WS"/>
    <m/>
    <m/>
    <s v="08-09-2013 06:19:13"/>
    <m/>
    <s v="Ms. Anabela Rossi"/>
    <s v="Ms. Nina Conway"/>
    <s v="Nina Conway"/>
    <s v="US"/>
    <s v="Newtown Square"/>
    <x v="0"/>
  </r>
  <r>
    <x v="13"/>
    <s v="Service Request"/>
    <s v="New"/>
    <s v="Inaccurate data"/>
    <m/>
    <m/>
    <s v="SRIS_PEQP_RETURN"/>
    <s v="Return"/>
    <s v="12-31-9999 11:59:00 PM"/>
    <s v="CTF_WS"/>
    <m/>
    <m/>
    <s v="08-09-2013 05:52:21"/>
    <s v="NONE"/>
    <s v="Ms. Ada Perez"/>
    <s v="Ms. Ada Perez"/>
    <s v="Ada Perez"/>
    <s v="US"/>
    <s v="Miami"/>
    <x v="9"/>
  </r>
  <r>
    <x v="14"/>
    <s v="Incident"/>
    <s v="Assigned"/>
    <s v="SAP GUI error 88"/>
    <m/>
    <m/>
    <s v="IMIS_APPL_SAP_GUI"/>
    <s v="GUI"/>
    <s v="08-15-2013 01:36:58 AM"/>
    <s v="CTF_WS"/>
    <m/>
    <m/>
    <s v="08-09-2013 05:36:58"/>
    <m/>
    <s v="Ms. Anabela Rossi"/>
    <s v="Ms. Nina Conway"/>
    <s v="Nina Conway"/>
    <s v="US"/>
    <s v="Newtown Square"/>
    <x v="0"/>
  </r>
  <r>
    <x v="15"/>
    <s v="Service Request"/>
    <s v="Assigned"/>
    <s v="Called to get a new battery adapter"/>
    <m/>
    <m/>
    <s v="SRIS_PEQP_ORDR"/>
    <s v="Order (US only)"/>
    <s v="08-09-2014 05:28:36 AM"/>
    <s v="CTF_WS"/>
    <m/>
    <m/>
    <s v="08-09-2013 05:28:36"/>
    <s v="NONE"/>
    <s v="Mr. Domenic Iannaccone"/>
    <s v="Mr. Domenic Iannaccone"/>
    <s v="Domenic Iannaccone"/>
    <s v="US"/>
    <s v="New York"/>
    <x v="10"/>
  </r>
  <r>
    <x v="16"/>
    <s v="Incident"/>
    <s v="Assigned"/>
    <s v="Blackberry is not working"/>
    <m/>
    <m/>
    <s v="IMIS_PEQP_MOBIL_BB"/>
    <s v="Blackberry"/>
    <s v="08-14-2013 11:59:25 PM"/>
    <s v="CTF_MS"/>
    <m/>
    <m/>
    <s v="08-09-2013 04:02:12"/>
    <s v="NONE"/>
    <s v="Mr. Christian Fuellgraf"/>
    <s v="Mr. Christian Fuellgraf"/>
    <s v="Christian Fuellgraf"/>
    <s v="US"/>
    <s v="Cincinnati"/>
    <x v="11"/>
  </r>
  <r>
    <x v="17"/>
    <s v="Incident"/>
    <s v="Assigned"/>
    <s v="Computer suddently get blue screen."/>
    <m/>
    <m/>
    <s v="IMIS_PEQP_NOTEB"/>
    <s v="Notebook"/>
    <s v="08-14-2013 06:46:40 PM"/>
    <s v="CTF_WS"/>
    <m/>
    <m/>
    <s v="08-08-2013 22:46:40"/>
    <m/>
    <s v="Mr. Danny Holliway"/>
    <s v="Mr. Danny Holliway"/>
    <s v="Danny Holliway"/>
    <s v="US"/>
    <s v="Bellevue"/>
    <x v="12"/>
  </r>
  <r>
    <x v="18"/>
    <s v="Incident"/>
    <s v="Assigned"/>
    <s v="T Mobile 4G Hotspot not powering"/>
    <m/>
    <m/>
    <s v="IMIS_PEQP_MOBIL_MIFI"/>
    <s v="MiFi"/>
    <s v="08-14-2013 03:25:37 PM"/>
    <s v="CTF_MS"/>
    <m/>
    <m/>
    <s v="08-08-2013 19:26:24"/>
    <m/>
    <s v="Mr. John McKeague"/>
    <s v="Mr. John McKeague"/>
    <s v="John McKeague"/>
    <s v="US"/>
    <s v="Downers Grove"/>
    <x v="2"/>
  </r>
  <r>
    <x v="19"/>
    <s v="Service Request"/>
    <s v="In Process"/>
    <s v="TMO BB Not Working"/>
    <s v="Mr. William Waters"/>
    <m/>
    <s v="SRIS_COMCHL_ACCOUNT_MOBRT"/>
    <s v="Mobile Rateplan"/>
    <s v="08-08-2014 01:29:22 PM"/>
    <s v="CTF_MS"/>
    <m/>
    <m/>
    <s v="08-08-2013 13:29:22"/>
    <m/>
    <s v="Ms. Barbora Calaba"/>
    <s v="Ms. Barbora Calaba"/>
    <s v="Barbora Calaba"/>
    <s v="US"/>
    <s v="Palo Alto"/>
    <x v="1"/>
  </r>
  <r>
    <x v="20"/>
    <s v="Incident"/>
    <s v="Assigned"/>
    <s v="SAP Box Outlook Add-in won't activate"/>
    <m/>
    <m/>
    <s v="IMIS_PEQP_NOTEB"/>
    <s v="Notebook"/>
    <s v="08-14-2013 09:00:32 AM"/>
    <s v="CTF_WS"/>
    <m/>
    <m/>
    <s v="08-08-2013 13:03:59"/>
    <s v="NONE"/>
    <s v="Mr. Will Yeldell"/>
    <s v="Mr. Will Yeldell"/>
    <s v="Will Yeldell"/>
    <s v="No LDAP Data"/>
    <s v="No LDAP Data"/>
    <x v="13"/>
  </r>
  <r>
    <x v="21"/>
    <s v="Service Request"/>
    <s v="New"/>
    <s v="MD Equipment verification inquiry"/>
    <m/>
    <m/>
    <s v="SRIS_PEQP_RETURN"/>
    <s v="Return"/>
    <s v="12-31-9999 11:59:00 PM"/>
    <s v="CTF_WS"/>
    <m/>
    <m/>
    <s v="08-08-2013 12:26:38"/>
    <s v="NONE"/>
    <s v="Mr. Roger Rodriguez"/>
    <s v="Mr. Roger Rodriguez"/>
    <s v="Roger Rodriguez"/>
    <s v="US"/>
    <s v="Miami"/>
    <x v="9"/>
  </r>
  <r>
    <x v="22"/>
    <s v="Service Request"/>
    <s v="Assigned"/>
    <s v="Computer not getting into Wi-Fi"/>
    <m/>
    <m/>
    <s v="SRIS_NW_CLNT_WIFI"/>
    <s v="Wifi"/>
    <s v="08-08-2014 12:11:52 PM"/>
    <s v="CTF_WS"/>
    <m/>
    <m/>
    <s v="08-08-2013 12:11:52"/>
    <m/>
    <s v="Mr. Todd Power"/>
    <s v="Mr. Todd Power"/>
    <s v="Todd Power"/>
    <s v="US"/>
    <s v="Palo Alto"/>
    <x v="1"/>
  </r>
  <r>
    <x v="23"/>
    <s v="Incident"/>
    <s v="Assigned"/>
    <s v="cannot get to open internal store"/>
    <m/>
    <m/>
    <s v="IMIS_PEQP_MOBIL_IOS"/>
    <s v="iOS"/>
    <s v="08-14-2013 08:01:22 AM"/>
    <s v="CTF_MS"/>
    <m/>
    <m/>
    <s v="08-08-2013 12:01:22"/>
    <s v="NONE"/>
    <s v="Ms. Susie Krupa"/>
    <s v="Ms. Susie Krupa"/>
    <s v="Susie Krupa"/>
    <s v="US"/>
    <s v="Atlanta"/>
    <x v="14"/>
  </r>
  <r>
    <x v="24"/>
    <s v="Service Request"/>
    <s v="New"/>
    <s v="Traveling to Canada Need Intl Plan"/>
    <m/>
    <m/>
    <s v="SRIS_COMCHL_ACCOUNT_MOBRT"/>
    <s v="Mobile Rateplan"/>
    <s v="12-31-9999 11:59:00 PM"/>
    <s v="CTF_MS"/>
    <m/>
    <m/>
    <s v="08-08-2013 11:57:10"/>
    <s v="NONE"/>
    <s v="Mr. Jim Sinko"/>
    <s v="Mr. Jim Sinko"/>
    <s v="Jim Sinko"/>
    <s v="US"/>
    <s v="Irving"/>
    <x v="15"/>
  </r>
  <r>
    <x v="25"/>
    <s v="Incident"/>
    <s v="Assigned"/>
    <s v="Issues with the win 7 upgrade."/>
    <m/>
    <m/>
    <s v="IMIS_APPL_OS_IOS"/>
    <s v="iOS"/>
    <s v="08-14-2013 06:28:41 AM"/>
    <s v="CTF_MS"/>
    <m/>
    <m/>
    <s v="08-08-2013 10:28:41"/>
    <s v="NONE"/>
    <s v="Mr. Remo Fabietti"/>
    <s v="Mr. Remo Fabietti"/>
    <s v="Remo Fabietti"/>
    <s v="US"/>
    <s v="Palo Alto"/>
    <x v="1"/>
  </r>
  <r>
    <x v="26"/>
    <s v="Service Request"/>
    <s v="New"/>
    <s v="International data and voice"/>
    <m/>
    <m/>
    <s v="SRIS_COMCHL_ACCOUNT_MOBRT"/>
    <s v="Mobile Rateplan"/>
    <s v="12-31-9999 11:59:00 PM"/>
    <s v="CTF_MS"/>
    <m/>
    <m/>
    <s v="08-08-2013 10:47:15"/>
    <s v="NONE"/>
    <s v="Mr. Edward Kenney"/>
    <s v="Mr. Edward Kenney"/>
    <s v="Edward Kenney"/>
    <s v="US"/>
    <s v="Newtown Square"/>
    <x v="0"/>
  </r>
  <r>
    <x v="27"/>
    <s v="Service Request"/>
    <s v="Assigned"/>
    <s v="AOL"/>
    <s v="Mr. Charles Snyder"/>
    <m/>
    <s v="SRIS_COMCHL_ACCOUNT_MOBRT"/>
    <s v="Mobile Rateplan"/>
    <s v="08-08-2014 10:15:17 AM"/>
    <s v="CTF_MS"/>
    <m/>
    <m/>
    <s v="08-08-2013 10:15:17"/>
    <s v="NONE"/>
    <s v="Mr. Geoff Croghan"/>
    <s v="Mr. Geoff Croghan"/>
    <s v="Geoff Croghan"/>
    <s v="US"/>
    <s v="Bellevue"/>
    <x v="12"/>
  </r>
  <r>
    <x v="28"/>
    <s v="Service Request"/>
    <s v="Assigned"/>
    <s v="iPhone 5 Activation / Afaria Enrollment"/>
    <s v="Mr. Charles Snyder"/>
    <m/>
    <s v="SRIS_COMCHL_ACCOUNT_MOBRT"/>
    <s v="Mobile Rateplan"/>
    <s v="08-08-2014 09:45:53 AM"/>
    <s v="CTF_MS"/>
    <m/>
    <m/>
    <s v="08-08-2013 09:45:53"/>
    <s v="NONE"/>
    <s v="Mr. Shawn Duffy"/>
    <s v="Mr. Shawn Duffy"/>
    <s v="Shawn Duffy"/>
    <s v="US"/>
    <s v="Newtown Square"/>
    <x v="0"/>
  </r>
  <r>
    <x v="29"/>
    <s v="Service Request"/>
    <s v="New"/>
    <s v="New PC"/>
    <m/>
    <m/>
    <s v="SRIS_PEQP_REP_NOTB"/>
    <s v="Notebook"/>
    <s v="12-31-9999 11:59:00 PM"/>
    <s v="CTF_WS"/>
    <m/>
    <m/>
    <s v="08-08-2013 07:54:59"/>
    <s v="NONE"/>
    <s v="Ms. Jennifer Whalen"/>
    <s v="Ms. Jennifer Whalen"/>
    <s v="Jennifer Whalen"/>
    <s v="US"/>
    <s v="Atlanta"/>
    <x v="14"/>
  </r>
  <r>
    <x v="30"/>
    <s v="Service Request"/>
    <s v="New"/>
    <s v="MD Equipment verification inquiry #54426"/>
    <m/>
    <m/>
    <s v="SRIS_PEQP_RETURN"/>
    <s v="Return"/>
    <s v="12-31-9999 11:59:00 PM"/>
    <s v="CTF_WS"/>
    <m/>
    <m/>
    <s v="08-08-2013 07:49:36"/>
    <m/>
    <s v="Mr. Steve Hoffman"/>
    <s v="Mr. Steve Hoffman"/>
    <s v="Steve Hoffman"/>
    <s v="US"/>
    <s v="Downers Grove"/>
    <x v="2"/>
  </r>
  <r>
    <x v="31"/>
    <s v="Service Request"/>
    <s v="New"/>
    <s v="MD Equipment verification inquiry #54479"/>
    <m/>
    <m/>
    <s v="SRIS_PEQP_RETURN"/>
    <s v="Return"/>
    <s v="12-31-9999 11:59:00 PM"/>
    <s v="CTF_WS"/>
    <m/>
    <m/>
    <s v="08-08-2013 07:47:03"/>
    <m/>
    <s v="Mr. Steve Hoffman"/>
    <s v="Mr. Steve Hoffman"/>
    <s v="Steve Hoffman"/>
    <s v="US"/>
    <s v="Downers Grove"/>
    <x v="2"/>
  </r>
  <r>
    <x v="32"/>
    <s v="Service Request"/>
    <s v="New"/>
    <s v="MD Equipment verification inquiry"/>
    <m/>
    <m/>
    <s v="SRIS_PEQP_RETURN"/>
    <s v="Return"/>
    <s v="12-31-9999 11:59:00 PM"/>
    <s v="CTF_WS"/>
    <m/>
    <m/>
    <s v="08-08-2013 07:41:45"/>
    <m/>
    <s v="Mr. Steve Hoffman"/>
    <s v="Mr. Steve Hoffman"/>
    <s v="Steve Hoffman"/>
    <s v="US"/>
    <s v="Downers Grove"/>
    <x v="2"/>
  </r>
  <r>
    <x v="33"/>
    <s v="Service Request"/>
    <s v="Assigned"/>
    <s v="2 week travel to UK need Phone"/>
    <m/>
    <m/>
    <s v="SRIS_COMCHL_ACCOUNT_MOBRT"/>
    <s v="Mobile Rateplan"/>
    <s v="08-08-2014 06:07:14 AM"/>
    <s v="CTF_MS"/>
    <m/>
    <m/>
    <s v="08-08-2013 06:55:20"/>
    <s v="NONE"/>
    <s v="Mr. Michael Cook"/>
    <s v="Mr. Michael Cook"/>
    <s v="Michael Cook"/>
    <s v="US"/>
    <s v="Houston"/>
    <x v="15"/>
  </r>
  <r>
    <x v="34"/>
    <s v="Incident"/>
    <s v="In Process"/>
    <s v="Trust relationship broken"/>
    <s v="Mr. Vincen Bolden"/>
    <m/>
    <s v="IMIS_OTHER_WIN_CTFWS"/>
    <s v="CTF Workspace Walk In Incident"/>
    <s v="08-14-2013 02:42:16 AM"/>
    <s v="CTF_WS"/>
    <m/>
    <m/>
    <s v="08-08-2013 06:42:16"/>
    <m/>
    <s v="Mr. Mark Jordan"/>
    <s v="Mr. Mark Jordan"/>
    <s v="Mark Jordan"/>
    <s v="US"/>
    <s v="Alpharetta"/>
    <x v="16"/>
  </r>
  <r>
    <x v="35"/>
    <s v="Incident"/>
    <s v="In Process"/>
    <s v="Cannot start windows"/>
    <s v="Ms. Sonia Fraser"/>
    <m/>
    <s v="IMIS_PRTSEC_ENCR_HDD"/>
    <s v="Harddisk"/>
    <s v="08-11-2013 04:26:44 AM"/>
    <s v="CTF_WS"/>
    <m/>
    <m/>
    <s v="08-08-2013 06:26:44"/>
    <m/>
    <s v="Mr. John Schmitz"/>
    <s v="Mr. John Schmitz"/>
    <s v="John Schmitz"/>
    <s v="US"/>
    <s v="Scottsdale"/>
    <x v="17"/>
  </r>
  <r>
    <x v="36"/>
    <s v="Incident"/>
    <s v="Assigned"/>
    <s v="Empty Run Advertised Programs"/>
    <m/>
    <m/>
    <s v="IMIS_CLNT_SCCM_CLNT"/>
    <s v="Client"/>
    <s v="08-14-2013 02:55:30 AM"/>
    <s v="CTF_WS"/>
    <m/>
    <m/>
    <s v="08-08-2013 06:29:30"/>
    <m/>
    <s v="Ms. Anabela Rossi"/>
    <s v="Mr. John Patterson"/>
    <s v="John Patterson"/>
    <s v="US"/>
    <s v="Newtown Square"/>
    <x v="0"/>
  </r>
  <r>
    <x v="37"/>
    <s v="Incident"/>
    <s v="Assigned"/>
    <s v="laptop hanging"/>
    <m/>
    <m/>
    <s v="IMIS_PEQP_NOTEB"/>
    <s v="Notebook"/>
    <s v="08-14-2013 01:57:20 AM"/>
    <s v="CTF_WS"/>
    <m/>
    <m/>
    <s v="08-08-2013 05:57:20"/>
    <m/>
    <s v="Ms. Anabela Rossi"/>
    <s v="Mr. Naveen Agarwal"/>
    <s v="Naveen Agarwal"/>
    <s v="US"/>
    <s v="Burlington"/>
    <x v="5"/>
  </r>
  <r>
    <x v="38"/>
    <s v="Incident"/>
    <s v="Assigned"/>
    <s v="battery performance"/>
    <m/>
    <m/>
    <s v="IMIS_PEQP_NOTEB"/>
    <s v="Notebook"/>
    <s v="08-14-2013 12:40:44 AM"/>
    <s v="CTF_WS"/>
    <m/>
    <m/>
    <s v="08-08-2013 04:45:26"/>
    <s v="NONE"/>
    <s v="Ms. Tamara McGraw"/>
    <s v="Ms. Tamara McGraw"/>
    <s v="Tamara McGraw"/>
    <s v="No LDAP Data"/>
    <s v="No LDAP Data"/>
    <x v="13"/>
  </r>
  <r>
    <x v="39"/>
    <s v="Service Request"/>
    <s v="New"/>
    <s v="MD Equipment verification inquiry #46299"/>
    <m/>
    <m/>
    <s v="SRIS_PEQP_RETURN"/>
    <s v="Return"/>
    <s v="12-31-9999 11:59:00 PM"/>
    <s v="CTF_WS"/>
    <m/>
    <m/>
    <s v="08-08-2013 04:27:09"/>
    <s v="NONE"/>
    <s v="Mr. Brian Lurie"/>
    <s v="Mr. Brian Lurie"/>
    <s v="Brian Lurie"/>
    <s v="US"/>
    <s v="Newtown Square"/>
    <x v="0"/>
  </r>
  <r>
    <x v="40"/>
    <s v="Incident"/>
    <s v="Assigned"/>
    <s v="Battery Message"/>
    <m/>
    <m/>
    <s v="IMIS_PEQP_NOTEB"/>
    <s v="Notebook"/>
    <s v="08-13-2013 07:53:48 AM"/>
    <s v="CTF_WS"/>
    <m/>
    <m/>
    <s v="08-07-2013 13:03:29"/>
    <m/>
    <s v="Mr. Mark Morrison"/>
    <s v="Mr. Mark Morrison"/>
    <s v="Mark Morrison"/>
    <s v="US"/>
    <s v="Scottsdale"/>
    <x v="17"/>
  </r>
  <r>
    <x v="41"/>
    <s v="Incident"/>
    <s v="Assigned"/>
    <s v="My company mobile screen crack"/>
    <m/>
    <m/>
    <s v="IMIS_PEQP_MOBIL_CELL"/>
    <s v="Cellphone"/>
    <s v="08-13-2013 08:33:17 AM"/>
    <s v="CTF_MS"/>
    <m/>
    <m/>
    <s v="08-07-2013 12:36:08"/>
    <s v="NONE"/>
    <s v="Mr. Jie Wu"/>
    <s v="Mr. Jie Wu"/>
    <s v="Jie Wu"/>
    <s v="CN"/>
    <s v="Beijing"/>
    <x v="18"/>
  </r>
  <r>
    <x v="42"/>
    <s v="Service Request"/>
    <s v="Assigned"/>
    <s v="New Verizon hotspot needed"/>
    <m/>
    <m/>
    <s v="SRIS_PEQP_MOBIL_CELL"/>
    <s v="Cellphone"/>
    <s v="08-07-2014 12:22:30 PM"/>
    <s v="CTF_MS"/>
    <m/>
    <m/>
    <s v="08-07-2013 12:22:30"/>
    <s v="NONE"/>
    <s v="Mr. Brian Weiland"/>
    <s v="Mr. Jim Rodabaugh"/>
    <s v="Jim Rodabaugh"/>
    <s v="US"/>
    <s v="Downers Grove"/>
    <x v="2"/>
  </r>
  <r>
    <x v="43"/>
    <s v="Service Request"/>
    <s v="Assigned"/>
    <s v="VPN On Blackberry 10"/>
    <s v="Mr. Duane Wright"/>
    <m/>
    <s v="SRIS_APPL_OS_BB"/>
    <s v="Blackberry"/>
    <s v="08-07-2014 11:00:57 AM"/>
    <s v="CTF_MS"/>
    <m/>
    <m/>
    <s v="08-07-2013 11:00:57"/>
    <m/>
    <s v="Ms. Anabela Rossi"/>
    <s v="Ms. Laura Shockley"/>
    <s v="Laura Shockley"/>
    <s v="US"/>
    <s v="Atlanta"/>
    <x v="14"/>
  </r>
  <r>
    <x v="44"/>
    <s v="Service Request"/>
    <s v="Assigned"/>
    <s v="New Hire Request"/>
    <m/>
    <m/>
    <s v="SRIS_PEQP_ORDR"/>
    <s v="Order (US only)"/>
    <s v="08-07-2014 09:48:04 AM"/>
    <s v="CTF_WS"/>
    <m/>
    <m/>
    <s v="08-07-2013 09:48:04"/>
    <s v="NONE"/>
    <s v="Mr. Daniel Reid"/>
    <s v="Mr. Daniel Reid"/>
    <s v="Daniel Reid"/>
    <s v="US"/>
    <s v="Miami"/>
    <x v="9"/>
  </r>
  <r>
    <x v="45"/>
    <s v="Service Request"/>
    <s v="For Review"/>
    <s v="MAC image"/>
    <s v="Mr. Vincen Bolden"/>
    <m/>
    <s v="SRIS_OTHER_WIN_CTFWS"/>
    <s v="CTF Workspace Walk In SR"/>
    <s v="08-07-2014 08:17:30 AM"/>
    <s v="CTF_WS"/>
    <m/>
    <m/>
    <s v="08-07-2013 08:17:30"/>
    <s v="NONE"/>
    <s v="Mr. Chris Heeter"/>
    <s v="Mr. Chris Heeter"/>
    <s v="Chris Heeter"/>
    <s v="US"/>
    <s v="Alpharetta"/>
    <x v="16"/>
  </r>
  <r>
    <x v="46"/>
    <s v="Service Request"/>
    <s v="New"/>
    <s v="Need to change service - SR-MOB-ACCT"/>
    <m/>
    <m/>
    <s v="SRIS_COMCHL_ACCOUNT_MOBL"/>
    <s v="Mobile"/>
    <s v="12-31-9999 11:59:00 PM"/>
    <s v="CTF_MS"/>
    <m/>
    <m/>
    <s v="08-07-2013 08:13:06"/>
    <s v="NONE"/>
    <s v="Mr. Joe Chance"/>
    <s v="Mr. Joe Chance"/>
    <s v="Joe Chance"/>
    <s v="US"/>
    <s v="Atlanta"/>
    <x v="14"/>
  </r>
  <r>
    <x v="47"/>
    <s v="Service Request"/>
    <s v="In Process"/>
    <s v="Turn In iPhone VZW"/>
    <s v="Mr. William Waters"/>
    <m/>
    <s v="SRIS_COMCHL_ACCOUNT_MOBRT"/>
    <s v="Mobile Rateplan"/>
    <s v="08-07-2014 08:00:22 AM"/>
    <s v="CTF_MS"/>
    <m/>
    <m/>
    <s v="08-07-2013 08:00:22"/>
    <m/>
    <s v="Mr. Kevin Hwang"/>
    <s v="Mr. Kevin Hwang"/>
    <s v="Kevin Hwang"/>
    <s v="US"/>
    <s v="Palo Alto"/>
    <x v="1"/>
  </r>
  <r>
    <x v="48"/>
    <s v="Service Request"/>
    <s v="Assigned"/>
    <s v="Activate SAP email on new iPhone"/>
    <m/>
    <m/>
    <s v="SRIS_PEQP_MOBIL_IOS"/>
    <s v="iOS"/>
    <s v="08-07-2014 07:23:31 AM"/>
    <s v="CTF_MS"/>
    <m/>
    <m/>
    <s v="08-07-2013 07:29:00"/>
    <s v="NONE"/>
    <s v="Mr. John Baxter"/>
    <s v="Mr. John Baxter"/>
    <s v="John Baxter"/>
    <s v="US"/>
    <s v="Burlington"/>
    <x v="5"/>
  </r>
  <r>
    <x v="49"/>
    <s v="Incident"/>
    <s v="New"/>
    <s v="MSC-edge client not working on ipad"/>
    <m/>
    <m/>
    <s v="IMIS_OTHER_WIN_CTFMS"/>
    <s v="CTF Mobile Walk In Incident"/>
    <s v="08-13-2013 02:48:47 AM"/>
    <s v="CTF_MS"/>
    <m/>
    <m/>
    <s v="08-07-2013 06:48:47"/>
    <m/>
    <s v="Ms. Julie Robillard"/>
    <s v="Ms. Julie Robillard"/>
    <s v="Julie Robillard"/>
    <s v="US"/>
    <s v="Newtown Square"/>
    <x v="0"/>
  </r>
  <r>
    <x v="50"/>
    <s v="Service Request"/>
    <s v="New"/>
    <s v="MSC-power cord for hot spot device"/>
    <m/>
    <m/>
    <s v="SRIS_OTHER_WIN_CTFMS"/>
    <s v="CTF Mobile Walk In SR"/>
    <s v="08-07-2014 06:44:08 AM"/>
    <s v="CTF_MS"/>
    <m/>
    <m/>
    <s v="08-07-2013 06:44:08"/>
    <m/>
    <s v="Mr. Christopher Hill"/>
    <s v="Mr. Christopher Hill"/>
    <s v="Christopher Hill"/>
    <s v="US"/>
    <s v="Newtown Square"/>
    <x v="0"/>
  </r>
  <r>
    <x v="51"/>
    <s v="Service Request"/>
    <s v="For Review"/>
    <s v="International travel"/>
    <s v="Mr. Duane Wright"/>
    <m/>
    <s v="SRIS_COMCHL_ACCOUNT_MOBRT"/>
    <s v="Mobile Rateplan"/>
    <s v="08-07-2014 05:51:12 AM"/>
    <s v="CTF_MS"/>
    <m/>
    <m/>
    <s v="08-07-2013 05:52:24"/>
    <s v="NONE"/>
    <s v="Mr. Ronald De Vries"/>
    <s v="Mr. Ronald De Vries"/>
    <s v="Ronald De Vries"/>
    <s v="No LDAP Data"/>
    <s v="No LDAP Data"/>
    <x v="13"/>
  </r>
  <r>
    <x v="52"/>
    <s v="Service Request"/>
    <s v="New"/>
    <s v="Intl Transfer Request"/>
    <m/>
    <m/>
    <s v="SRIS_COMCHL_ACCOUNT_MOBL"/>
    <s v="Mobile"/>
    <s v="08-06-2014 01:52:47 PM"/>
    <s v="CTF_MS"/>
    <m/>
    <m/>
    <s v="08-06-2013 13:52:47"/>
    <s v="NONE"/>
    <s v="Mr. Kevin Fay"/>
    <s v="Mr. Kevin Fay"/>
    <s v="Kevin Fay"/>
    <s v="US"/>
    <s v="Burlington"/>
    <x v="5"/>
  </r>
  <r>
    <x v="53"/>
    <s v="Service Request"/>
    <s v="Assigned"/>
    <s v="roaming activation"/>
    <m/>
    <m/>
    <s v="SRIS_COMCHL_ACCOUNT_MOBRT"/>
    <s v="Mobile Rateplan"/>
    <s v="08-06-2014 12:34:45 PM"/>
    <s v="CTF_MS"/>
    <m/>
    <m/>
    <s v="08-06-2013 12:34:45"/>
    <s v="NONE"/>
    <s v="Ms. Sundeep Dhaliwal"/>
    <s v="Ms. Sundeep Dhaliwal"/>
    <s v="Sundeep Dhaliwal"/>
    <s v="US"/>
    <s v="New York"/>
    <x v="10"/>
  </r>
  <r>
    <x v="54"/>
    <s v="Service Request"/>
    <s v="New"/>
    <s v="Intl Transfer Request"/>
    <m/>
    <m/>
    <s v="SRIS_COMCHL_ACCOUNT_MOBL"/>
    <s v="Mobile"/>
    <s v="08-06-2014 12:24:54 PM"/>
    <s v="CTF_MS"/>
    <m/>
    <m/>
    <s v="08-06-2013 12:24:54"/>
    <s v="NONE"/>
    <s v="Ms. Seema Iyer"/>
    <s v="Ms. Seema Iyer"/>
    <s v="Seema Iyer"/>
    <s v="US"/>
    <s v="New York"/>
    <x v="10"/>
  </r>
  <r>
    <x v="55"/>
    <s v="Incident"/>
    <s v="Assigned"/>
    <s v="not able to load apps from sap store"/>
    <m/>
    <m/>
    <s v="IMIS_PEQP_MOBIL_IOS"/>
    <s v="iOS"/>
    <s v="08-12-2013 08:13:12 AM"/>
    <s v="CTF_MS"/>
    <m/>
    <m/>
    <s v="08-06-2013 12:13:12"/>
    <s v="NONE"/>
    <s v="Ms. Keegan Hooks"/>
    <s v="Ms. Keegan Hooks"/>
    <s v="Keegan Hooks"/>
    <s v="US"/>
    <s v="Newtown Square"/>
    <x v="0"/>
  </r>
  <r>
    <x v="56"/>
    <s v="Service Request"/>
    <s v="Assigned"/>
    <s v="Request a new MiFi"/>
    <m/>
    <m/>
    <s v="SRIS_PEQP_MOBIL_IOS"/>
    <s v="iOS"/>
    <s v="08-06-2014 11:06:21 AM"/>
    <s v="CTF_MS"/>
    <m/>
    <m/>
    <s v="08-06-2013 11:14:55"/>
    <m/>
    <s v="Mr. Michael Glover"/>
    <s v="Mr. Michael Glover"/>
    <s v="Michael Glover"/>
    <s v="US"/>
    <s v="Atlanta"/>
    <x v="14"/>
  </r>
  <r>
    <x v="57"/>
    <s v="Service Request"/>
    <s v="In Process"/>
    <s v="EQUIPMENT READY FOR PICKUP/SHIPMENT"/>
    <s v="Mr. William Waters"/>
    <m/>
    <s v="SRIS_COMCHL_ACCOUNT_MOBRT"/>
    <s v="Mobile Rateplan"/>
    <s v="08-06-2014 10:30:41 AM"/>
    <s v="CTF_MS"/>
    <m/>
    <m/>
    <s v="08-06-2013 10:30:41"/>
    <m/>
    <s v="Mr. Brad Steinhoff"/>
    <s v="Mr. Brad Steinhoff"/>
    <s v="Brad Steinhoff"/>
    <s v="US"/>
    <s v="Palo Alto"/>
    <x v="1"/>
  </r>
  <r>
    <x v="58"/>
    <s v="Service Request"/>
    <s v="Assigned"/>
    <s v="Mobile Hotspot Not Working"/>
    <m/>
    <m/>
    <s v="SRIS_PEQP_MOBIL_CELL"/>
    <s v="Cellphone"/>
    <s v="08-06-2014 08:32:49 AM"/>
    <s v="CTF_MS"/>
    <m/>
    <m/>
    <s v="08-06-2013 08:40:05"/>
    <s v="NONE"/>
    <s v="Ms. Gaye Sopp"/>
    <s v="Ms. Gaye Sopp"/>
    <s v="Gaye Sopp"/>
    <s v="US"/>
    <s v="Newtown Square"/>
    <x v="0"/>
  </r>
  <r>
    <x v="59"/>
    <s v="Service Request"/>
    <s v="Assigned"/>
    <s v="New Hire Request  - SALES IPAD"/>
    <s v="Mr. Glenn Brockson"/>
    <m/>
    <s v="SRIS_APPL_OS_IOS"/>
    <s v="iOS"/>
    <s v="08-06-2014 08:34:03 AM"/>
    <s v="CTF_MS"/>
    <m/>
    <m/>
    <s v="08-06-2013 08:34:03"/>
    <m/>
    <s v="Mr. Matthew Savage"/>
    <s v="Mr. Carter Brunelle"/>
    <s v="Carter Brunelle"/>
    <s v="US"/>
    <s v="Atlanta"/>
    <x v="14"/>
  </r>
  <r>
    <x v="60"/>
    <s v="Service Request"/>
    <s v="Assigned"/>
    <s v="New Hire Request"/>
    <s v="Mr. Glenn Brockson"/>
    <m/>
    <s v="SRIS_PEQP_ORDR"/>
    <s v="Order (US only)"/>
    <s v="08-06-2014 08:33:57 AM"/>
    <s v="CTF_WS"/>
    <m/>
    <m/>
    <s v="08-06-2013 08:33:57"/>
    <m/>
    <s v="Mr. Matthew Savage"/>
    <s v="Mr. Carter Brunelle"/>
    <s v="Carter Brunelle"/>
    <s v="US"/>
    <s v="Atlanta"/>
    <x v="14"/>
  </r>
  <r>
    <x v="61"/>
    <s v="Incident"/>
    <s v="Assigned"/>
    <s v="Error installing SSO certificate"/>
    <m/>
    <m/>
    <s v="IMIS_APPL_OS_IOS"/>
    <s v="iOS"/>
    <s v="08-12-2013 03:34:04 AM"/>
    <s v="CTF_MS"/>
    <m/>
    <m/>
    <s v="08-06-2013 06:50:07"/>
    <s v="NONE"/>
    <s v="Mr. Gerald Withers"/>
    <s v="Mr. Gerald Withers"/>
    <s v="Gerald Withers"/>
    <s v="No LDAP Data"/>
    <s v="No LDAP Data"/>
    <x v="13"/>
  </r>
  <r>
    <x v="62"/>
    <s v="Service Request"/>
    <s v="New"/>
    <s v="Please adjust my phone for use in Canada"/>
    <m/>
    <m/>
    <s v="SRIS_COMCHL_ACCOUNT_MOBRT"/>
    <s v="Mobile Rateplan"/>
    <s v="12-31-9999 11:59:00 PM"/>
    <s v="CTF_MS"/>
    <m/>
    <m/>
    <s v="08-05-2013 20:59:27"/>
    <s v="NONE"/>
    <s v="Mr. Bobby Coates"/>
    <s v="Mr. Bobby Coates"/>
    <s v="Bobby Coates"/>
    <s v="US"/>
    <s v="Bellevue"/>
    <x v="12"/>
  </r>
  <r>
    <x v="63"/>
    <s v="Service Request"/>
    <s v="In Process"/>
    <s v="Double Checking IR"/>
    <s v="Mr. William Waters"/>
    <m/>
    <s v="SRIS_COMCHL_ACCOUNT_MOBRT"/>
    <s v="Mobile Rateplan"/>
    <s v="08-05-2014 03:36:12 PM"/>
    <s v="CTF_MS"/>
    <m/>
    <m/>
    <s v="08-05-2013 15:36:12"/>
    <s v="NONE"/>
    <s v="Ms. Tracey Arnott"/>
    <s v="Ms. Tracey Arnott"/>
    <s v="Tracey Arnott"/>
    <s v="US"/>
    <s v="Scottsdale"/>
    <x v="17"/>
  </r>
  <r>
    <x v="64"/>
    <s v="Service Request"/>
    <s v="Assigned"/>
    <s v="Upgrade Eligibility Date"/>
    <s v="Mr. Charles Snyder"/>
    <m/>
    <s v="SRIS_COMCHL_ACCOUNT_MOBRT"/>
    <s v="Mobile Rateplan"/>
    <s v="08-05-2014 01:24:10 PM"/>
    <s v="CTF_MS"/>
    <m/>
    <m/>
    <s v="08-05-2013 13:24:10"/>
    <s v="NONE"/>
    <s v="Mr. Peter Vasiljevich"/>
    <s v="Mr. Peter Vasiljevich"/>
    <s v="Peter Vasiljevich"/>
    <s v="US"/>
    <s v="Downers Grove"/>
    <x v="2"/>
  </r>
  <r>
    <x v="65"/>
    <s v="Service Request"/>
    <s v="New"/>
    <s v="No longer have device"/>
    <m/>
    <m/>
    <s v="SRIS_COMCHL_ACCOUNT_MOBRT"/>
    <s v="Mobile Rateplan"/>
    <s v="12-31-9999 11:59:00 PM"/>
    <s v="CTF_MS"/>
    <m/>
    <m/>
    <s v="08-05-2013 12:26:54"/>
    <s v="NONE"/>
    <s v="Mr. Chris Kenyon"/>
    <s v="Mr. Chris Kenyon"/>
    <s v="Chris Kenyon"/>
    <s v="US"/>
    <s v="Atlanta"/>
    <x v="14"/>
  </r>
  <r>
    <x v="66"/>
    <s v="Incident"/>
    <s v="Assigned"/>
    <s v="Apple iPhone 4s not charging"/>
    <s v="Mr. Duane Wright"/>
    <m/>
    <s v="IMIS_PEQP_MOBIL_IOS"/>
    <s v="iOS"/>
    <s v="08-11-2013 08:24:00 AM"/>
    <s v="CTF_MS"/>
    <m/>
    <m/>
    <s v="08-05-2013 12:20:47"/>
    <s v="NONE"/>
    <s v="Mr. Duane Wright"/>
    <s v="Mr. Paul Giovanni"/>
    <s v="Paul Giovanni"/>
    <s v="US"/>
    <s v="Iselin"/>
    <x v="19"/>
  </r>
  <r>
    <x v="67"/>
    <s v="Service Request"/>
    <s v="In Process"/>
    <s v="Rehire Request-SALES IPAD (08.12.13)"/>
    <s v="Mr. Michael Woolsey"/>
    <m/>
    <s v="SRIS_APPL_OS_IOS"/>
    <s v="iOS"/>
    <s v="08-05-2014 11:08:25 AM"/>
    <s v="CTF_MS"/>
    <m/>
    <m/>
    <s v="08-05-2013 11:08:25"/>
    <s v="NONE"/>
    <s v="Mr. Kevin Morrison"/>
    <s v="Mr. Kevin Morrison"/>
    <s v="Kevin Morrison"/>
    <s v="US"/>
    <s v="Iselin"/>
    <x v="19"/>
  </r>
  <r>
    <x v="68"/>
    <s v="Service Request"/>
    <s v="In Process"/>
    <s v="Have Issues With iPhone"/>
    <s v="Mr. William Waters"/>
    <m/>
    <s v="SRIS_COMCHL_ACCOUNT_MOBRT"/>
    <s v="Mobile Rateplan"/>
    <s v="08-02-2014 02:43:58 PM"/>
    <s v="CTF_MS"/>
    <m/>
    <m/>
    <s v="08-02-2013 14:43:58"/>
    <s v="NONE"/>
    <s v="Mr. Lyle Walker"/>
    <s v="Mr. Lyle Walker"/>
    <s v="Lyle Walker"/>
    <s v="US"/>
    <s v="Houston"/>
    <x v="15"/>
  </r>
  <r>
    <x v="69"/>
    <s v="Service Request"/>
    <s v="In Process"/>
    <s v="Rehire Request  - SALES IPAD"/>
    <s v="Mr. Glenn Brockson"/>
    <m/>
    <s v="SRIS_APPL_OS_IOS"/>
    <s v="iOS"/>
    <s v="08-02-2014 01:45:16 PM"/>
    <s v="CTF_MS"/>
    <m/>
    <m/>
    <s v="08-02-2013 13:45:16"/>
    <s v="NONE"/>
    <s v="Mr. Tim Walsh"/>
    <s v="Mr. Tim Walsh"/>
    <s v="Tim Walsh"/>
    <s v="US"/>
    <s v="Southfield"/>
    <x v="20"/>
  </r>
  <r>
    <x v="70"/>
    <s v="Incident"/>
    <s v="Assigned"/>
    <s v="Wifi connection f"/>
    <m/>
    <m/>
    <s v="IMIS_NW_CLNT_WIFI"/>
    <s v="Wifi"/>
    <s v="08-08-2013 06:33:01 AM"/>
    <s v="CTF_WS"/>
    <m/>
    <m/>
    <s v="08-02-2013 10:19:35"/>
    <m/>
    <s v="Mr. Rajesh Chawla"/>
    <s v="Mr. Rajesh Chawla"/>
    <s v="Rajesh Chawla"/>
    <s v="US"/>
    <s v="Broomfield"/>
    <x v="21"/>
  </r>
  <r>
    <x v="71"/>
    <s v="Incident"/>
    <s v="For Review"/>
    <s v="MSC-upgrade question"/>
    <s v="Mr. Jerry McHugh"/>
    <m/>
    <s v="IMIS_OTHER_WIN_CTFMS"/>
    <s v="CTF Mobile Walk In Incident"/>
    <s v="08-08-2013 05:32:18 AM"/>
    <s v="CTF_MS"/>
    <m/>
    <m/>
    <s v="08-02-2013 09:16:18"/>
    <m/>
    <s v="Ms. Kathy Bier"/>
    <s v="Ms. Kathy Bier"/>
    <s v="Kathy Bier"/>
    <s v="US"/>
    <s v="Newtown Square"/>
    <x v="0"/>
  </r>
  <r>
    <x v="72"/>
    <s v="Incident"/>
    <s v="For Review"/>
    <s v="New Iphone5 Received"/>
    <s v="Mr. Duane Wright"/>
    <m/>
    <s v="IMIS_APPL_OS_IOS"/>
    <s v="iOS"/>
    <s v="08-12-2013 07:49:21 AM"/>
    <s v="CTF_MS"/>
    <m/>
    <m/>
    <s v="08-02-2013 08:03:38"/>
    <s v="NONE"/>
    <s v="Mr. Ken Melching"/>
    <s v="Mr. Ken Melching"/>
    <s v="Ken Melching"/>
    <s v="US"/>
    <s v="Washington DC"/>
    <x v="4"/>
  </r>
  <r>
    <x v="73"/>
    <s v="Service Request"/>
    <s v="In Process"/>
    <s v="MSC-travel on demand"/>
    <s v="Mr. Duane Wright"/>
    <m/>
    <s v="SRIS_OTHER_WIN_CTFMS"/>
    <s v="CTF Mobile Walk In SR"/>
    <s v="08-01-2014 01:47:59 PM"/>
    <s v="CTF_MS"/>
    <m/>
    <m/>
    <s v="08-01-2013 13:47:59"/>
    <s v="NONE"/>
    <s v="Mr. Willard Richards"/>
    <s v="Mr. Willard Richards"/>
    <s v="Willard Richards"/>
    <s v="US"/>
    <s v="Newtown Square"/>
    <x v="0"/>
  </r>
  <r>
    <x v="74"/>
    <s v="Service Request"/>
    <s v="In Process"/>
    <s v="MSC-password issues"/>
    <s v="Mr. Duane Wright"/>
    <m/>
    <s v="SRIS_OTHER_WIN_CTFMS"/>
    <s v="CTF Mobile Walk In SR"/>
    <s v="08-01-2014 11:13:53 AM"/>
    <s v="CTF_MS"/>
    <m/>
    <m/>
    <s v="08-01-2013 11:13:53"/>
    <m/>
    <s v="Mr. David Fleury"/>
    <s v="Mr. David Fleury"/>
    <s v="David Fleury"/>
    <s v="US"/>
    <s v="Newtown Square"/>
    <x v="0"/>
  </r>
  <r>
    <x v="75"/>
    <s v="Service Request"/>
    <s v="Assigned"/>
    <s v="Upgrade Eligibility Date"/>
    <s v="Mr. Charles Snyder"/>
    <m/>
    <s v="SRIS_COMCHL_ACCOUNT_MOBRT"/>
    <s v="Mobile Rateplan"/>
    <s v="08-01-2014 10:43:04 AM"/>
    <s v="CTF_MS"/>
    <m/>
    <m/>
    <s v="08-01-2013 10:43:04"/>
    <s v="NONE"/>
    <s v="Mr. Richard Baratta"/>
    <s v="Mr. Richard Baratta"/>
    <s v="Richard Baratta"/>
    <s v="US"/>
    <s v="Iselin"/>
    <x v="19"/>
  </r>
  <r>
    <x v="76"/>
    <s v="Incident"/>
    <s v="In Process"/>
    <s v="MSC-phone will not work"/>
    <s v="Mr. Duane Wright"/>
    <m/>
    <s v="IMIS_OTHER_WIN_CTFMS"/>
    <s v="CTF Mobile Walk In Incident"/>
    <s v="08-07-2013 03:35:18 AM"/>
    <s v="CTF_MS"/>
    <m/>
    <m/>
    <s v="08-01-2013 07:35:18"/>
    <s v="NONE"/>
    <s v="Ms. Diane McGovern"/>
    <s v="Ms. Diane McGovern"/>
    <s v="Diane McGovern"/>
    <s v="US"/>
    <s v="Newtown Square"/>
    <x v="0"/>
  </r>
  <r>
    <x v="77"/>
    <s v="Service Request"/>
    <s v="In Process"/>
    <s v="MSC-status of cart 7280368, repl bb?"/>
    <s v="Mr. Duane Wright"/>
    <m/>
    <s v="SRIS_OTHER_WIN_CTFMS"/>
    <s v="CTF Mobile Walk In SR"/>
    <s v="08-01-2014 07:27:33 AM"/>
    <s v="CTF_MS"/>
    <m/>
    <m/>
    <s v="08-01-2013 07:27:33"/>
    <m/>
    <s v="Mr. Thomas Carey"/>
    <s v="Mr. Thomas Carey"/>
    <s v="Thomas Carey"/>
    <s v="US"/>
    <s v="Atlanta"/>
    <x v="14"/>
  </r>
  <r>
    <x v="78"/>
    <s v="Incident"/>
    <s v="In Process"/>
    <s v="MSC-phone wont power on"/>
    <s v="Mr. Duane Wright"/>
    <m/>
    <s v="IMIS_OTHER_WIN_CTFMS"/>
    <s v="CTF Mobile Walk In Incident"/>
    <s v="08-07-2013 03:25:01 AM"/>
    <s v="CTF_MS"/>
    <m/>
    <m/>
    <s v="08-01-2013 07:25:01"/>
    <m/>
    <s v="Mr. John Dinkins"/>
    <s v="Mr. John Dinkins"/>
    <s v="John Dinkins"/>
    <s v="US"/>
    <s v="Newtown Square"/>
    <x v="0"/>
  </r>
  <r>
    <x v="79"/>
    <s v="Incident"/>
    <s v="Assigned"/>
    <s v="Install error for SAP Lumira 1.0.11"/>
    <m/>
    <m/>
    <s v="IMIS_PEQP_NOTEB"/>
    <s v="Notebook"/>
    <s v="08-06-2013 12:10:55 PM"/>
    <s v="CTF_WS"/>
    <m/>
    <m/>
    <s v="07-31-2013 16:27:31"/>
    <s v="NONE"/>
    <s v="Mr. Joseph McDonnell"/>
    <s v="Mr. Joseph McDonnell"/>
    <s v="Joseph McDonnell"/>
    <s v="US"/>
    <s v="Atlanta"/>
    <x v="14"/>
  </r>
  <r>
    <x v="80"/>
    <s v="Service Request"/>
    <s v="Assigned"/>
    <s v="Data roaming - see 7000192921"/>
    <s v="Mr. Duane Wright"/>
    <m/>
    <s v="SRIS_APPL_OS_CELL"/>
    <s v="Cellphone"/>
    <s v="07-31-2014 12:09:17 PM"/>
    <s v="CTF_MS"/>
    <m/>
    <m/>
    <s v="07-31-2013 12:13:09"/>
    <s v="NONE"/>
    <s v="Mr. Matthew Gilbride"/>
    <s v="Mr. Matthew Gilbride"/>
    <s v="Matthew Gilbride"/>
    <s v="US"/>
    <s v="Newtown Square"/>
    <x v="0"/>
  </r>
  <r>
    <x v="81"/>
    <s v="Service Request"/>
    <s v="In Process"/>
    <s v="MSC-blackberry reset"/>
    <s v="Mr. Duane Wright"/>
    <m/>
    <s v="SRIS_OTHER_WIN_CTFMS"/>
    <s v="CTF Mobile Walk In SR"/>
    <s v="07-31-2014 08:18:50 AM"/>
    <s v="CTF_MS"/>
    <m/>
    <m/>
    <s v="07-31-2013 08:18:50"/>
    <s v="NONE"/>
    <s v="Mr. Loganathan Ramalingam"/>
    <s v="Mr. Loganathan Ramalingam"/>
    <s v="Loganathan Ramalingam"/>
    <s v="IN"/>
    <s v="Bangalore"/>
    <x v="18"/>
  </r>
  <r>
    <x v="82"/>
    <s v="Incident"/>
    <s v="Assigned"/>
    <s v="Windows 7.2.1 update hung @ STEP 7/9"/>
    <m/>
    <m/>
    <s v="IMIS_PEQP_NOTEB"/>
    <s v="Notebook"/>
    <s v="08-19-2013 10:21:58 PM"/>
    <s v="CTF_WS"/>
    <m/>
    <m/>
    <s v="07-30-2013 13:12:33"/>
    <s v="NONE"/>
    <s v="Mr. Jeff Reekers"/>
    <s v="Mr. Jeff Reekers"/>
    <s v="Jeff Reekers"/>
    <s v="US"/>
    <s v="Irving"/>
    <x v="15"/>
  </r>
  <r>
    <x v="83"/>
    <s v="Service Request"/>
    <s v="In Process"/>
    <s v="New Hire Request"/>
    <s v="Mr. Glenn Brockson"/>
    <m/>
    <s v="SRIS_PEQP_ORDR"/>
    <s v="Order (US only)"/>
    <s v="07-30-2014 12:09:32 PM"/>
    <s v="CTF_WS"/>
    <m/>
    <m/>
    <s v="07-30-2013 12:09:32"/>
    <m/>
    <s v="Mr. Dirk Deegan"/>
    <s v="Mr. John Loughran"/>
    <s v="John Loughran"/>
    <s v="US"/>
    <s v="Newtown Square"/>
    <x v="0"/>
  </r>
  <r>
    <x v="84"/>
    <s v="Service Request"/>
    <s v="For Review"/>
    <s v="Remove Global Smartphone Data / Add HS"/>
    <s v="Mr. Charles Snyder"/>
    <m/>
    <s v="SRIS_COMCHL_ACCOUNT_MOBRT"/>
    <s v="Mobile Rateplan"/>
    <s v="07-29-2014 01:42:06 PM"/>
    <s v="CTF_MS"/>
    <m/>
    <m/>
    <s v="07-29-2013 13:42:06"/>
    <s v="NONE"/>
    <s v="Ms. Susan Spitzer"/>
    <s v="Ms. Susan Spitzer"/>
    <s v="Susan Spitzer"/>
    <s v="US"/>
    <s v="Palo Alto"/>
    <x v="1"/>
  </r>
  <r>
    <x v="85"/>
    <s v="Incident"/>
    <s v="Assigned"/>
    <s v="Connectivity to Outlook email stopped"/>
    <s v="Mr. Joseph Donnelly"/>
    <m/>
    <s v="IMIS_PEQP_MOBIL_IOS"/>
    <s v="iOS"/>
    <s v="08-11-2013 10:14:09 AM"/>
    <s v="CTF_MS"/>
    <m/>
    <m/>
    <s v="07-29-2013 08:37:50"/>
    <m/>
    <s v="Mr. James Van Riper"/>
    <s v="Mr. James Van Riper"/>
    <s v="James Van Riper"/>
    <s v="No LDAP Data"/>
    <s v="No LDAP Data"/>
    <x v="13"/>
  </r>
  <r>
    <x v="86"/>
    <s v="Service Request"/>
    <s v="In Process"/>
    <s v="New Hire Request  - SALES IPAD"/>
    <s v="Mr. Glenn Brockson"/>
    <m/>
    <s v="SRIS_APPL_OS_IOS"/>
    <s v="iOS"/>
    <s v="07-26-2014 07:41:19 AM"/>
    <s v="CTF_MS"/>
    <m/>
    <m/>
    <s v="07-26-2013 07:41:19"/>
    <m/>
    <s v="Mr. Rocky Subramanian"/>
    <s v="Mr. Mohamed Hassabo"/>
    <s v="Mohamed Hassabo"/>
    <s v="US"/>
    <s v="Downers Grove"/>
    <x v="2"/>
  </r>
  <r>
    <x v="87"/>
    <s v="Incident"/>
    <s v="Assigned"/>
    <s v="Room reservation @PAL04 building"/>
    <m/>
    <m/>
    <s v="IMIS_COMCHL_MAIL_VRES"/>
    <s v="Venue Reservation"/>
    <s v="07-29-2013 05:32:05 AM"/>
    <s v="CTF_WS"/>
    <m/>
    <m/>
    <s v="07-23-2013 09:29:55"/>
    <s v="NONE"/>
    <s v="Mr. Ram Sarabu"/>
    <s v="Mr. Ram Sarabu"/>
    <s v="Ram Sarabu"/>
    <s v="US"/>
    <s v="Downers Grove"/>
    <x v="2"/>
  </r>
  <r>
    <x v="88"/>
    <s v="Incident"/>
    <s v="For Review"/>
    <s v="iPhone appears to be dead, need replaced"/>
    <s v="Mr. Charles Snyder"/>
    <m/>
    <s v="IMIS_PEQP_MOBIL_IOS"/>
    <s v="iOS"/>
    <s v="07-29-2013 11:23:49 AM"/>
    <s v="CTF_MS"/>
    <m/>
    <m/>
    <s v="07-23-2013 08:30:43"/>
    <s v="NONE"/>
    <s v="Mr. Mark Atherton"/>
    <s v="Mr. Mark Atherton"/>
    <s v="Mark Atherton"/>
    <s v="US"/>
    <s v="Portland"/>
    <x v="12"/>
  </r>
  <r>
    <x v="89"/>
    <s v="Service Request"/>
    <s v="In Process"/>
    <s v="MSC-set up"/>
    <s v="Mr. Duane Wright"/>
    <m/>
    <s v="SRIS_OTHER_WIN_CTFMS"/>
    <s v="CTF Mobile Walk In SR"/>
    <s v="07-17-2014 07:13:38 AM"/>
    <s v="CTF_MS"/>
    <m/>
    <m/>
    <s v="07-17-2013 07:13:38"/>
    <s v="NONE"/>
    <s v="Mr. Ankit Bhopalkar"/>
    <s v="Mr. Ankit Bhopalkar"/>
    <s v="Ankit Bhopalkar"/>
    <s v="IN"/>
    <s v="Bangalore"/>
    <x v="18"/>
  </r>
  <r>
    <x v="90"/>
    <s v="Service Request"/>
    <s v="For Review"/>
    <s v="MSC-change Broadband device"/>
    <s v="Mr. Duane Wright"/>
    <m/>
    <s v="SRIS_OTHER_WIN_CTFMS"/>
    <s v="CTF Mobile Walk In SR"/>
    <s v="07-02-2014 06:13:25 AM"/>
    <s v="CTF_MS"/>
    <m/>
    <m/>
    <s v="07-02-2013 06:13:25"/>
    <s v="NONE"/>
    <s v="Ms. Claudia Fontes"/>
    <s v="Ms. Claudia Fontes"/>
    <s v="Claudia Fontes"/>
    <s v="MX"/>
    <s v="Mexico"/>
    <x v="18"/>
  </r>
  <r>
    <x v="91"/>
    <s v="Service Request"/>
    <s v="Assigned"/>
    <s v="New Hire Request (TBD)"/>
    <s v="Mr. Michael Woolsey"/>
    <m/>
    <s v="SRIS_PEQP_ORDR"/>
    <s v="Order (US only)"/>
    <s v="06-27-2014 01:10:42 PM"/>
    <s v="CTF_WS"/>
    <m/>
    <m/>
    <s v="06-27-2013 13:10:42"/>
    <m/>
    <s v="Mr. Hans Thalbauer"/>
    <s v="Mr. Frederik Hogh-Christensen"/>
    <s v="Frederik Hogh-Christensen"/>
    <s v="US"/>
    <s v="Palo Al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6" firstHeaderRow="1" firstDataRow="1" firstDataCol="2"/>
  <pivotFields count="20">
    <pivotField axis="axisRow" outline="0" showAll="0" defaultSubtotal="0">
      <items count="163">
        <item m="1" x="116"/>
        <item m="1" x="156"/>
        <item m="1" x="94"/>
        <item m="1" x="130"/>
        <item m="1" x="142"/>
        <item m="1" x="123"/>
        <item m="1" x="131"/>
        <item m="1" x="95"/>
        <item x="90"/>
        <item m="1" x="112"/>
        <item m="1" x="136"/>
        <item m="1" x="149"/>
        <item m="1" x="124"/>
        <item m="1" x="153"/>
        <item m="1" x="125"/>
        <item m="1" x="157"/>
        <item m="1" x="107"/>
        <item m="1" x="145"/>
        <item m="1" x="146"/>
        <item m="1" x="113"/>
        <item m="1" x="106"/>
        <item m="1" x="97"/>
        <item m="1" x="121"/>
        <item m="1" x="119"/>
        <item m="1" x="151"/>
        <item m="1" x="103"/>
        <item m="1" x="132"/>
        <item m="1" x="115"/>
        <item m="1" x="141"/>
        <item m="1" x="147"/>
        <item m="1" x="104"/>
        <item m="1" x="133"/>
        <item m="1" x="92"/>
        <item m="1" x="139"/>
        <item m="1" x="143"/>
        <item x="89"/>
        <item m="1" x="122"/>
        <item m="1" x="100"/>
        <item m="1" x="111"/>
        <item m="1" x="137"/>
        <item m="1" x="162"/>
        <item m="1" x="108"/>
        <item m="1" x="127"/>
        <item x="86"/>
        <item m="1" x="101"/>
        <item m="1" x="128"/>
        <item m="1" x="140"/>
        <item m="1" x="159"/>
        <item m="1" x="160"/>
        <item m="1" x="93"/>
        <item m="1" x="98"/>
        <item m="1" x="117"/>
        <item m="1" x="126"/>
        <item m="1" x="144"/>
        <item m="1" x="148"/>
        <item m="1" x="152"/>
        <item m="1" x="138"/>
        <item m="1" x="114"/>
        <item m="1" x="102"/>
        <item m="1" x="120"/>
        <item m="1" x="118"/>
        <item m="1" x="135"/>
        <item m="1" x="99"/>
        <item m="1" x="129"/>
        <item m="1" x="158"/>
        <item m="1" x="109"/>
        <item m="1" x="134"/>
        <item m="1" x="154"/>
        <item m="1" x="105"/>
        <item x="88"/>
        <item m="1" x="96"/>
        <item m="1" x="155"/>
        <item m="1" x="150"/>
        <item m="1" x="110"/>
        <item m="1" x="1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9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4">
        <item m="1" x="22"/>
        <item x="16"/>
        <item x="14"/>
        <item x="12"/>
        <item x="21"/>
        <item x="5"/>
        <item x="2"/>
        <item x="11"/>
        <item x="7"/>
        <item x="20"/>
        <item x="8"/>
        <item x="15"/>
        <item x="6"/>
        <item x="19"/>
        <item x="9"/>
        <item x="13"/>
        <item x="18"/>
        <item x="0"/>
        <item x="10"/>
        <item x="1"/>
        <item x="17"/>
        <item x="3"/>
        <item x="4"/>
        <item t="default"/>
      </items>
    </pivotField>
  </pivotFields>
  <rowFields count="2">
    <field x="0"/>
    <field x="19"/>
  </rowFields>
  <rowItems count="93">
    <i>
      <x v="8"/>
      <x v="16"/>
    </i>
    <i>
      <x v="35"/>
      <x v="16"/>
    </i>
    <i>
      <x v="43"/>
      <x v="6"/>
    </i>
    <i>
      <x v="69"/>
      <x v="3"/>
    </i>
    <i>
      <x v="75"/>
      <x v="17"/>
    </i>
    <i>
      <x v="76"/>
      <x v="19"/>
    </i>
    <i>
      <x v="77"/>
      <x v="6"/>
    </i>
    <i>
      <x v="78"/>
      <x v="21"/>
    </i>
    <i>
      <x v="79"/>
      <x v="6"/>
    </i>
    <i>
      <x v="80"/>
      <x v="22"/>
    </i>
    <i>
      <x v="81"/>
      <x v="5"/>
    </i>
    <i>
      <x v="82"/>
      <x v="12"/>
    </i>
    <i>
      <x v="83"/>
      <x v="8"/>
    </i>
    <i>
      <x v="84"/>
      <x v="19"/>
    </i>
    <i>
      <x v="85"/>
      <x v="10"/>
    </i>
    <i>
      <x v="86"/>
      <x v="17"/>
    </i>
    <i>
      <x v="87"/>
      <x v="17"/>
    </i>
    <i>
      <x v="88"/>
      <x v="14"/>
    </i>
    <i>
      <x v="89"/>
      <x v="17"/>
    </i>
    <i>
      <x v="90"/>
      <x v="18"/>
    </i>
    <i>
      <x v="91"/>
      <x v="7"/>
    </i>
    <i>
      <x v="92"/>
      <x v="3"/>
    </i>
    <i>
      <x v="93"/>
      <x v="6"/>
    </i>
    <i>
      <x v="94"/>
      <x v="19"/>
    </i>
    <i>
      <x v="95"/>
      <x v="15"/>
    </i>
    <i>
      <x v="96"/>
      <x v="14"/>
    </i>
    <i>
      <x v="97"/>
      <x v="19"/>
    </i>
    <i>
      <x v="98"/>
      <x v="2"/>
    </i>
    <i>
      <x v="99"/>
      <x v="11"/>
    </i>
    <i>
      <x v="100"/>
      <x v="19"/>
    </i>
    <i>
      <x v="101"/>
      <x v="17"/>
    </i>
    <i>
      <x v="102"/>
      <x v="3"/>
    </i>
    <i>
      <x v="103"/>
      <x v="17"/>
    </i>
    <i>
      <x v="104"/>
      <x v="2"/>
    </i>
    <i>
      <x v="105"/>
      <x v="6"/>
    </i>
    <i>
      <x v="106"/>
      <x v="6"/>
    </i>
    <i>
      <x v="107"/>
      <x v="6"/>
    </i>
    <i>
      <x v="108"/>
      <x v="11"/>
    </i>
    <i>
      <x v="109"/>
      <x v="1"/>
    </i>
    <i>
      <x v="110"/>
      <x v="20"/>
    </i>
    <i>
      <x v="111"/>
      <x v="17"/>
    </i>
    <i>
      <x v="112"/>
      <x v="5"/>
    </i>
    <i>
      <x v="113"/>
      <x v="15"/>
    </i>
    <i>
      <x v="114"/>
      <x v="17"/>
    </i>
    <i>
      <x v="115"/>
      <x v="20"/>
    </i>
    <i>
      <x v="116"/>
      <x v="16"/>
    </i>
    <i>
      <x v="117"/>
      <x v="6"/>
    </i>
    <i>
      <x v="118"/>
      <x v="2"/>
    </i>
    <i>
      <x v="119"/>
      <x v="14"/>
    </i>
    <i>
      <x v="120"/>
      <x v="1"/>
    </i>
    <i>
      <x v="121"/>
      <x v="2"/>
    </i>
    <i>
      <x v="122"/>
      <x v="19"/>
    </i>
    <i>
      <x v="123"/>
      <x v="5"/>
    </i>
    <i>
      <x v="124"/>
      <x v="17"/>
    </i>
    <i>
      <x v="125"/>
      <x v="17"/>
    </i>
    <i>
      <x v="126"/>
      <x v="15"/>
    </i>
    <i>
      <x v="127"/>
      <x v="5"/>
    </i>
    <i>
      <x v="128"/>
      <x v="18"/>
    </i>
    <i>
      <x v="129"/>
      <x v="18"/>
    </i>
    <i>
      <x v="130"/>
      <x v="17"/>
    </i>
    <i>
      <x v="131"/>
      <x v="2"/>
    </i>
    <i>
      <x v="132"/>
      <x v="19"/>
    </i>
    <i>
      <x v="133"/>
      <x v="17"/>
    </i>
    <i>
      <x v="134"/>
      <x v="2"/>
    </i>
    <i>
      <x v="135"/>
      <x v="2"/>
    </i>
    <i>
      <x v="136"/>
      <x v="15"/>
    </i>
    <i>
      <x v="137"/>
      <x v="3"/>
    </i>
    <i>
      <x v="138"/>
      <x v="20"/>
    </i>
    <i>
      <x v="139"/>
      <x v="6"/>
    </i>
    <i>
      <x v="140"/>
      <x v="2"/>
    </i>
    <i>
      <x v="141"/>
      <x v="13"/>
    </i>
    <i>
      <x v="142"/>
      <x v="13"/>
    </i>
    <i>
      <x v="143"/>
      <x v="11"/>
    </i>
    <i>
      <x v="144"/>
      <x v="9"/>
    </i>
    <i>
      <x v="145"/>
      <x v="4"/>
    </i>
    <i>
      <x v="146"/>
      <x v="17"/>
    </i>
    <i>
      <x v="147"/>
      <x v="22"/>
    </i>
    <i>
      <x v="148"/>
      <x v="17"/>
    </i>
    <i>
      <x v="149"/>
      <x v="17"/>
    </i>
    <i>
      <x v="150"/>
      <x v="13"/>
    </i>
    <i>
      <x v="151"/>
      <x v="17"/>
    </i>
    <i>
      <x v="152"/>
      <x v="2"/>
    </i>
    <i>
      <x v="153"/>
      <x v="17"/>
    </i>
    <i>
      <x v="154"/>
      <x v="2"/>
    </i>
    <i>
      <x v="155"/>
      <x v="17"/>
    </i>
    <i>
      <x v="156"/>
      <x v="16"/>
    </i>
    <i>
      <x v="157"/>
      <x v="11"/>
    </i>
    <i>
      <x v="158"/>
      <x v="17"/>
    </i>
    <i>
      <x v="159"/>
      <x v="19"/>
    </i>
    <i>
      <x v="160"/>
      <x v="15"/>
    </i>
    <i>
      <x v="161"/>
      <x v="6"/>
    </i>
    <i>
      <x v="162"/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15" tableType="xml" totalsRowShown="0">
  <autoFilter ref="A1:U15"/>
  <tableColumns count="21">
    <tableColumn id="1" uniqueName="OBJECTID" name="Object ID" dataDxfId="15">
      <xmlColumnPr mapId="1" xpath="/MYSTRUCTUREItems/item/OBJECTID" xmlDataType="string"/>
    </tableColumn>
    <tableColumn id="2" uniqueName="ITEMTYPE" name="Ticket Type" dataDxfId="14">
      <xmlColumnPr mapId="1" xpath="/MYSTRUCTUREItems/item/ITEMTYPE" xmlDataType="string"/>
    </tableColumn>
    <tableColumn id="3" uniqueName="STATUS" name="Status" dataDxfId="13">
      <xmlColumnPr mapId="1" xpath="/MYSTRUCTUREItems/item/STATUS" xmlDataType="string"/>
    </tableColumn>
    <tableColumn id="4" uniqueName="DESCRIPTION" name="Description" dataDxfId="12">
      <xmlColumnPr mapId="1" xpath="/MYSTRUCTUREItems/item/DESCRIPTION" xmlDataType="string"/>
    </tableColumn>
    <tableColumn id="5" uniqueName="ZZITSMPRC" name="Processor" dataDxfId="11">
      <xmlColumnPr mapId="1" xpath="/MYSTRUCTUREItems/item/ZZITSMPRC" xmlDataType="string"/>
    </tableColumn>
    <tableColumn id="6" uniqueName="ZZBUILDING" name="Building from Ticket" dataDxfId="10">
      <xmlColumnPr mapId="1" xpath="/MYSTRUCTUREItems/item/ZZBUILDING" xmlDataType="string"/>
    </tableColumn>
    <tableColumn id="7" uniqueName="ZZCAT" name="Category" dataDxfId="9">
      <xmlColumnPr mapId="1" xpath="/MYSTRUCTUREItems/item/ZZCAT" xmlDataType="string"/>
    </tableColumn>
    <tableColumn id="8" uniqueName="ZZCAT_DESC" name="Category Description" dataDxfId="8">
      <xmlColumnPr mapId="1" xpath="/MYSTRUCTUREItems/item/ZZCAT_DESC" xmlDataType="string"/>
    </tableColumn>
    <tableColumn id="9" uniqueName="OVERDUE" name="Due Date" dataDxfId="7">
      <xmlColumnPr mapId="1" xpath="/MYSTRUCTUREItems/item/OVERDUE" xmlDataType="string"/>
    </tableColumn>
    <tableColumn id="10" uniqueName="ZZSERVICE_ORG_RESP_SHORT" name="Org Unit (Service)" dataDxfId="6">
      <xmlColumnPr mapId="1" xpath="/MYSTRUCTUREItems/item/ZZSERVICE_ORG_RESP_SHORT" xmlDataType="string"/>
    </tableColumn>
    <tableColumn id="11" uniqueName="LASTUPDATE" name="Updated" dataDxfId="5">
      <xmlColumnPr mapId="1" xpath="/MYSTRUCTUREItems/item/LASTUPDATE" xmlDataType="string"/>
    </tableColumn>
    <tableColumn id="12" uniqueName="ZZPO_NUMBER_SOLD" name="Ext. Reference" dataDxfId="4">
      <xmlColumnPr mapId="1" xpath="/MYSTRUCTUREItems/item/ZZPO_NUMBER_SOLD" xmlDataType="string"/>
    </tableColumn>
    <tableColumn id="13" uniqueName="ZZSTART_DATE" name="Start Date" dataDxfId="3">
      <xmlColumnPr mapId="1" xpath="/MYSTRUCTUREItems/item/ZZSTART_DATE" xmlDataType="string"/>
    </tableColumn>
    <tableColumn id="14" uniqueName="ZZROOM_NO" name="Room Number" dataDxfId="2">
      <xmlColumnPr mapId="1" xpath="/MYSTRUCTUREItems/item/ZZROOM_NO" xmlDataType="string"/>
    </tableColumn>
    <tableColumn id="15" uniqueName="ZZITSMREP" name="Reported by" dataDxfId="1">
      <xmlColumnPr mapId="1" xpath="/MYSTRUCTUREItems/item/ZZITSMREP" xmlDataType="string"/>
    </tableColumn>
    <tableColumn id="16" uniqueName="ZZITSMREQ" name="Affected User/Req." dataDxfId="0">
      <xmlColumnPr mapId="1" xpath="/MYSTRUCTUREItems/item/ZZITSMREQ" xmlDataType="string"/>
    </tableColumn>
    <tableColumn id="17" uniqueName="17" name="Lookup User" dataDxfId="31">
      <calculatedColumnFormula>IF(LEFT(Table1[[#This Row],[Affected User/Req.]],1)="M",RIGHT(Table1[[#This Row],[Affected User/Req.]],LEN(Table1[[#This Row],[Affected User/Req.]])-4),Table1[[#This Row],[Affected User/Req.]])</calculatedColumnFormula>
    </tableColumn>
    <tableColumn id="18" uniqueName="18" name="User Country" dataDxfId="30">
      <calculatedColumnFormula>VLOOKUP(Table1[[#This Row],[Lookup User]],Table2[#All],7,FALSE)</calculatedColumnFormula>
    </tableColumn>
    <tableColumn id="19" uniqueName="19" name="User Location" dataDxfId="29">
      <calculatedColumnFormula>VLOOKUP(Table1[[#This Row],[Lookup User]],Table2[#All],8,FALSE)</calculatedColumnFormula>
    </tableColumn>
    <tableColumn id="20" uniqueName="20" name="Building from LDAP" dataDxfId="28">
      <calculatedColumnFormula>IFERROR(VLOOKUP(Table1[[#This Row],[User Location]],Locations!$A$2:$B$88,2,FALSE),"None")</calculatedColumnFormula>
    </tableColumn>
    <tableColumn id="21" uniqueName="21" name="Ticket" dataDxfId="27">
      <calculatedColumnFormula>Table1[[#This Row],[Object ID]]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" totalsRowShown="0">
  <autoFilter ref="A1:K14"/>
  <tableColumns count="11">
    <tableColumn id="1" name="Full Name" dataDxfId="26">
      <calculatedColumnFormula>IF(LEFT(Table1[[#This Row],[Affected User/Req.]],1)="M",RIGHT(Table1[[#This Row],[Affected User/Req.]],LEN(Table1[[#This Row],[Affected User/Req.]])-4),Table1[[#This Row],[Affected User/Req.]])</calculatedColumnFormula>
    </tableColumn>
    <tableColumn id="2" name="First Name" dataDxfId="25">
      <calculatedColumnFormula>LEFT(Table2[[#This Row],[Full Name]],SEARCH(" ",Table2[[#This Row],[Full Name]])-1)</calculatedColumnFormula>
    </tableColumn>
    <tableColumn id="3" name="Last Name" dataDxfId="24">
      <calculatedColumnFormula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calculatedColumnFormula>
    </tableColumn>
    <tableColumn id="4" name="Last, First" dataDxfId="23">
      <calculatedColumnFormula>Table2[[#This Row],[Last Name]]&amp;", "&amp;Table2[[#This Row],[First Name]]</calculatedColumnFormula>
    </tableColumn>
    <tableColumn id="6" name="Last LDAP" dataDxfId="22"/>
    <tableColumn id="7" name="First LDAP" dataDxfId="21"/>
    <tableColumn id="8" name="Country" dataDxfId="20"/>
    <tableColumn id="9" name="Location" dataDxfId="19"/>
    <tableColumn id="10" name="Matching" dataDxfId="18">
      <calculatedColumnFormula>IF(LEFT(Table2[[#This Row],[Location]],1)=" ",RIGHT(Table2[[#This Row],[Location]],LEN(Table2[[#This Row],[Location]])-1),Table2[[#This Row],[Location]])</calculatedColumnFormula>
    </tableColumn>
    <tableColumn id="11" name="Last name Match" dataDxfId="17">
      <calculatedColumnFormula>Table2[[#This Row],[Last LDAP]]=Table2[[#This Row],[Last Name]]</calculatedColumnFormula>
    </tableColumn>
    <tableColumn id="12" name="First Name Match" dataDxfId="16">
      <calculatedColumnFormula>Table2[[#This Row],[First LDAP]]=Table2[[#This Row],[First Name]]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88" totalsRowShown="0">
  <autoFilter ref="A1:B88"/>
  <sortState ref="A2:B88">
    <sortCondition ref="A1:A88"/>
  </sortState>
  <tableColumns count="2">
    <tableColumn id="1" name="Location"/>
    <tableColumn id="2" name="Build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opLeftCell="A53" workbookViewId="0">
      <selection activeCell="A89" sqref="A89"/>
    </sheetView>
  </sheetViews>
  <sheetFormatPr defaultRowHeight="15" x14ac:dyDescent="0.25"/>
  <cols>
    <col min="1" max="1" width="13.140625" bestFit="1" customWidth="1"/>
    <col min="2" max="2" width="20.5703125" customWidth="1"/>
  </cols>
  <sheetData>
    <row r="3" spans="1:2" x14ac:dyDescent="0.25">
      <c r="A3" s="2" t="s">
        <v>169</v>
      </c>
      <c r="B3" s="2" t="s">
        <v>167</v>
      </c>
    </row>
    <row r="4" spans="1:2" x14ac:dyDescent="0.25">
      <c r="A4" s="3" t="s">
        <v>18</v>
      </c>
      <c r="B4" s="3" t="s">
        <v>165</v>
      </c>
    </row>
    <row r="5" spans="1:2" x14ac:dyDescent="0.25">
      <c r="A5" s="3" t="s">
        <v>17</v>
      </c>
      <c r="B5" s="3" t="s">
        <v>165</v>
      </c>
    </row>
    <row r="6" spans="1:2" x14ac:dyDescent="0.25">
      <c r="A6" s="3" t="s">
        <v>15</v>
      </c>
      <c r="B6" s="3" t="s">
        <v>29</v>
      </c>
    </row>
    <row r="7" spans="1:2" x14ac:dyDescent="0.25">
      <c r="A7" s="3" t="s">
        <v>16</v>
      </c>
      <c r="B7" s="3" t="s">
        <v>48</v>
      </c>
    </row>
    <row r="8" spans="1:2" x14ac:dyDescent="0.25">
      <c r="A8" s="3" t="s">
        <v>171</v>
      </c>
      <c r="B8" s="3" t="s">
        <v>23</v>
      </c>
    </row>
    <row r="9" spans="1:2" x14ac:dyDescent="0.25">
      <c r="A9" s="3" t="s">
        <v>172</v>
      </c>
      <c r="B9" s="3" t="s">
        <v>30</v>
      </c>
    </row>
    <row r="10" spans="1:2" x14ac:dyDescent="0.25">
      <c r="A10" s="3" t="s">
        <v>173</v>
      </c>
      <c r="B10" s="3" t="s">
        <v>29</v>
      </c>
    </row>
    <row r="11" spans="1:2" x14ac:dyDescent="0.25">
      <c r="A11" s="3" t="s">
        <v>174</v>
      </c>
      <c r="B11" s="3" t="s">
        <v>32</v>
      </c>
    </row>
    <row r="12" spans="1:2" x14ac:dyDescent="0.25">
      <c r="A12" s="3" t="s">
        <v>175</v>
      </c>
      <c r="B12" s="3" t="s">
        <v>29</v>
      </c>
    </row>
    <row r="13" spans="1:2" x14ac:dyDescent="0.25">
      <c r="A13" s="3" t="s">
        <v>176</v>
      </c>
      <c r="B13" s="3" t="s">
        <v>35</v>
      </c>
    </row>
    <row r="14" spans="1:2" x14ac:dyDescent="0.25">
      <c r="A14" s="3" t="s">
        <v>177</v>
      </c>
      <c r="B14" s="3" t="s">
        <v>38</v>
      </c>
    </row>
    <row r="15" spans="1:2" x14ac:dyDescent="0.25">
      <c r="A15" s="3" t="s">
        <v>178</v>
      </c>
      <c r="B15" s="3" t="s">
        <v>42</v>
      </c>
    </row>
    <row r="16" spans="1:2" x14ac:dyDescent="0.25">
      <c r="A16" s="3" t="s">
        <v>179</v>
      </c>
      <c r="B16" s="3" t="s">
        <v>51</v>
      </c>
    </row>
    <row r="17" spans="1:2" x14ac:dyDescent="0.25">
      <c r="A17" s="3" t="s">
        <v>180</v>
      </c>
      <c r="B17" s="3" t="s">
        <v>30</v>
      </c>
    </row>
    <row r="18" spans="1:2" x14ac:dyDescent="0.25">
      <c r="A18" s="3" t="s">
        <v>181</v>
      </c>
      <c r="B18" s="3" t="s">
        <v>31</v>
      </c>
    </row>
    <row r="19" spans="1:2" x14ac:dyDescent="0.25">
      <c r="A19" s="3" t="s">
        <v>182</v>
      </c>
      <c r="B19" s="3" t="s">
        <v>23</v>
      </c>
    </row>
    <row r="20" spans="1:2" x14ac:dyDescent="0.25">
      <c r="A20" s="3" t="s">
        <v>183</v>
      </c>
      <c r="B20" s="3" t="s">
        <v>23</v>
      </c>
    </row>
    <row r="21" spans="1:2" x14ac:dyDescent="0.25">
      <c r="A21" s="3" t="s">
        <v>184</v>
      </c>
      <c r="B21" s="3" t="s">
        <v>28</v>
      </c>
    </row>
    <row r="22" spans="1:2" x14ac:dyDescent="0.25">
      <c r="A22" s="3" t="s">
        <v>185</v>
      </c>
      <c r="B22" s="3" t="s">
        <v>23</v>
      </c>
    </row>
    <row r="23" spans="1:2" x14ac:dyDescent="0.25">
      <c r="A23" s="3" t="s">
        <v>186</v>
      </c>
      <c r="B23" s="3" t="s">
        <v>25</v>
      </c>
    </row>
    <row r="24" spans="1:2" x14ac:dyDescent="0.25">
      <c r="A24" s="3" t="s">
        <v>187</v>
      </c>
      <c r="B24" s="3" t="s">
        <v>41</v>
      </c>
    </row>
    <row r="25" spans="1:2" x14ac:dyDescent="0.25">
      <c r="A25" s="3" t="s">
        <v>188</v>
      </c>
      <c r="B25" s="3" t="s">
        <v>48</v>
      </c>
    </row>
    <row r="26" spans="1:2" x14ac:dyDescent="0.25">
      <c r="A26" s="3" t="s">
        <v>189</v>
      </c>
      <c r="B26" s="3" t="s">
        <v>29</v>
      </c>
    </row>
    <row r="27" spans="1:2" x14ac:dyDescent="0.25">
      <c r="A27" s="3" t="s">
        <v>190</v>
      </c>
      <c r="B27" s="3" t="s">
        <v>30</v>
      </c>
    </row>
    <row r="28" spans="1:2" x14ac:dyDescent="0.25">
      <c r="A28" s="3" t="s">
        <v>191</v>
      </c>
      <c r="B28" s="3" t="s">
        <v>166</v>
      </c>
    </row>
    <row r="29" spans="1:2" x14ac:dyDescent="0.25">
      <c r="A29" s="3" t="s">
        <v>192</v>
      </c>
      <c r="B29" s="3" t="s">
        <v>28</v>
      </c>
    </row>
    <row r="30" spans="1:2" x14ac:dyDescent="0.25">
      <c r="A30" s="3" t="s">
        <v>193</v>
      </c>
      <c r="B30" s="3" t="s">
        <v>30</v>
      </c>
    </row>
    <row r="31" spans="1:2" x14ac:dyDescent="0.25">
      <c r="A31" s="3" t="s">
        <v>194</v>
      </c>
      <c r="B31" s="3" t="s">
        <v>34</v>
      </c>
    </row>
    <row r="32" spans="1:2" x14ac:dyDescent="0.25">
      <c r="A32" s="3" t="s">
        <v>195</v>
      </c>
      <c r="B32" s="3" t="s">
        <v>27</v>
      </c>
    </row>
    <row r="33" spans="1:2" x14ac:dyDescent="0.25">
      <c r="A33" s="3" t="s">
        <v>196</v>
      </c>
      <c r="B33" s="3" t="s">
        <v>30</v>
      </c>
    </row>
    <row r="34" spans="1:2" x14ac:dyDescent="0.25">
      <c r="A34" s="3" t="s">
        <v>197</v>
      </c>
      <c r="B34" s="3" t="s">
        <v>23</v>
      </c>
    </row>
    <row r="35" spans="1:2" x14ac:dyDescent="0.25">
      <c r="A35" s="3" t="s">
        <v>198</v>
      </c>
      <c r="B35" s="3" t="s">
        <v>48</v>
      </c>
    </row>
    <row r="36" spans="1:2" x14ac:dyDescent="0.25">
      <c r="A36" s="3" t="s">
        <v>199</v>
      </c>
      <c r="B36" s="3" t="s">
        <v>23</v>
      </c>
    </row>
    <row r="37" spans="1:2" x14ac:dyDescent="0.25">
      <c r="A37" s="3" t="s">
        <v>200</v>
      </c>
      <c r="B37" s="3" t="s">
        <v>34</v>
      </c>
    </row>
    <row r="38" spans="1:2" x14ac:dyDescent="0.25">
      <c r="A38" s="3" t="s">
        <v>201</v>
      </c>
      <c r="B38" s="3" t="s">
        <v>29</v>
      </c>
    </row>
    <row r="39" spans="1:2" x14ac:dyDescent="0.25">
      <c r="A39" s="3" t="s">
        <v>202</v>
      </c>
      <c r="B39" s="3" t="s">
        <v>29</v>
      </c>
    </row>
    <row r="40" spans="1:2" x14ac:dyDescent="0.25">
      <c r="A40" s="3" t="s">
        <v>203</v>
      </c>
      <c r="B40" s="3" t="s">
        <v>29</v>
      </c>
    </row>
    <row r="41" spans="1:2" x14ac:dyDescent="0.25">
      <c r="A41" s="3" t="s">
        <v>204</v>
      </c>
      <c r="B41" s="3" t="s">
        <v>27</v>
      </c>
    </row>
    <row r="42" spans="1:2" x14ac:dyDescent="0.25">
      <c r="A42" s="3" t="s">
        <v>205</v>
      </c>
      <c r="B42" s="3" t="s">
        <v>44</v>
      </c>
    </row>
    <row r="43" spans="1:2" x14ac:dyDescent="0.25">
      <c r="A43" s="3" t="s">
        <v>206</v>
      </c>
      <c r="B43" s="3" t="s">
        <v>26</v>
      </c>
    </row>
    <row r="44" spans="1:2" x14ac:dyDescent="0.25">
      <c r="A44" s="3" t="s">
        <v>207</v>
      </c>
      <c r="B44" s="3" t="s">
        <v>23</v>
      </c>
    </row>
    <row r="45" spans="1:2" x14ac:dyDescent="0.25">
      <c r="A45" s="3" t="s">
        <v>208</v>
      </c>
      <c r="B45" s="3" t="s">
        <v>38</v>
      </c>
    </row>
    <row r="46" spans="1:2" x14ac:dyDescent="0.25">
      <c r="A46" s="3" t="s">
        <v>209</v>
      </c>
      <c r="B46" s="3" t="s">
        <v>166</v>
      </c>
    </row>
    <row r="47" spans="1:2" x14ac:dyDescent="0.25">
      <c r="A47" s="3" t="s">
        <v>210</v>
      </c>
      <c r="B47" s="3" t="s">
        <v>23</v>
      </c>
    </row>
    <row r="48" spans="1:2" x14ac:dyDescent="0.25">
      <c r="A48" s="3" t="s">
        <v>211</v>
      </c>
      <c r="B48" s="3" t="s">
        <v>26</v>
      </c>
    </row>
    <row r="49" spans="1:2" x14ac:dyDescent="0.25">
      <c r="A49" s="3" t="s">
        <v>212</v>
      </c>
      <c r="B49" s="3" t="s">
        <v>165</v>
      </c>
    </row>
    <row r="50" spans="1:2" x14ac:dyDescent="0.25">
      <c r="A50" s="3" t="s">
        <v>213</v>
      </c>
      <c r="B50" s="3" t="s">
        <v>29</v>
      </c>
    </row>
    <row r="51" spans="1:2" x14ac:dyDescent="0.25">
      <c r="A51" s="3" t="s">
        <v>214</v>
      </c>
      <c r="B51" s="3" t="s">
        <v>34</v>
      </c>
    </row>
    <row r="52" spans="1:2" x14ac:dyDescent="0.25">
      <c r="A52" s="3" t="s">
        <v>215</v>
      </c>
      <c r="B52" s="3" t="s">
        <v>28</v>
      </c>
    </row>
    <row r="53" spans="1:2" x14ac:dyDescent="0.25">
      <c r="A53" s="3" t="s">
        <v>216</v>
      </c>
      <c r="B53" s="3" t="s">
        <v>44</v>
      </c>
    </row>
    <row r="54" spans="1:2" x14ac:dyDescent="0.25">
      <c r="A54" s="3" t="s">
        <v>217</v>
      </c>
      <c r="B54" s="3" t="s">
        <v>34</v>
      </c>
    </row>
    <row r="55" spans="1:2" x14ac:dyDescent="0.25">
      <c r="A55" s="3" t="s">
        <v>218</v>
      </c>
      <c r="B55" s="3" t="s">
        <v>30</v>
      </c>
    </row>
    <row r="56" spans="1:2" x14ac:dyDescent="0.25">
      <c r="A56" s="3" t="s">
        <v>219</v>
      </c>
      <c r="B56" s="3" t="s">
        <v>38</v>
      </c>
    </row>
    <row r="57" spans="1:2" x14ac:dyDescent="0.25">
      <c r="A57" s="3" t="s">
        <v>220</v>
      </c>
      <c r="B57" s="3" t="s">
        <v>23</v>
      </c>
    </row>
    <row r="58" spans="1:2" x14ac:dyDescent="0.25">
      <c r="A58" s="3" t="s">
        <v>221</v>
      </c>
      <c r="B58" s="3" t="s">
        <v>23</v>
      </c>
    </row>
    <row r="59" spans="1:2" x14ac:dyDescent="0.25">
      <c r="A59" s="3" t="s">
        <v>222</v>
      </c>
      <c r="B59" s="3" t="s">
        <v>166</v>
      </c>
    </row>
    <row r="60" spans="1:2" x14ac:dyDescent="0.25">
      <c r="A60" s="3" t="s">
        <v>223</v>
      </c>
      <c r="B60" s="3" t="s">
        <v>38</v>
      </c>
    </row>
    <row r="61" spans="1:2" x14ac:dyDescent="0.25">
      <c r="A61" s="3" t="s">
        <v>224</v>
      </c>
      <c r="B61" s="3" t="s">
        <v>25</v>
      </c>
    </row>
    <row r="62" spans="1:2" x14ac:dyDescent="0.25">
      <c r="A62" s="3" t="s">
        <v>225</v>
      </c>
      <c r="B62" s="3" t="s">
        <v>25</v>
      </c>
    </row>
    <row r="63" spans="1:2" x14ac:dyDescent="0.25">
      <c r="A63" s="3" t="s">
        <v>226</v>
      </c>
      <c r="B63" s="3" t="s">
        <v>23</v>
      </c>
    </row>
    <row r="64" spans="1:2" x14ac:dyDescent="0.25">
      <c r="A64" s="3" t="s">
        <v>227</v>
      </c>
      <c r="B64" s="3" t="s">
        <v>34</v>
      </c>
    </row>
    <row r="65" spans="1:2" x14ac:dyDescent="0.25">
      <c r="A65" s="3" t="s">
        <v>228</v>
      </c>
      <c r="B65" s="3" t="s">
        <v>30</v>
      </c>
    </row>
    <row r="66" spans="1:2" x14ac:dyDescent="0.25">
      <c r="A66" s="3" t="s">
        <v>229</v>
      </c>
      <c r="B66" s="3" t="s">
        <v>23</v>
      </c>
    </row>
    <row r="67" spans="1:2" x14ac:dyDescent="0.25">
      <c r="A67" s="3" t="s">
        <v>230</v>
      </c>
      <c r="B67" s="3" t="s">
        <v>34</v>
      </c>
    </row>
    <row r="68" spans="1:2" x14ac:dyDescent="0.25">
      <c r="A68" s="3" t="s">
        <v>231</v>
      </c>
      <c r="B68" s="3" t="s">
        <v>34</v>
      </c>
    </row>
    <row r="69" spans="1:2" x14ac:dyDescent="0.25">
      <c r="A69" s="3" t="s">
        <v>232</v>
      </c>
      <c r="B69" s="3" t="s">
        <v>166</v>
      </c>
    </row>
    <row r="70" spans="1:2" x14ac:dyDescent="0.25">
      <c r="A70" s="3" t="s">
        <v>233</v>
      </c>
      <c r="B70" s="3" t="s">
        <v>48</v>
      </c>
    </row>
    <row r="71" spans="1:2" x14ac:dyDescent="0.25">
      <c r="A71" s="3" t="s">
        <v>234</v>
      </c>
      <c r="B71" s="3" t="s">
        <v>26</v>
      </c>
    </row>
    <row r="72" spans="1:2" x14ac:dyDescent="0.25">
      <c r="A72" s="3" t="s">
        <v>235</v>
      </c>
      <c r="B72" s="3" t="s">
        <v>29</v>
      </c>
    </row>
    <row r="73" spans="1:2" x14ac:dyDescent="0.25">
      <c r="A73" s="3" t="s">
        <v>236</v>
      </c>
      <c r="B73" s="3" t="s">
        <v>34</v>
      </c>
    </row>
    <row r="74" spans="1:2" x14ac:dyDescent="0.25">
      <c r="A74" s="3" t="s">
        <v>237</v>
      </c>
      <c r="B74" s="3" t="s">
        <v>40</v>
      </c>
    </row>
    <row r="75" spans="1:2" x14ac:dyDescent="0.25">
      <c r="A75" s="3" t="s">
        <v>238</v>
      </c>
      <c r="B75" s="3" t="s">
        <v>40</v>
      </c>
    </row>
    <row r="76" spans="1:2" x14ac:dyDescent="0.25">
      <c r="A76" s="3" t="s">
        <v>239</v>
      </c>
      <c r="B76" s="3" t="s">
        <v>27</v>
      </c>
    </row>
    <row r="77" spans="1:2" x14ac:dyDescent="0.25">
      <c r="A77" s="3" t="s">
        <v>240</v>
      </c>
      <c r="B77" s="3" t="s">
        <v>47</v>
      </c>
    </row>
    <row r="78" spans="1:2" x14ac:dyDescent="0.25">
      <c r="A78" s="3" t="s">
        <v>241</v>
      </c>
      <c r="B78" s="3" t="s">
        <v>37</v>
      </c>
    </row>
    <row r="79" spans="1:2" x14ac:dyDescent="0.25">
      <c r="A79" s="3" t="s">
        <v>242</v>
      </c>
      <c r="B79" s="3" t="s">
        <v>23</v>
      </c>
    </row>
    <row r="80" spans="1:2" x14ac:dyDescent="0.25">
      <c r="A80" s="3" t="s">
        <v>243</v>
      </c>
      <c r="B80" s="3" t="s">
        <v>35</v>
      </c>
    </row>
    <row r="81" spans="1:2" x14ac:dyDescent="0.25">
      <c r="A81" s="3" t="s">
        <v>244</v>
      </c>
      <c r="B81" s="3" t="s">
        <v>23</v>
      </c>
    </row>
    <row r="82" spans="1:2" x14ac:dyDescent="0.25">
      <c r="A82" s="3" t="s">
        <v>245</v>
      </c>
      <c r="B82" s="3" t="s">
        <v>23</v>
      </c>
    </row>
    <row r="83" spans="1:2" x14ac:dyDescent="0.25">
      <c r="A83" s="3" t="s">
        <v>246</v>
      </c>
      <c r="B83" s="3" t="s">
        <v>40</v>
      </c>
    </row>
    <row r="84" spans="1:2" x14ac:dyDescent="0.25">
      <c r="A84" s="3" t="s">
        <v>247</v>
      </c>
      <c r="B84" s="3" t="s">
        <v>23</v>
      </c>
    </row>
    <row r="85" spans="1:2" x14ac:dyDescent="0.25">
      <c r="A85" s="3" t="s">
        <v>248</v>
      </c>
      <c r="B85" s="3" t="s">
        <v>34</v>
      </c>
    </row>
    <row r="86" spans="1:2" x14ac:dyDescent="0.25">
      <c r="A86" s="3" t="s">
        <v>249</v>
      </c>
      <c r="B86" s="3" t="s">
        <v>23</v>
      </c>
    </row>
    <row r="87" spans="1:2" x14ac:dyDescent="0.25">
      <c r="A87" s="3" t="s">
        <v>250</v>
      </c>
      <c r="B87" s="3" t="s">
        <v>34</v>
      </c>
    </row>
    <row r="88" spans="1:2" x14ac:dyDescent="0.25">
      <c r="A88" s="3" t="s">
        <v>251</v>
      </c>
      <c r="B88" s="3" t="s">
        <v>23</v>
      </c>
    </row>
    <row r="89" spans="1:2" x14ac:dyDescent="0.25">
      <c r="A89" s="3" t="s">
        <v>252</v>
      </c>
      <c r="B89" s="3" t="s">
        <v>165</v>
      </c>
    </row>
    <row r="90" spans="1:2" x14ac:dyDescent="0.25">
      <c r="A90" s="3" t="s">
        <v>253</v>
      </c>
      <c r="B90" s="3" t="s">
        <v>27</v>
      </c>
    </row>
    <row r="91" spans="1:2" x14ac:dyDescent="0.25">
      <c r="A91" s="3" t="s">
        <v>254</v>
      </c>
      <c r="B91" s="3" t="s">
        <v>23</v>
      </c>
    </row>
    <row r="92" spans="1:2" x14ac:dyDescent="0.25">
      <c r="A92" s="3" t="s">
        <v>255</v>
      </c>
      <c r="B92" s="3" t="s">
        <v>30</v>
      </c>
    </row>
    <row r="93" spans="1:2" x14ac:dyDescent="0.25">
      <c r="A93" s="3" t="s">
        <v>256</v>
      </c>
      <c r="B93" s="3" t="s">
        <v>166</v>
      </c>
    </row>
    <row r="94" spans="1:2" x14ac:dyDescent="0.25">
      <c r="A94" s="3" t="s">
        <v>257</v>
      </c>
      <c r="B94" s="3" t="s">
        <v>29</v>
      </c>
    </row>
    <row r="95" spans="1:2" x14ac:dyDescent="0.25">
      <c r="A95" s="3" t="s">
        <v>258</v>
      </c>
      <c r="B95" s="3" t="s">
        <v>30</v>
      </c>
    </row>
    <row r="96" spans="1:2" x14ac:dyDescent="0.25">
      <c r="A96" s="3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L4" zoomScale="160" zoomScaleNormal="160" workbookViewId="0">
      <selection activeCell="U13" sqref="U13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9" bestFit="1" customWidth="1"/>
    <col min="4" max="4" width="28.85546875" bestFit="1" customWidth="1"/>
    <col min="5" max="5" width="11.85546875" bestFit="1" customWidth="1"/>
    <col min="6" max="6" width="21.28515625" bestFit="1" customWidth="1"/>
    <col min="8" max="8" width="20.140625" bestFit="1" customWidth="1"/>
    <col min="9" max="9" width="6.28515625" customWidth="1"/>
    <col min="10" max="10" width="9.140625" customWidth="1"/>
    <col min="11" max="11" width="3.7109375" customWidth="1"/>
    <col min="12" max="12" width="4.42578125" customWidth="1"/>
    <col min="13" max="13" width="16.28515625" bestFit="1" customWidth="1"/>
    <col min="14" max="14" width="18.28515625" bestFit="1" customWidth="1"/>
    <col min="15" max="15" width="16.28515625" bestFit="1" customWidth="1"/>
    <col min="16" max="16" width="20.5703125" bestFit="1" customWidth="1"/>
    <col min="17" max="17" width="20.7109375" bestFit="1" customWidth="1"/>
    <col min="18" max="18" width="15.5703125" customWidth="1"/>
    <col min="19" max="19" width="14.85546875" bestFit="1" customWidth="1"/>
    <col min="20" max="20" width="16.42578125" bestFit="1" customWidth="1"/>
    <col min="21" max="21" width="20.5703125" bestFit="1" customWidth="1"/>
    <col min="22" max="22" width="11" bestFit="1" customWidth="1"/>
    <col min="23" max="23" width="25.5703125" bestFit="1" customWidth="1"/>
    <col min="24" max="24" width="18.28515625" bestFit="1" customWidth="1"/>
    <col min="25" max="25" width="16.28515625" bestFit="1" customWidth="1"/>
    <col min="26" max="27" width="42.42578125" bestFit="1" customWidth="1"/>
    <col min="28" max="28" width="38.85546875" bestFit="1" customWidth="1"/>
    <col min="30" max="30" width="22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69</v>
      </c>
      <c r="R1" t="s">
        <v>81</v>
      </c>
      <c r="S1" t="s">
        <v>82</v>
      </c>
      <c r="T1" t="s">
        <v>167</v>
      </c>
      <c r="U1" t="s">
        <v>269</v>
      </c>
    </row>
    <row r="2" spans="1:21" x14ac:dyDescent="0.25">
      <c r="A2" s="6" t="s">
        <v>271</v>
      </c>
      <c r="B2" s="6" t="s">
        <v>20</v>
      </c>
      <c r="C2" s="6" t="s">
        <v>21</v>
      </c>
      <c r="D2" s="6" t="s">
        <v>272</v>
      </c>
      <c r="E2" s="6"/>
      <c r="F2" s="6" t="s">
        <v>273</v>
      </c>
      <c r="G2" s="6" t="s">
        <v>274</v>
      </c>
      <c r="H2" s="6"/>
      <c r="I2" s="6" t="s">
        <v>59</v>
      </c>
      <c r="J2" s="6" t="s">
        <v>64</v>
      </c>
      <c r="K2" s="6" t="s">
        <v>67</v>
      </c>
      <c r="L2" s="6"/>
      <c r="M2" s="6"/>
      <c r="N2" s="6" t="s">
        <v>275</v>
      </c>
      <c r="O2" s="6" t="s">
        <v>68</v>
      </c>
      <c r="P2" s="6" t="s">
        <v>273</v>
      </c>
      <c r="Q2" t="str">
        <f>IF(LEFT(Table1[[#This Row],[Affected User/Req.]],1)="M",RIGHT(Table1[[#This Row],[Affected User/Req.]],LEN(Table1[[#This Row],[Affected User/Req.]])-4),Table1[[#This Row],[Affected User/Req.]])</f>
        <v>Mridul Rahman</v>
      </c>
      <c r="R2" t="str">
        <f>VLOOKUP(Table1[[#This Row],[Lookup User]],Table2[#All],7,FALSE)</f>
        <v xml:space="preserve"> US</v>
      </c>
      <c r="S2" s="1" t="str">
        <f>VLOOKUP(Table1[[#This Row],[Lookup User]],Table2[#All],8,FALSE)</f>
        <v>Irving</v>
      </c>
      <c r="T2" s="1" t="str">
        <f>IFERROR(VLOOKUP(Table1[[#This Row],[User Location]],Locations!$A$2:$B$88,2,FALSE),"None")</f>
        <v>HOU03</v>
      </c>
      <c r="U2" s="1" t="str">
        <f>Table1[[#This Row],[Object ID]]</f>
        <v>7000363271</v>
      </c>
    </row>
    <row r="3" spans="1:21" x14ac:dyDescent="0.25">
      <c r="A3" s="6" t="s">
        <v>276</v>
      </c>
      <c r="B3" s="6" t="s">
        <v>20</v>
      </c>
      <c r="C3" s="6" t="s">
        <v>21</v>
      </c>
      <c r="D3" s="6" t="s">
        <v>277</v>
      </c>
      <c r="E3" s="6"/>
      <c r="F3" s="6" t="s">
        <v>268</v>
      </c>
      <c r="G3" s="6" t="s">
        <v>278</v>
      </c>
      <c r="H3" s="6"/>
      <c r="I3" s="6" t="s">
        <v>59</v>
      </c>
      <c r="J3" s="6" t="s">
        <v>64</v>
      </c>
      <c r="K3" s="6" t="s">
        <v>67</v>
      </c>
      <c r="L3" s="6"/>
      <c r="M3" s="6"/>
      <c r="N3" s="6" t="s">
        <v>279</v>
      </c>
      <c r="O3" s="6" t="s">
        <v>68</v>
      </c>
      <c r="P3" s="6" t="s">
        <v>280</v>
      </c>
      <c r="Q3" s="1" t="str">
        <f>IF(LEFT(Table1[[#This Row],[Affected User/Req.]],1)="M",RIGHT(Table1[[#This Row],[Affected User/Req.]],LEN(Table1[[#This Row],[Affected User/Req.]])-4),Table1[[#This Row],[Affected User/Req.]])</f>
        <v>Gail Rapko</v>
      </c>
      <c r="R3" s="1" t="str">
        <f>VLOOKUP(Table1[[#This Row],[Lookup User]],Table2[#All],7,FALSE)</f>
        <v xml:space="preserve"> US</v>
      </c>
      <c r="S3" s="1" t="str">
        <f>VLOOKUP(Table1[[#This Row],[Lookup User]],Table2[#All],8,FALSE)</f>
        <v>Newtown Square</v>
      </c>
      <c r="T3" s="1" t="str">
        <f>IFERROR(VLOOKUP(Table1[[#This Row],[User Location]],Locations!$A$2:$B$88,2,FALSE),"None")</f>
        <v>NSQ01</v>
      </c>
      <c r="U3" s="1" t="str">
        <f>Table1[[#This Row],[Object ID]]</f>
        <v>7000370278</v>
      </c>
    </row>
    <row r="4" spans="1:21" x14ac:dyDescent="0.25">
      <c r="A4" s="6" t="s">
        <v>281</v>
      </c>
      <c r="B4" s="6" t="s">
        <v>19</v>
      </c>
      <c r="C4" s="6" t="s">
        <v>21</v>
      </c>
      <c r="D4" s="6" t="s">
        <v>282</v>
      </c>
      <c r="E4" s="6"/>
      <c r="F4" s="6" t="s">
        <v>283</v>
      </c>
      <c r="G4" s="6" t="s">
        <v>284</v>
      </c>
      <c r="H4" s="6"/>
      <c r="I4" s="6" t="s">
        <v>60</v>
      </c>
      <c r="J4" s="6" t="s">
        <v>62</v>
      </c>
      <c r="K4" s="6" t="s">
        <v>67</v>
      </c>
      <c r="L4" s="6"/>
      <c r="M4" s="6"/>
      <c r="N4" s="6" t="s">
        <v>285</v>
      </c>
      <c r="O4" s="6" t="s">
        <v>68</v>
      </c>
      <c r="P4" s="6" t="s">
        <v>283</v>
      </c>
      <c r="Q4" s="1" t="str">
        <f>IF(LEFT(Table1[[#This Row],[Affected User/Req.]],1)="M",RIGHT(Table1[[#This Row],[Affected User/Req.]],LEN(Table1[[#This Row],[Affected User/Req.]])-4),Table1[[#This Row],[Affected User/Req.]])</f>
        <v>Tim Gernhardt</v>
      </c>
      <c r="R4" s="1" t="str">
        <f>VLOOKUP(Table1[[#This Row],[Lookup User]],Table2[#All],7,FALSE)</f>
        <v xml:space="preserve"> US</v>
      </c>
      <c r="S4" s="1" t="str">
        <f>VLOOKUP(Table1[[#This Row],[Lookup User]],Table2[#All],8,FALSE)</f>
        <v>Palo Alto</v>
      </c>
      <c r="T4" s="1" t="str">
        <f>IFERROR(VLOOKUP(Table1[[#This Row],[User Location]],Locations!$A$2:$B$88,2,FALSE),"None")</f>
        <v>PAL02</v>
      </c>
      <c r="U4" s="1" t="str">
        <f>Table1[[#This Row],[Object ID]]</f>
        <v>8000589180</v>
      </c>
    </row>
    <row r="5" spans="1:21" x14ac:dyDescent="0.25">
      <c r="A5" s="6" t="s">
        <v>286</v>
      </c>
      <c r="B5" s="6" t="s">
        <v>20</v>
      </c>
      <c r="C5" s="6" t="s">
        <v>21</v>
      </c>
      <c r="D5" s="6" t="s">
        <v>287</v>
      </c>
      <c r="E5" s="6"/>
      <c r="F5" s="6" t="s">
        <v>288</v>
      </c>
      <c r="G5" s="6" t="s">
        <v>289</v>
      </c>
      <c r="H5" s="6"/>
      <c r="I5" s="6" t="s">
        <v>290</v>
      </c>
      <c r="J5" s="6" t="s">
        <v>291</v>
      </c>
      <c r="K5" s="6" t="s">
        <v>67</v>
      </c>
      <c r="L5" s="6"/>
      <c r="M5" s="6"/>
      <c r="N5" s="6" t="s">
        <v>292</v>
      </c>
      <c r="O5" s="6" t="s">
        <v>68</v>
      </c>
      <c r="P5" s="6" t="s">
        <v>288</v>
      </c>
      <c r="Q5" s="1" t="str">
        <f>IF(LEFT(Table1[[#This Row],[Affected User/Req.]],1)="M",RIGHT(Table1[[#This Row],[Affected User/Req.]],LEN(Table1[[#This Row],[Affected User/Req.]])-4),Table1[[#This Row],[Affected User/Req.]])</f>
        <v>Andrea France</v>
      </c>
      <c r="R5" s="1" t="str">
        <f>VLOOKUP(Table1[[#This Row],[Lookup User]],Table2[#All],7,FALSE)</f>
        <v xml:space="preserve"> US</v>
      </c>
      <c r="S5" s="1" t="str">
        <f>VLOOKUP(Table1[[#This Row],[Lookup User]],Table2[#All],8,FALSE)</f>
        <v>Downers Grove</v>
      </c>
      <c r="T5" s="1" t="str">
        <f>IFERROR(VLOOKUP(Table1[[#This Row],[User Location]],Locations!$A$2:$B$88,2,FALSE),"None")</f>
        <v>CHI03</v>
      </c>
      <c r="U5" s="1" t="str">
        <f>Table1[[#This Row],[Object ID]]</f>
        <v>7000370708</v>
      </c>
    </row>
    <row r="6" spans="1:21" x14ac:dyDescent="0.25">
      <c r="A6" s="6" t="s">
        <v>293</v>
      </c>
      <c r="B6" s="6" t="s">
        <v>19</v>
      </c>
      <c r="C6" s="6" t="s">
        <v>21</v>
      </c>
      <c r="D6" s="6" t="s">
        <v>294</v>
      </c>
      <c r="E6" s="6"/>
      <c r="F6" s="6" t="s">
        <v>295</v>
      </c>
      <c r="G6" s="6" t="s">
        <v>296</v>
      </c>
      <c r="H6" s="6"/>
      <c r="I6" s="6" t="s">
        <v>297</v>
      </c>
      <c r="J6" s="6" t="s">
        <v>298</v>
      </c>
      <c r="K6" s="6" t="s">
        <v>66</v>
      </c>
      <c r="L6" s="6"/>
      <c r="M6" s="6"/>
      <c r="N6" s="6" t="s">
        <v>299</v>
      </c>
      <c r="O6" s="6"/>
      <c r="P6" s="6" t="s">
        <v>295</v>
      </c>
      <c r="Q6" s="1" t="str">
        <f>IF(LEFT(Table1[[#This Row],[Affected User/Req.]],1)="M",RIGHT(Table1[[#This Row],[Affected User/Req.]],LEN(Table1[[#This Row],[Affected User/Req.]])-4),Table1[[#This Row],[Affected User/Req.]])</f>
        <v>Mark Miller</v>
      </c>
      <c r="R6" s="1" t="str">
        <f>VLOOKUP(Table1[[#This Row],[Lookup User]],Table2[#All],7,FALSE)</f>
        <v xml:space="preserve"> US</v>
      </c>
      <c r="S6" s="1" t="str">
        <f>VLOOKUP(Table1[[#This Row],[Lookup User]],Table2[#All],8,FALSE)</f>
        <v>Irving</v>
      </c>
      <c r="T6" s="1" t="str">
        <f>IFERROR(VLOOKUP(Table1[[#This Row],[User Location]],Locations!$A$2:$B$88,2,FALSE),"None")</f>
        <v>HOU03</v>
      </c>
      <c r="U6" s="1" t="str">
        <f>Table1[[#This Row],[Object ID]]</f>
        <v>8000590033</v>
      </c>
    </row>
    <row r="7" spans="1:21" x14ac:dyDescent="0.25">
      <c r="A7" s="6" t="s">
        <v>300</v>
      </c>
      <c r="B7" s="6" t="s">
        <v>20</v>
      </c>
      <c r="C7" s="6" t="s">
        <v>22</v>
      </c>
      <c r="D7" s="6" t="s">
        <v>301</v>
      </c>
      <c r="E7" s="6"/>
      <c r="F7" s="6" t="s">
        <v>302</v>
      </c>
      <c r="G7" s="6" t="s">
        <v>65</v>
      </c>
      <c r="H7" s="6"/>
      <c r="I7" s="6" t="s">
        <v>303</v>
      </c>
      <c r="J7" s="6" t="s">
        <v>304</v>
      </c>
      <c r="K7" s="6" t="s">
        <v>67</v>
      </c>
      <c r="L7" s="6"/>
      <c r="M7" s="6"/>
      <c r="N7" s="6" t="s">
        <v>305</v>
      </c>
      <c r="O7" s="6" t="s">
        <v>68</v>
      </c>
      <c r="P7" s="6" t="s">
        <v>302</v>
      </c>
      <c r="Q7" s="1" t="str">
        <f>IF(LEFT(Table1[[#This Row],[Affected User/Req.]],1)="M",RIGHT(Table1[[#This Row],[Affected User/Req.]],LEN(Table1[[#This Row],[Affected User/Req.]])-4),Table1[[#This Row],[Affected User/Req.]])</f>
        <v>Jhanvi Patel</v>
      </c>
      <c r="R7" s="1" t="str">
        <f>VLOOKUP(Table1[[#This Row],[Lookup User]],Table2[#All],7,FALSE)</f>
        <v xml:space="preserve"> US</v>
      </c>
      <c r="S7" s="1" t="str">
        <f>VLOOKUP(Table1[[#This Row],[Lookup User]],Table2[#All],8,FALSE)</f>
        <v>Downers Grove</v>
      </c>
      <c r="T7" s="1" t="str">
        <f>IFERROR(VLOOKUP(Table1[[#This Row],[User Location]],Locations!$A$2:$B$88,2,FALSE),"None")</f>
        <v>CHI03</v>
      </c>
      <c r="U7" s="1" t="str">
        <f>Table1[[#This Row],[Object ID]]</f>
        <v>7000370800</v>
      </c>
    </row>
    <row r="8" spans="1:21" x14ac:dyDescent="0.25">
      <c r="A8" s="6" t="s">
        <v>306</v>
      </c>
      <c r="B8" s="6" t="s">
        <v>20</v>
      </c>
      <c r="C8" s="6" t="s">
        <v>21</v>
      </c>
      <c r="D8" s="6" t="s">
        <v>307</v>
      </c>
      <c r="E8" s="6"/>
      <c r="F8" s="6" t="s">
        <v>308</v>
      </c>
      <c r="G8" s="6" t="s">
        <v>309</v>
      </c>
      <c r="H8" s="6"/>
      <c r="I8" s="6" t="s">
        <v>59</v>
      </c>
      <c r="J8" s="6" t="s">
        <v>64</v>
      </c>
      <c r="K8" s="6" t="s">
        <v>67</v>
      </c>
      <c r="L8" s="6"/>
      <c r="M8" s="6"/>
      <c r="N8" s="6" t="s">
        <v>310</v>
      </c>
      <c r="O8" s="6" t="s">
        <v>68</v>
      </c>
      <c r="P8" s="6" t="s">
        <v>308</v>
      </c>
      <c r="Q8" s="1" t="str">
        <f>IF(LEFT(Table1[[#This Row],[Affected User/Req.]],1)="M",RIGHT(Table1[[#This Row],[Affected User/Req.]],LEN(Table1[[#This Row],[Affected User/Req.]])-4),Table1[[#This Row],[Affected User/Req.]])</f>
        <v>Eric Seager</v>
      </c>
      <c r="R8" s="1" t="str">
        <f>VLOOKUP(Table1[[#This Row],[Lookup User]],Table2[#All],7,FALSE)</f>
        <v xml:space="preserve"> US</v>
      </c>
      <c r="S8" s="1" t="str">
        <f>VLOOKUP(Table1[[#This Row],[Lookup User]],Table2[#All],8,FALSE)</f>
        <v>Palo Alto</v>
      </c>
      <c r="T8" s="1" t="str">
        <f>IFERROR(VLOOKUP(Table1[[#This Row],[User Location]],Locations!$A$2:$B$88,2,FALSE),"None")</f>
        <v>PAL02</v>
      </c>
      <c r="U8" s="1" t="str">
        <f>Table1[[#This Row],[Object ID]]</f>
        <v>7000372441</v>
      </c>
    </row>
    <row r="9" spans="1:21" x14ac:dyDescent="0.25">
      <c r="A9" s="6" t="s">
        <v>311</v>
      </c>
      <c r="B9" s="6" t="s">
        <v>20</v>
      </c>
      <c r="C9" s="6" t="s">
        <v>21</v>
      </c>
      <c r="D9" s="6" t="s">
        <v>312</v>
      </c>
      <c r="E9" s="6"/>
      <c r="F9" s="6" t="s">
        <v>313</v>
      </c>
      <c r="G9" s="6" t="s">
        <v>314</v>
      </c>
      <c r="H9" s="6"/>
      <c r="I9" s="6" t="s">
        <v>59</v>
      </c>
      <c r="J9" s="6" t="s">
        <v>64</v>
      </c>
      <c r="K9" s="6" t="s">
        <v>67</v>
      </c>
      <c r="L9" s="6"/>
      <c r="M9" s="6"/>
      <c r="N9" s="6" t="s">
        <v>315</v>
      </c>
      <c r="O9" s="6" t="s">
        <v>68</v>
      </c>
      <c r="P9" s="6" t="s">
        <v>313</v>
      </c>
      <c r="Q9" s="1" t="str">
        <f>IF(LEFT(Table1[[#This Row],[Affected User/Req.]],1)="M",RIGHT(Table1[[#This Row],[Affected User/Req.]],LEN(Table1[[#This Row],[Affected User/Req.]])-4),Table1[[#This Row],[Affected User/Req.]])</f>
        <v>John Denning</v>
      </c>
      <c r="R9" s="1" t="str">
        <f>VLOOKUP(Table1[[#This Row],[Lookup User]],Table2[#All],7,FALSE)</f>
        <v xml:space="preserve"> No LDAP Data</v>
      </c>
      <c r="S9" s="1" t="str">
        <f>VLOOKUP(Table1[[#This Row],[Lookup User]],Table2[#All],8,FALSE)</f>
        <v>No LDAP Data</v>
      </c>
      <c r="T9" s="1" t="str">
        <f>IFERROR(VLOOKUP(Table1[[#This Row],[User Location]],Locations!$A$2:$B$88,2,FALSE),"None")</f>
        <v>No Data</v>
      </c>
      <c r="U9" s="1" t="str">
        <f>Table1[[#This Row],[Object ID]]</f>
        <v>7000372478</v>
      </c>
    </row>
    <row r="10" spans="1:21" x14ac:dyDescent="0.25">
      <c r="A10" s="6" t="s">
        <v>316</v>
      </c>
      <c r="B10" s="6" t="s">
        <v>19</v>
      </c>
      <c r="C10" s="6" t="s">
        <v>21</v>
      </c>
      <c r="D10" s="6" t="s">
        <v>317</v>
      </c>
      <c r="E10" s="6"/>
      <c r="F10" s="6" t="s">
        <v>318</v>
      </c>
      <c r="G10" s="6" t="s">
        <v>319</v>
      </c>
      <c r="H10" s="6"/>
      <c r="I10" s="6" t="s">
        <v>61</v>
      </c>
      <c r="J10" s="6" t="s">
        <v>64</v>
      </c>
      <c r="K10" s="6" t="s">
        <v>67</v>
      </c>
      <c r="L10" s="6"/>
      <c r="M10" s="6"/>
      <c r="N10" s="6" t="s">
        <v>320</v>
      </c>
      <c r="O10" s="6" t="s">
        <v>68</v>
      </c>
      <c r="P10" s="6" t="s">
        <v>318</v>
      </c>
      <c r="Q10" s="1" t="str">
        <f>IF(LEFT(Table1[[#This Row],[Affected User/Req.]],1)="M",RIGHT(Table1[[#This Row],[Affected User/Req.]],LEN(Table1[[#This Row],[Affected User/Req.]])-4),Table1[[#This Row],[Affected User/Req.]])</f>
        <v>Nancy Littlefield</v>
      </c>
      <c r="R10" s="1" t="str">
        <f>VLOOKUP(Table1[[#This Row],[Lookup User]],Table2[#All],7,FALSE)</f>
        <v xml:space="preserve"> US</v>
      </c>
      <c r="S10" s="1" t="str">
        <f>VLOOKUP(Table1[[#This Row],[Lookup User]],Table2[#All],8,FALSE)</f>
        <v>San Mateo</v>
      </c>
      <c r="T10" s="1" t="str">
        <f>IFERROR(VLOOKUP(Table1[[#This Row],[User Location]],Locations!$A$2:$B$88,2,FALSE),"None")</f>
        <v>PAL01</v>
      </c>
      <c r="U10" s="1" t="str">
        <f>Table1[[#This Row],[Object ID]]</f>
        <v>8000593513</v>
      </c>
    </row>
    <row r="11" spans="1:21" x14ac:dyDescent="0.25">
      <c r="A11" s="6" t="s">
        <v>321</v>
      </c>
      <c r="B11" s="6" t="s">
        <v>19</v>
      </c>
      <c r="C11" s="6" t="s">
        <v>21</v>
      </c>
      <c r="D11" s="6" t="s">
        <v>322</v>
      </c>
      <c r="E11" s="6"/>
      <c r="F11" s="6" t="s">
        <v>323</v>
      </c>
      <c r="G11" s="6" t="s">
        <v>324</v>
      </c>
      <c r="H11" s="6"/>
      <c r="I11" s="6" t="s">
        <v>60</v>
      </c>
      <c r="J11" s="6" t="s">
        <v>62</v>
      </c>
      <c r="K11" s="6" t="s">
        <v>67</v>
      </c>
      <c r="L11" s="6"/>
      <c r="M11" s="6"/>
      <c r="N11" s="6" t="s">
        <v>325</v>
      </c>
      <c r="O11" s="6" t="s">
        <v>68</v>
      </c>
      <c r="P11" s="6" t="s">
        <v>323</v>
      </c>
      <c r="Q11" s="1" t="str">
        <f>IF(LEFT(Table1[[#This Row],[Affected User/Req.]],1)="M",RIGHT(Table1[[#This Row],[Affected User/Req.]],LEN(Table1[[#This Row],[Affected User/Req.]])-4),Table1[[#This Row],[Affected User/Req.]])</f>
        <v>John Basile</v>
      </c>
      <c r="R11" s="1" t="str">
        <f>VLOOKUP(Table1[[#This Row],[Lookup User]],Table2[#All],7,FALSE)</f>
        <v xml:space="preserve"> US</v>
      </c>
      <c r="S11" s="1" t="str">
        <f>VLOOKUP(Table1[[#This Row],[Lookup User]],Table2[#All],8,FALSE)</f>
        <v>Newtown Square</v>
      </c>
      <c r="T11" s="1" t="str">
        <f>IFERROR(VLOOKUP(Table1[[#This Row],[User Location]],Locations!$A$2:$B$88,2,FALSE),"None")</f>
        <v>NSQ01</v>
      </c>
      <c r="U11" s="1" t="str">
        <f>Table1[[#This Row],[Object ID]]</f>
        <v>8000593902</v>
      </c>
    </row>
    <row r="12" spans="1:21" x14ac:dyDescent="0.25">
      <c r="A12" s="6" t="s">
        <v>326</v>
      </c>
      <c r="B12" s="6" t="s">
        <v>20</v>
      </c>
      <c r="C12" s="6" t="s">
        <v>21</v>
      </c>
      <c r="D12" s="6" t="s">
        <v>327</v>
      </c>
      <c r="E12" s="6"/>
      <c r="F12" s="6" t="s">
        <v>328</v>
      </c>
      <c r="G12" s="6" t="s">
        <v>329</v>
      </c>
      <c r="H12" s="6"/>
      <c r="I12" s="6" t="s">
        <v>59</v>
      </c>
      <c r="J12" s="6" t="s">
        <v>64</v>
      </c>
      <c r="K12" s="6" t="s">
        <v>67</v>
      </c>
      <c r="L12" s="6"/>
      <c r="M12" s="6"/>
      <c r="N12" s="6" t="s">
        <v>330</v>
      </c>
      <c r="O12" s="6" t="s">
        <v>68</v>
      </c>
      <c r="P12" s="6" t="s">
        <v>331</v>
      </c>
      <c r="Q12" s="1" t="str">
        <f>IF(LEFT(Table1[[#This Row],[Affected User/Req.]],1)="M",RIGHT(Table1[[#This Row],[Affected User/Req.]],LEN(Table1[[#This Row],[Affected User/Req.]])-4),Table1[[#This Row],[Affected User/Req.]])</f>
        <v>Leonardo Borgonovo</v>
      </c>
      <c r="R12" s="1" t="str">
        <f>VLOOKUP(Table1[[#This Row],[Lookup User]],Table2[#All],7,FALSE)</f>
        <v xml:space="preserve"> AR</v>
      </c>
      <c r="S12" s="1" t="str">
        <f>VLOOKUP(Table1[[#This Row],[Lookup User]],Table2[#All],8,FALSE)</f>
        <v>Buenos Aires</v>
      </c>
      <c r="T12" s="1" t="str">
        <f>IFERROR(VLOOKUP(Table1[[#This Row],[User Location]],Locations!$A$2:$B$88,2,FALSE),"None")</f>
        <v>None</v>
      </c>
      <c r="U12" s="1" t="str">
        <f>Table1[[#This Row],[Object ID]]</f>
        <v>7000373146</v>
      </c>
    </row>
    <row r="13" spans="1:21" x14ac:dyDescent="0.25">
      <c r="A13" s="6" t="s">
        <v>332</v>
      </c>
      <c r="B13" s="6" t="s">
        <v>20</v>
      </c>
      <c r="C13" s="6" t="s">
        <v>21</v>
      </c>
      <c r="D13" s="6" t="s">
        <v>333</v>
      </c>
      <c r="E13" s="6"/>
      <c r="F13" s="6" t="s">
        <v>334</v>
      </c>
      <c r="G13" s="6" t="s">
        <v>335</v>
      </c>
      <c r="H13" s="6"/>
      <c r="I13" s="6" t="s">
        <v>336</v>
      </c>
      <c r="J13" s="6" t="s">
        <v>337</v>
      </c>
      <c r="K13" s="6" t="s">
        <v>66</v>
      </c>
      <c r="L13" s="6"/>
      <c r="M13" s="6"/>
      <c r="N13" s="6" t="s">
        <v>338</v>
      </c>
      <c r="O13" s="6" t="s">
        <v>68</v>
      </c>
      <c r="P13" s="6" t="s">
        <v>334</v>
      </c>
      <c r="Q13" s="1" t="str">
        <f>IF(LEFT(Table1[[#This Row],[Affected User/Req.]],1)="M",RIGHT(Table1[[#This Row],[Affected User/Req.]],LEN(Table1[[#This Row],[Affected User/Req.]])-4),Table1[[#This Row],[Affected User/Req.]])</f>
        <v>Scott Cummings</v>
      </c>
      <c r="R13" s="1" t="str">
        <f>VLOOKUP(Table1[[#This Row],[Lookup User]],Table2[#All],7,FALSE)</f>
        <v xml:space="preserve"> US</v>
      </c>
      <c r="S13" s="1" t="str">
        <f>VLOOKUP(Table1[[#This Row],[Lookup User]],Table2[#All],8,FALSE)</f>
        <v>Palo Alto</v>
      </c>
      <c r="T13" s="1" t="str">
        <f>IFERROR(VLOOKUP(Table1[[#This Row],[User Location]],Locations!$A$2:$B$88,2,FALSE),"None")</f>
        <v>PAL02</v>
      </c>
      <c r="U13" s="1" t="str">
        <f>Table1[[#This Row],[Object ID]]</f>
        <v>7000373240</v>
      </c>
    </row>
    <row r="14" spans="1:21" x14ac:dyDescent="0.25">
      <c r="A14" s="6" t="s">
        <v>339</v>
      </c>
      <c r="B14" s="6" t="s">
        <v>20</v>
      </c>
      <c r="C14" s="6" t="s">
        <v>21</v>
      </c>
      <c r="D14" s="6" t="s">
        <v>340</v>
      </c>
      <c r="E14" s="6"/>
      <c r="F14" s="6" t="s">
        <v>341</v>
      </c>
      <c r="G14" s="6" t="s">
        <v>342</v>
      </c>
      <c r="H14" s="6"/>
      <c r="I14" s="6" t="s">
        <v>343</v>
      </c>
      <c r="J14" s="6" t="s">
        <v>344</v>
      </c>
      <c r="K14" s="6" t="s">
        <v>66</v>
      </c>
      <c r="L14" s="6"/>
      <c r="M14" s="6"/>
      <c r="N14" s="6" t="s">
        <v>345</v>
      </c>
      <c r="O14" s="6"/>
      <c r="P14" s="6" t="s">
        <v>341</v>
      </c>
      <c r="Q14" s="1" t="str">
        <f>IF(LEFT(Table1[[#This Row],[Affected User/Req.]],1)="M",RIGHT(Table1[[#This Row],[Affected User/Req.]],LEN(Table1[[#This Row],[Affected User/Req.]])-4),Table1[[#This Row],[Affected User/Req.]])</f>
        <v>James Hudson</v>
      </c>
      <c r="R14" s="1" t="str">
        <f>VLOOKUP(Table1[[#This Row],[Lookup User]],Table2[#All],7,FALSE)</f>
        <v xml:space="preserve"> US</v>
      </c>
      <c r="S14" s="1" t="str">
        <f>VLOOKUP(Table1[[#This Row],[Lookup User]],Table2[#All],8,FALSE)</f>
        <v>Rockville</v>
      </c>
      <c r="T14" s="1" t="str">
        <f>IFERROR(VLOOKUP(Table1[[#This Row],[User Location]],Locations!$A$2:$B$88,2,FALSE),"None")</f>
        <v>Not USA</v>
      </c>
      <c r="U14" s="1" t="str">
        <f>Table1[[#This Row],[Object ID]]</f>
        <v>7000373309</v>
      </c>
    </row>
    <row r="15" spans="1:21" x14ac:dyDescent="0.25">
      <c r="A15" s="6" t="s">
        <v>346</v>
      </c>
      <c r="B15" s="6" t="s">
        <v>20</v>
      </c>
      <c r="C15" s="6" t="s">
        <v>22</v>
      </c>
      <c r="D15" s="6" t="s">
        <v>347</v>
      </c>
      <c r="E15" s="6"/>
      <c r="F15" s="6" t="s">
        <v>348</v>
      </c>
      <c r="G15" s="6" t="s">
        <v>65</v>
      </c>
      <c r="H15" s="6"/>
      <c r="I15" s="6" t="s">
        <v>58</v>
      </c>
      <c r="J15" s="6" t="s">
        <v>63</v>
      </c>
      <c r="K15" s="6" t="s">
        <v>67</v>
      </c>
      <c r="L15" s="6"/>
      <c r="M15" s="6"/>
      <c r="N15" s="6" t="s">
        <v>349</v>
      </c>
      <c r="O15" s="6" t="s">
        <v>68</v>
      </c>
      <c r="P15" s="6" t="s">
        <v>348</v>
      </c>
      <c r="Q15" s="1" t="str">
        <f>IF(LEFT(Table1[[#This Row],[Affected User/Req.]],1)="M",RIGHT(Table1[[#This Row],[Affected User/Req.]],LEN(Table1[[#This Row],[Affected User/Req.]])-4),Table1[[#This Row],[Affected User/Req.]])</f>
        <v>Ellis Zsoldos</v>
      </c>
      <c r="R15" s="1" t="e">
        <f>VLOOKUP(Table1[[#This Row],[Lookup User]],Table2[#All],7,FALSE)</f>
        <v>#N/A</v>
      </c>
      <c r="S15" s="1" t="e">
        <f>VLOOKUP(Table1[[#This Row],[Lookup User]],Table2[#All],8,FALSE)</f>
        <v>#N/A</v>
      </c>
      <c r="T15" s="1" t="str">
        <f>IFERROR(VLOOKUP(Table1[[#This Row],[User Location]],Locations!$A$2:$B$88,2,FALSE),"None")</f>
        <v>None</v>
      </c>
      <c r="U15" s="1" t="str">
        <f>Table1[[#This Row],[Object ID]]</f>
        <v>7000373319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5" sqref="H5"/>
    </sheetView>
  </sheetViews>
  <sheetFormatPr defaultRowHeight="15" x14ac:dyDescent="0.25"/>
  <cols>
    <col min="1" max="1" width="38.85546875" bestFit="1" customWidth="1"/>
    <col min="2" max="2" width="14.85546875" bestFit="1" customWidth="1"/>
    <col min="3" max="3" width="23.5703125" bestFit="1" customWidth="1"/>
    <col min="4" max="4" width="32.140625" bestFit="1" customWidth="1"/>
    <col min="5" max="5" width="23.5703125" bestFit="1" customWidth="1"/>
    <col min="6" max="6" width="23.5703125" style="4" customWidth="1"/>
    <col min="7" max="7" width="15.28515625" bestFit="1" customWidth="1"/>
    <col min="8" max="8" width="15.28515625" style="4" customWidth="1"/>
    <col min="9" max="9" width="13.5703125" bestFit="1" customWidth="1"/>
    <col min="10" max="10" width="22.5703125" bestFit="1" customWidth="1"/>
    <col min="11" max="11" width="20.42578125" bestFit="1" customWidth="1"/>
  </cols>
  <sheetData>
    <row r="1" spans="1:11" x14ac:dyDescent="0.25">
      <c r="A1" t="s">
        <v>70</v>
      </c>
      <c r="B1" t="s">
        <v>71</v>
      </c>
      <c r="C1" t="s">
        <v>72</v>
      </c>
      <c r="D1" t="s">
        <v>73</v>
      </c>
      <c r="E1" t="s">
        <v>77</v>
      </c>
      <c r="F1" t="s">
        <v>78</v>
      </c>
      <c r="G1" t="s">
        <v>75</v>
      </c>
      <c r="H1" t="s">
        <v>76</v>
      </c>
      <c r="I1" t="s">
        <v>74</v>
      </c>
      <c r="J1" s="4" t="s">
        <v>79</v>
      </c>
      <c r="K1" s="4" t="s">
        <v>80</v>
      </c>
    </row>
    <row r="2" spans="1:11" x14ac:dyDescent="0.25">
      <c r="A2" s="7" t="str">
        <f>IF(LEFT(Table1[[#This Row],[Affected User/Req.]],1)="M",RIGHT(Table1[[#This Row],[Affected User/Req.]],LEN(Table1[[#This Row],[Affected User/Req.]])-4),Table1[[#This Row],[Affected User/Req.]])</f>
        <v>Mridul Rahman</v>
      </c>
      <c r="B2" t="str">
        <f>LEFT(Table2[[#This Row],[Full Name]],SEARCH(" ",Table2[[#This Row],[Full Name]])-1)</f>
        <v>Mridul</v>
      </c>
      <c r="C2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Rahman</v>
      </c>
      <c r="D2" t="str">
        <f>Table2[[#This Row],[Last Name]]&amp;", "&amp;Table2[[#This Row],[First Name]]</f>
        <v>Rahman, Mridul</v>
      </c>
      <c r="E2" s="7" t="s">
        <v>350</v>
      </c>
      <c r="F2" s="7" t="s">
        <v>365</v>
      </c>
      <c r="G2" s="7" t="s">
        <v>351</v>
      </c>
      <c r="H2" s="7" t="s">
        <v>262</v>
      </c>
      <c r="I2" s="1" t="str">
        <f>IF(LEFT(Table2[[#This Row],[Location]],1)=" ",RIGHT(Table2[[#This Row],[Location]],LEN(Table2[[#This Row],[Location]])-1),Table2[[#This Row],[Location]])</f>
        <v>Irving</v>
      </c>
      <c r="J2" s="1" t="b">
        <f>Table2[[#This Row],[Last LDAP]]=Table2[[#This Row],[Last Name]]</f>
        <v>1</v>
      </c>
      <c r="K2" s="1" t="b">
        <f>Table2[[#This Row],[First LDAP]]=Table2[[#This Row],[First Name]]</f>
        <v>1</v>
      </c>
    </row>
    <row r="3" spans="1:11" x14ac:dyDescent="0.25">
      <c r="A3" s="1" t="str">
        <f>IF(LEFT(Table1[[#This Row],[Affected User/Req.]],1)="M",RIGHT(Table1[[#This Row],[Affected User/Req.]],LEN(Table1[[#This Row],[Affected User/Req.]])-4),Table1[[#This Row],[Affected User/Req.]])</f>
        <v>Gail Rapko</v>
      </c>
      <c r="B3" s="1" t="str">
        <f>LEFT(Table2[[#This Row],[Full Name]],SEARCH(" ",Table2[[#This Row],[Full Name]])-1)</f>
        <v>Gail</v>
      </c>
      <c r="C3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Rapko</v>
      </c>
      <c r="D3" s="1" t="str">
        <f>Table2[[#This Row],[Last Name]]&amp;", "&amp;Table2[[#This Row],[First Name]]</f>
        <v>Rapko, Gail</v>
      </c>
      <c r="E3" s="7" t="s">
        <v>352</v>
      </c>
      <c r="F3" s="7" t="s">
        <v>366</v>
      </c>
      <c r="G3" s="7" t="s">
        <v>351</v>
      </c>
      <c r="H3" s="7" t="s">
        <v>83</v>
      </c>
      <c r="I3" s="1" t="str">
        <f>IF(LEFT(Table2[[#This Row],[Location]],1)=" ",RIGHT(Table2[[#This Row],[Location]],LEN(Table2[[#This Row],[Location]])-1),Table2[[#This Row],[Location]])</f>
        <v>Newtown Square</v>
      </c>
      <c r="J3" s="1" t="b">
        <f>Table2[[#This Row],[Last LDAP]]=Table2[[#This Row],[Last Name]]</f>
        <v>1</v>
      </c>
      <c r="K3" s="1" t="b">
        <f>Table2[[#This Row],[First LDAP]]=Table2[[#This Row],[First Name]]</f>
        <v>1</v>
      </c>
    </row>
    <row r="4" spans="1:11" x14ac:dyDescent="0.25">
      <c r="A4" s="1" t="str">
        <f>IF(LEFT(Table1[[#This Row],[Affected User/Req.]],1)="M",RIGHT(Table1[[#This Row],[Affected User/Req.]],LEN(Table1[[#This Row],[Affected User/Req.]])-4),Table1[[#This Row],[Affected User/Req.]])</f>
        <v>Tim Gernhardt</v>
      </c>
      <c r="B4" s="1" t="str">
        <f>LEFT(Table2[[#This Row],[Full Name]],SEARCH(" ",Table2[[#This Row],[Full Name]])-1)</f>
        <v>Tim</v>
      </c>
      <c r="C4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Gernhardt</v>
      </c>
      <c r="D4" s="1" t="str">
        <f>Table2[[#This Row],[Last Name]]&amp;", "&amp;Table2[[#This Row],[First Name]]</f>
        <v>Gernhardt, Tim</v>
      </c>
      <c r="E4" s="7" t="s">
        <v>353</v>
      </c>
      <c r="F4" s="7" t="s">
        <v>265</v>
      </c>
      <c r="G4" s="7" t="s">
        <v>351</v>
      </c>
      <c r="H4" s="7" t="s">
        <v>92</v>
      </c>
      <c r="I4" s="1" t="str">
        <f>IF(LEFT(Table2[[#This Row],[Location]],1)=" ",RIGHT(Table2[[#This Row],[Location]],LEN(Table2[[#This Row],[Location]])-1),Table2[[#This Row],[Location]])</f>
        <v>Palo Alto</v>
      </c>
      <c r="J4" s="1" t="b">
        <f>Table2[[#This Row],[Last LDAP]]=Table2[[#This Row],[Last Name]]</f>
        <v>1</v>
      </c>
      <c r="K4" s="1" t="b">
        <f>Table2[[#This Row],[First LDAP]]=Table2[[#This Row],[First Name]]</f>
        <v>1</v>
      </c>
    </row>
    <row r="5" spans="1:11" x14ac:dyDescent="0.25">
      <c r="A5" s="1" t="str">
        <f>IF(LEFT(Table1[[#This Row],[Affected User/Req.]],1)="M",RIGHT(Table1[[#This Row],[Affected User/Req.]],LEN(Table1[[#This Row],[Affected User/Req.]])-4),Table1[[#This Row],[Affected User/Req.]])</f>
        <v>Andrea France</v>
      </c>
      <c r="B5" s="1" t="str">
        <f>LEFT(Table2[[#This Row],[Full Name]],SEARCH(" ",Table2[[#This Row],[Full Name]])-1)</f>
        <v>Andrea</v>
      </c>
      <c r="C5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France</v>
      </c>
      <c r="D5" s="1" t="str">
        <f>Table2[[#This Row],[Last Name]]&amp;", "&amp;Table2[[#This Row],[First Name]]</f>
        <v>France, Andrea</v>
      </c>
      <c r="E5" s="7" t="s">
        <v>354</v>
      </c>
      <c r="F5" s="7" t="s">
        <v>367</v>
      </c>
      <c r="G5" s="7" t="s">
        <v>351</v>
      </c>
      <c r="H5" s="7" t="s">
        <v>89</v>
      </c>
      <c r="I5" s="1" t="str">
        <f>IF(LEFT(Table2[[#This Row],[Location]],1)=" ",RIGHT(Table2[[#This Row],[Location]],LEN(Table2[[#This Row],[Location]])-1),Table2[[#This Row],[Location]])</f>
        <v>Downers Grove</v>
      </c>
      <c r="J5" s="1" t="b">
        <f>Table2[[#This Row],[Last LDAP]]=Table2[[#This Row],[Last Name]]</f>
        <v>1</v>
      </c>
      <c r="K5" s="1" t="b">
        <f>Table2[[#This Row],[First LDAP]]=Table2[[#This Row],[First Name]]</f>
        <v>1</v>
      </c>
    </row>
    <row r="6" spans="1:11" x14ac:dyDescent="0.25">
      <c r="A6" s="1" t="str">
        <f>IF(LEFT(Table1[[#This Row],[Affected User/Req.]],1)="M",RIGHT(Table1[[#This Row],[Affected User/Req.]],LEN(Table1[[#This Row],[Affected User/Req.]])-4),Table1[[#This Row],[Affected User/Req.]])</f>
        <v>Mark Miller</v>
      </c>
      <c r="B6" s="1" t="str">
        <f>LEFT(Table2[[#This Row],[Full Name]],SEARCH(" ",Table2[[#This Row],[Full Name]])-1)</f>
        <v>Mark</v>
      </c>
      <c r="C6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Miller</v>
      </c>
      <c r="D6" s="1" t="str">
        <f>Table2[[#This Row],[Last Name]]&amp;", "&amp;Table2[[#This Row],[First Name]]</f>
        <v>Miller, Mark</v>
      </c>
      <c r="E6" s="7" t="s">
        <v>270</v>
      </c>
      <c r="F6" s="7" t="s">
        <v>259</v>
      </c>
      <c r="G6" s="7" t="s">
        <v>351</v>
      </c>
      <c r="H6" s="7" t="s">
        <v>262</v>
      </c>
      <c r="I6" s="1" t="str">
        <f>IF(LEFT(Table2[[#This Row],[Location]],1)=" ",RIGHT(Table2[[#This Row],[Location]],LEN(Table2[[#This Row],[Location]])-1),Table2[[#This Row],[Location]])</f>
        <v>Irving</v>
      </c>
      <c r="J6" s="1" t="b">
        <f>Table2[[#This Row],[Last LDAP]]=Table2[[#This Row],[Last Name]]</f>
        <v>1</v>
      </c>
      <c r="K6" s="1" t="b">
        <f>Table2[[#This Row],[First LDAP]]=Table2[[#This Row],[First Name]]</f>
        <v>1</v>
      </c>
    </row>
    <row r="7" spans="1:11" x14ac:dyDescent="0.25">
      <c r="A7" s="1" t="str">
        <f>IF(LEFT(Table1[[#This Row],[Affected User/Req.]],1)="M",RIGHT(Table1[[#This Row],[Affected User/Req.]],LEN(Table1[[#This Row],[Affected User/Req.]])-4),Table1[[#This Row],[Affected User/Req.]])</f>
        <v>Jhanvi Patel</v>
      </c>
      <c r="B7" s="1" t="str">
        <f>LEFT(Table2[[#This Row],[Full Name]],SEARCH(" ",Table2[[#This Row],[Full Name]])-1)</f>
        <v>Jhanvi</v>
      </c>
      <c r="C7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Patel</v>
      </c>
      <c r="D7" s="1" t="str">
        <f>Table2[[#This Row],[Last Name]]&amp;", "&amp;Table2[[#This Row],[First Name]]</f>
        <v>Patel, Jhanvi</v>
      </c>
      <c r="E7" s="7" t="s">
        <v>355</v>
      </c>
      <c r="F7" s="7" t="s">
        <v>368</v>
      </c>
      <c r="G7" s="7" t="s">
        <v>351</v>
      </c>
      <c r="H7" s="7" t="s">
        <v>89</v>
      </c>
      <c r="I7" s="1" t="str">
        <f>IF(LEFT(Table2[[#This Row],[Location]],1)=" ",RIGHT(Table2[[#This Row],[Location]],LEN(Table2[[#This Row],[Location]])-1),Table2[[#This Row],[Location]])</f>
        <v>Downers Grove</v>
      </c>
      <c r="J7" s="1" t="b">
        <f>Table2[[#This Row],[Last LDAP]]=Table2[[#This Row],[Last Name]]</f>
        <v>1</v>
      </c>
      <c r="K7" s="1" t="b">
        <f>Table2[[#This Row],[First LDAP]]=Table2[[#This Row],[First Name]]</f>
        <v>1</v>
      </c>
    </row>
    <row r="8" spans="1:11" x14ac:dyDescent="0.25">
      <c r="A8" s="1" t="str">
        <f>IF(LEFT(Table1[[#This Row],[Affected User/Req.]],1)="M",RIGHT(Table1[[#This Row],[Affected User/Req.]],LEN(Table1[[#This Row],[Affected User/Req.]])-4),Table1[[#This Row],[Affected User/Req.]])</f>
        <v>Eric Seager</v>
      </c>
      <c r="B8" s="1" t="str">
        <f>LEFT(Table2[[#This Row],[Full Name]],SEARCH(" ",Table2[[#This Row],[Full Name]])-1)</f>
        <v>Eric</v>
      </c>
      <c r="C8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Seager</v>
      </c>
      <c r="D8" s="1" t="str">
        <f>Table2[[#This Row],[Last Name]]&amp;", "&amp;Table2[[#This Row],[First Name]]</f>
        <v>Seager, Eric</v>
      </c>
      <c r="E8" s="7" t="s">
        <v>356</v>
      </c>
      <c r="F8" s="7" t="s">
        <v>374</v>
      </c>
      <c r="G8" s="7" t="s">
        <v>351</v>
      </c>
      <c r="H8" s="7" t="s">
        <v>92</v>
      </c>
      <c r="I8" s="1" t="str">
        <f>IF(LEFT(Table2[[#This Row],[Location]],1)=" ",RIGHT(Table2[[#This Row],[Location]],LEN(Table2[[#This Row],[Location]])-1),Table2[[#This Row],[Location]])</f>
        <v>Palo Alto</v>
      </c>
      <c r="J8" s="1" t="b">
        <f>Table2[[#This Row],[Last LDAP]]=Table2[[#This Row],[Last Name]]</f>
        <v>1</v>
      </c>
      <c r="K8" s="1" t="b">
        <f>Table2[[#This Row],[First LDAP]]=Table2[[#This Row],[First Name]]</f>
        <v>1</v>
      </c>
    </row>
    <row r="9" spans="1:11" x14ac:dyDescent="0.25">
      <c r="A9" s="1" t="str">
        <f>IF(LEFT(Table1[[#This Row],[Affected User/Req.]],1)="M",RIGHT(Table1[[#This Row],[Affected User/Req.]],LEN(Table1[[#This Row],[Affected User/Req.]])-4),Table1[[#This Row],[Affected User/Req.]])</f>
        <v>John Denning</v>
      </c>
      <c r="B9" s="1" t="str">
        <f>LEFT(Table2[[#This Row],[Full Name]],SEARCH(" ",Table2[[#This Row],[Full Name]])-1)</f>
        <v>John</v>
      </c>
      <c r="C9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Denning</v>
      </c>
      <c r="D9" s="1" t="str">
        <f>Table2[[#This Row],[Last Name]]&amp;", "&amp;Table2[[#This Row],[First Name]]</f>
        <v>Denning, John</v>
      </c>
      <c r="E9" s="7" t="s">
        <v>357</v>
      </c>
      <c r="F9" s="7" t="s">
        <v>369</v>
      </c>
      <c r="G9" s="7" t="s">
        <v>358</v>
      </c>
      <c r="H9" s="7" t="s">
        <v>85</v>
      </c>
      <c r="I9" s="1" t="str">
        <f>IF(LEFT(Table2[[#This Row],[Location]],1)=" ",RIGHT(Table2[[#This Row],[Location]],LEN(Table2[[#This Row],[Location]])-1),Table2[[#This Row],[Location]])</f>
        <v>No LDAP Data</v>
      </c>
      <c r="J9" s="1" t="b">
        <f>Table2[[#This Row],[Last LDAP]]=Table2[[#This Row],[Last Name]]</f>
        <v>1</v>
      </c>
      <c r="K9" s="1" t="b">
        <f>Table2[[#This Row],[First LDAP]]=Table2[[#This Row],[First Name]]</f>
        <v>1</v>
      </c>
    </row>
    <row r="10" spans="1:11" x14ac:dyDescent="0.25">
      <c r="A10" s="1" t="str">
        <f>IF(LEFT(Table1[[#This Row],[Affected User/Req.]],1)="M",RIGHT(Table1[[#This Row],[Affected User/Req.]],LEN(Table1[[#This Row],[Affected User/Req.]])-4),Table1[[#This Row],[Affected User/Req.]])</f>
        <v>Nancy Littlefield</v>
      </c>
      <c r="B10" s="1" t="str">
        <f>LEFT(Table2[[#This Row],[Full Name]],SEARCH(" ",Table2[[#This Row],[Full Name]])-1)</f>
        <v>Nancy</v>
      </c>
      <c r="C10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Littlefield</v>
      </c>
      <c r="D10" s="1" t="str">
        <f>Table2[[#This Row],[Last Name]]&amp;", "&amp;Table2[[#This Row],[First Name]]</f>
        <v>Littlefield, Nancy</v>
      </c>
      <c r="E10" s="7" t="s">
        <v>359</v>
      </c>
      <c r="F10" s="7" t="s">
        <v>370</v>
      </c>
      <c r="G10" s="7" t="s">
        <v>351</v>
      </c>
      <c r="H10" s="7" t="s">
        <v>137</v>
      </c>
      <c r="I10" s="1" t="str">
        <f>IF(LEFT(Table2[[#This Row],[Location]],1)=" ",RIGHT(Table2[[#This Row],[Location]],LEN(Table2[[#This Row],[Location]])-1),Table2[[#This Row],[Location]])</f>
        <v>San Mateo</v>
      </c>
      <c r="J10" s="1" t="b">
        <f>Table2[[#This Row],[Last LDAP]]=Table2[[#This Row],[Last Name]]</f>
        <v>1</v>
      </c>
      <c r="K10" s="1" t="b">
        <f>Table2[[#This Row],[First LDAP]]=Table2[[#This Row],[First Name]]</f>
        <v>1</v>
      </c>
    </row>
    <row r="11" spans="1:11" x14ac:dyDescent="0.25">
      <c r="A11" s="1" t="str">
        <f>IF(LEFT(Table1[[#This Row],[Affected User/Req.]],1)="M",RIGHT(Table1[[#This Row],[Affected User/Req.]],LEN(Table1[[#This Row],[Affected User/Req.]])-4),Table1[[#This Row],[Affected User/Req.]])</f>
        <v>John Basile</v>
      </c>
      <c r="B11" s="1" t="str">
        <f>LEFT(Table2[[#This Row],[Full Name]],SEARCH(" ",Table2[[#This Row],[Full Name]])-1)</f>
        <v>John</v>
      </c>
      <c r="C11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Basile</v>
      </c>
      <c r="D11" s="1" t="str">
        <f>Table2[[#This Row],[Last Name]]&amp;", "&amp;Table2[[#This Row],[First Name]]</f>
        <v>Basile, John</v>
      </c>
      <c r="E11" s="7" t="s">
        <v>360</v>
      </c>
      <c r="F11" s="7" t="s">
        <v>369</v>
      </c>
      <c r="G11" s="7" t="s">
        <v>351</v>
      </c>
      <c r="H11" s="7" t="s">
        <v>83</v>
      </c>
      <c r="I11" s="1" t="str">
        <f>IF(LEFT(Table2[[#This Row],[Location]],1)=" ",RIGHT(Table2[[#This Row],[Location]],LEN(Table2[[#This Row],[Location]])-1),Table2[[#This Row],[Location]])</f>
        <v>Newtown Square</v>
      </c>
      <c r="J11" s="1" t="b">
        <f>Table2[[#This Row],[Last LDAP]]=Table2[[#This Row],[Last Name]]</f>
        <v>1</v>
      </c>
      <c r="K11" s="1" t="b">
        <f>Table2[[#This Row],[First LDAP]]=Table2[[#This Row],[First Name]]</f>
        <v>1</v>
      </c>
    </row>
    <row r="12" spans="1:11" x14ac:dyDescent="0.25">
      <c r="A12" s="1" t="str">
        <f>IF(LEFT(Table1[[#This Row],[Affected User/Req.]],1)="M",RIGHT(Table1[[#This Row],[Affected User/Req.]],LEN(Table1[[#This Row],[Affected User/Req.]])-4),Table1[[#This Row],[Affected User/Req.]])</f>
        <v>Leonardo Borgonovo</v>
      </c>
      <c r="B12" s="1" t="str">
        <f>LEFT(Table2[[#This Row],[Full Name]],SEARCH(" ",Table2[[#This Row],[Full Name]])-1)</f>
        <v>Leonardo</v>
      </c>
      <c r="C12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Borgonovo</v>
      </c>
      <c r="D12" s="1" t="str">
        <f>Table2[[#This Row],[Last Name]]&amp;", "&amp;Table2[[#This Row],[First Name]]</f>
        <v>Borgonovo, Leonardo</v>
      </c>
      <c r="E12" s="7" t="s">
        <v>361</v>
      </c>
      <c r="F12" s="7" t="s">
        <v>371</v>
      </c>
      <c r="G12" s="7" t="s">
        <v>362</v>
      </c>
      <c r="H12" s="7" t="s">
        <v>375</v>
      </c>
      <c r="I12" s="1" t="str">
        <f>IF(LEFT(Table2[[#This Row],[Location]],1)=" ",RIGHT(Table2[[#This Row],[Location]],LEN(Table2[[#This Row],[Location]])-1),Table2[[#This Row],[Location]])</f>
        <v>Buenos Aires</v>
      </c>
      <c r="J12" s="1" t="b">
        <f>Table2[[#This Row],[Last LDAP]]=Table2[[#This Row],[Last Name]]</f>
        <v>1</v>
      </c>
      <c r="K12" s="1" t="b">
        <f>Table2[[#This Row],[First LDAP]]=Table2[[#This Row],[First Name]]</f>
        <v>1</v>
      </c>
    </row>
    <row r="13" spans="1:11" x14ac:dyDescent="0.25">
      <c r="A13" s="1" t="str">
        <f>IF(LEFT(Table1[[#This Row],[Affected User/Req.]],1)="M",RIGHT(Table1[[#This Row],[Affected User/Req.]],LEN(Table1[[#This Row],[Affected User/Req.]])-4),Table1[[#This Row],[Affected User/Req.]])</f>
        <v>Scott Cummings</v>
      </c>
      <c r="B13" s="1" t="str">
        <f>LEFT(Table2[[#This Row],[Full Name]],SEARCH(" ",Table2[[#This Row],[Full Name]])-1)</f>
        <v>Scott</v>
      </c>
      <c r="C13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Cummings</v>
      </c>
      <c r="D13" s="1" t="str">
        <f>Table2[[#This Row],[Last Name]]&amp;", "&amp;Table2[[#This Row],[First Name]]</f>
        <v>Cummings, Scott</v>
      </c>
      <c r="E13" s="7" t="s">
        <v>363</v>
      </c>
      <c r="F13" s="7" t="s">
        <v>372</v>
      </c>
      <c r="G13" s="7" t="s">
        <v>351</v>
      </c>
      <c r="H13" s="7" t="s">
        <v>92</v>
      </c>
      <c r="I13" s="1" t="str">
        <f>IF(LEFT(Table2[[#This Row],[Location]],1)=" ",RIGHT(Table2[[#This Row],[Location]],LEN(Table2[[#This Row],[Location]])-1),Table2[[#This Row],[Location]])</f>
        <v>Palo Alto</v>
      </c>
      <c r="J13" s="1" t="b">
        <f>Table2[[#This Row],[Last LDAP]]=Table2[[#This Row],[Last Name]]</f>
        <v>1</v>
      </c>
      <c r="K13" s="1" t="b">
        <f>Table2[[#This Row],[First LDAP]]=Table2[[#This Row],[First Name]]</f>
        <v>1</v>
      </c>
    </row>
    <row r="14" spans="1:11" x14ac:dyDescent="0.25">
      <c r="A14" s="1" t="str">
        <f>IF(LEFT(Table1[[#This Row],[Affected User/Req.]],1)="M",RIGHT(Table1[[#This Row],[Affected User/Req.]],LEN(Table1[[#This Row],[Affected User/Req.]])-4),Table1[[#This Row],[Affected User/Req.]])</f>
        <v>James Hudson</v>
      </c>
      <c r="B14" s="1" t="str">
        <f>LEFT(Table2[[#This Row],[Full Name]],SEARCH(" ",Table2[[#This Row],[Full Name]])-1)</f>
        <v>James</v>
      </c>
      <c r="C14" s="1" t="str">
        <f>IF(ISNUMBER(FIND("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Name]])))-FIND(" ",RIGHT(Table2[[#This Row],[Full Name]],LEN(Table2[[#This Row],[Full Name]])-LEN(Table2[[#This Row],[First Name]])),2)),RIGHT(RIGHT(Table2[[#This Row],[Full Name]],LEN(Table2[[#This Row],[Full Name]])-LEN(Table2[[#This Row],[First Name]])),LEN(RIGHT(Table2[[#This Row],[Full Name]],LEN(Table2[[#This Row],[Full Name]])-LEN(Table2[[#This Row],[First Name]])))-1))</f>
        <v>Hudson</v>
      </c>
      <c r="D14" s="1" t="str">
        <f>Table2[[#This Row],[Last Name]]&amp;", "&amp;Table2[[#This Row],[First Name]]</f>
        <v>Hudson, James</v>
      </c>
      <c r="E14" s="7" t="s">
        <v>364</v>
      </c>
      <c r="F14" s="7" t="s">
        <v>373</v>
      </c>
      <c r="G14" s="7" t="s">
        <v>351</v>
      </c>
      <c r="H14" s="7" t="s">
        <v>116</v>
      </c>
      <c r="I14" s="1" t="str">
        <f>IF(LEFT(Table2[[#This Row],[Location]],1)=" ",RIGHT(Table2[[#This Row],[Location]],LEN(Table2[[#This Row],[Location]])-1),Table2[[#This Row],[Location]])</f>
        <v>Rockville</v>
      </c>
      <c r="J14" s="1" t="b">
        <f>Table2[[#This Row],[Last LDAP]]=Table2[[#This Row],[Last Name]]</f>
        <v>1</v>
      </c>
      <c r="K14" s="1" t="b">
        <f>Table2[[#This Row],[First LDAP]]=Table2[[#This Row],[First Name]]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61" workbookViewId="0">
      <selection activeCell="A69" sqref="A69"/>
    </sheetView>
  </sheetViews>
  <sheetFormatPr defaultRowHeight="15" x14ac:dyDescent="0.25"/>
  <cols>
    <col min="1" max="1" width="22.140625" style="5" bestFit="1" customWidth="1"/>
    <col min="2" max="2" width="10.42578125" style="5" customWidth="1"/>
  </cols>
  <sheetData>
    <row r="1" spans="1:2" x14ac:dyDescent="0.25">
      <c r="A1" s="5" t="s">
        <v>76</v>
      </c>
      <c r="B1" s="5" t="s">
        <v>108</v>
      </c>
    </row>
    <row r="2" spans="1:2" x14ac:dyDescent="0.25">
      <c r="A2" s="5" t="s">
        <v>134</v>
      </c>
      <c r="B2" s="5" t="s">
        <v>44</v>
      </c>
    </row>
    <row r="3" spans="1:2" x14ac:dyDescent="0.25">
      <c r="A3" s="1" t="s">
        <v>267</v>
      </c>
      <c r="B3" s="5" t="s">
        <v>51</v>
      </c>
    </row>
    <row r="4" spans="1:2" x14ac:dyDescent="0.25">
      <c r="A4" s="5" t="s">
        <v>111</v>
      </c>
      <c r="B4" s="5" t="s">
        <v>34</v>
      </c>
    </row>
    <row r="5" spans="1:2" x14ac:dyDescent="0.25">
      <c r="A5" s="5" t="s">
        <v>99</v>
      </c>
      <c r="B5" s="5" t="s">
        <v>34</v>
      </c>
    </row>
    <row r="6" spans="1:2" x14ac:dyDescent="0.25">
      <c r="A6" s="5" t="s">
        <v>131</v>
      </c>
      <c r="B6" s="5" t="s">
        <v>164</v>
      </c>
    </row>
    <row r="7" spans="1:2" x14ac:dyDescent="0.25">
      <c r="A7" s="5" t="s">
        <v>132</v>
      </c>
      <c r="B7" s="5" t="s">
        <v>165</v>
      </c>
    </row>
    <row r="8" spans="1:2" x14ac:dyDescent="0.25">
      <c r="A8" s="1" t="s">
        <v>264</v>
      </c>
      <c r="B8" s="5" t="s">
        <v>165</v>
      </c>
    </row>
    <row r="9" spans="1:2" x14ac:dyDescent="0.25">
      <c r="A9" s="5" t="s">
        <v>120</v>
      </c>
      <c r="B9" s="5" t="s">
        <v>48</v>
      </c>
    </row>
    <row r="10" spans="1:2" x14ac:dyDescent="0.25">
      <c r="A10" s="5" t="s">
        <v>146</v>
      </c>
      <c r="B10" s="5" t="s">
        <v>35</v>
      </c>
    </row>
    <row r="11" spans="1:2" x14ac:dyDescent="0.25">
      <c r="A11" s="5" t="s">
        <v>98</v>
      </c>
      <c r="B11" s="5" t="s">
        <v>57</v>
      </c>
    </row>
    <row r="12" spans="1:2" x14ac:dyDescent="0.25">
      <c r="A12" s="5" t="s">
        <v>157</v>
      </c>
      <c r="B12" s="5" t="s">
        <v>55</v>
      </c>
    </row>
    <row r="13" spans="1:2" x14ac:dyDescent="0.25">
      <c r="A13" s="5" t="s">
        <v>100</v>
      </c>
      <c r="B13" s="5" t="s">
        <v>37</v>
      </c>
    </row>
    <row r="14" spans="1:2" x14ac:dyDescent="0.25">
      <c r="A14" s="5" t="s">
        <v>141</v>
      </c>
      <c r="B14" s="5" t="s">
        <v>165</v>
      </c>
    </row>
    <row r="15" spans="1:2" x14ac:dyDescent="0.25">
      <c r="A15" s="5" t="s">
        <v>87</v>
      </c>
      <c r="B15" s="5" t="s">
        <v>38</v>
      </c>
    </row>
    <row r="16" spans="1:2" x14ac:dyDescent="0.25">
      <c r="A16" s="5" t="s">
        <v>126</v>
      </c>
      <c r="B16" s="5" t="s">
        <v>38</v>
      </c>
    </row>
    <row r="17" spans="1:2" x14ac:dyDescent="0.25">
      <c r="A17" s="5" t="s">
        <v>135</v>
      </c>
      <c r="B17" s="5" t="s">
        <v>49</v>
      </c>
    </row>
    <row r="18" spans="1:2" x14ac:dyDescent="0.25">
      <c r="A18" s="1" t="s">
        <v>261</v>
      </c>
      <c r="B18" s="7" t="s">
        <v>41</v>
      </c>
    </row>
    <row r="19" spans="1:2" x14ac:dyDescent="0.25">
      <c r="A19" s="5" t="s">
        <v>104</v>
      </c>
      <c r="B19" s="5" t="s">
        <v>41</v>
      </c>
    </row>
    <row r="20" spans="1:2" x14ac:dyDescent="0.25">
      <c r="A20" s="5" t="s">
        <v>155</v>
      </c>
      <c r="B20" s="5" t="s">
        <v>38</v>
      </c>
    </row>
    <row r="21" spans="1:2" x14ac:dyDescent="0.25">
      <c r="A21" s="5" t="s">
        <v>162</v>
      </c>
      <c r="B21" s="5" t="s">
        <v>165</v>
      </c>
    </row>
    <row r="22" spans="1:2" x14ac:dyDescent="0.25">
      <c r="A22" s="5" t="s">
        <v>133</v>
      </c>
      <c r="B22" s="5" t="s">
        <v>51</v>
      </c>
    </row>
    <row r="23" spans="1:2" x14ac:dyDescent="0.25">
      <c r="A23" s="5" t="s">
        <v>89</v>
      </c>
      <c r="B23" s="5" t="s">
        <v>29</v>
      </c>
    </row>
    <row r="24" spans="1:2" x14ac:dyDescent="0.25">
      <c r="A24" s="5" t="s">
        <v>96</v>
      </c>
      <c r="B24" s="5" t="s">
        <v>31</v>
      </c>
    </row>
    <row r="25" spans="1:2" s="5" customFormat="1" x14ac:dyDescent="0.25">
      <c r="A25" s="5" t="s">
        <v>150</v>
      </c>
      <c r="B25" s="5" t="s">
        <v>53</v>
      </c>
    </row>
    <row r="26" spans="1:2" s="5" customFormat="1" x14ac:dyDescent="0.25">
      <c r="A26" s="5" t="s">
        <v>163</v>
      </c>
      <c r="B26" s="5" t="s">
        <v>165</v>
      </c>
    </row>
    <row r="27" spans="1:2" s="5" customFormat="1" x14ac:dyDescent="0.25">
      <c r="A27" s="5" t="s">
        <v>138</v>
      </c>
      <c r="B27" s="5" t="s">
        <v>51</v>
      </c>
    </row>
    <row r="28" spans="1:2" s="5" customFormat="1" x14ac:dyDescent="0.25">
      <c r="A28" s="5" t="s">
        <v>94</v>
      </c>
      <c r="B28" s="5" t="s">
        <v>165</v>
      </c>
    </row>
    <row r="29" spans="1:2" s="5" customFormat="1" x14ac:dyDescent="0.25">
      <c r="A29" s="5" t="s">
        <v>143</v>
      </c>
      <c r="B29" s="5" t="s">
        <v>165</v>
      </c>
    </row>
    <row r="30" spans="1:2" s="5" customFormat="1" x14ac:dyDescent="0.25">
      <c r="A30" s="5" t="s">
        <v>140</v>
      </c>
      <c r="B30" s="5" t="s">
        <v>43</v>
      </c>
    </row>
    <row r="31" spans="1:2" s="5" customFormat="1" x14ac:dyDescent="0.25">
      <c r="A31" s="1" t="s">
        <v>263</v>
      </c>
      <c r="B31" s="5" t="s">
        <v>27</v>
      </c>
    </row>
    <row r="32" spans="1:2" s="5" customFormat="1" x14ac:dyDescent="0.25">
      <c r="A32" s="1" t="s">
        <v>263</v>
      </c>
      <c r="B32" s="5" t="s">
        <v>27</v>
      </c>
    </row>
    <row r="33" spans="1:2" s="5" customFormat="1" x14ac:dyDescent="0.25">
      <c r="A33" s="5" t="s">
        <v>102</v>
      </c>
      <c r="B33" s="5" t="s">
        <v>27</v>
      </c>
    </row>
    <row r="34" spans="1:2" s="5" customFormat="1" x14ac:dyDescent="0.25">
      <c r="A34" s="1" t="s">
        <v>260</v>
      </c>
      <c r="B34" s="5" t="s">
        <v>42</v>
      </c>
    </row>
    <row r="35" spans="1:2" s="5" customFormat="1" x14ac:dyDescent="0.25">
      <c r="A35" s="5" t="s">
        <v>115</v>
      </c>
      <c r="B35" s="5" t="s">
        <v>42</v>
      </c>
    </row>
    <row r="36" spans="1:2" s="5" customFormat="1" x14ac:dyDescent="0.25">
      <c r="A36" s="5" t="s">
        <v>262</v>
      </c>
      <c r="B36" s="5" t="s">
        <v>27</v>
      </c>
    </row>
    <row r="37" spans="1:2" s="5" customFormat="1" x14ac:dyDescent="0.25">
      <c r="A37" s="5" t="s">
        <v>105</v>
      </c>
      <c r="B37" s="5" t="s">
        <v>27</v>
      </c>
    </row>
    <row r="38" spans="1:2" s="5" customFormat="1" x14ac:dyDescent="0.25">
      <c r="A38" s="5" t="s">
        <v>106</v>
      </c>
      <c r="B38" s="5" t="s">
        <v>40</v>
      </c>
    </row>
    <row r="39" spans="1:2" s="5" customFormat="1" x14ac:dyDescent="0.25">
      <c r="A39" s="5" t="s">
        <v>142</v>
      </c>
      <c r="B39" s="5" t="s">
        <v>165</v>
      </c>
    </row>
    <row r="40" spans="1:2" s="5" customFormat="1" x14ac:dyDescent="0.25">
      <c r="A40" s="5" t="s">
        <v>156</v>
      </c>
      <c r="B40" s="5" t="s">
        <v>50</v>
      </c>
    </row>
    <row r="41" spans="1:2" s="5" customFormat="1" x14ac:dyDescent="0.25">
      <c r="A41" s="5" t="s">
        <v>118</v>
      </c>
      <c r="B41" s="5" t="s">
        <v>45</v>
      </c>
    </row>
    <row r="42" spans="1:2" s="5" customFormat="1" x14ac:dyDescent="0.25">
      <c r="A42" s="5" t="s">
        <v>154</v>
      </c>
      <c r="B42" s="5" t="s">
        <v>46</v>
      </c>
    </row>
    <row r="43" spans="1:2" s="5" customFormat="1" x14ac:dyDescent="0.25">
      <c r="A43" s="5" t="s">
        <v>114</v>
      </c>
      <c r="B43" s="5" t="s">
        <v>165</v>
      </c>
    </row>
    <row r="44" spans="1:2" s="5" customFormat="1" x14ac:dyDescent="0.25">
      <c r="A44" s="1" t="s">
        <v>266</v>
      </c>
      <c r="B44" s="5" t="s">
        <v>165</v>
      </c>
    </row>
    <row r="45" spans="1:2" x14ac:dyDescent="0.25">
      <c r="A45" s="5" t="s">
        <v>136</v>
      </c>
      <c r="B45" s="5" t="s">
        <v>165</v>
      </c>
    </row>
    <row r="46" spans="1:2" x14ac:dyDescent="0.25">
      <c r="A46" s="7" t="s">
        <v>103</v>
      </c>
      <c r="B46" s="5" t="s">
        <v>28</v>
      </c>
    </row>
    <row r="47" spans="1:2" x14ac:dyDescent="0.25">
      <c r="A47" s="5" t="s">
        <v>90</v>
      </c>
      <c r="B47" s="5" t="s">
        <v>28</v>
      </c>
    </row>
    <row r="48" spans="1:2" x14ac:dyDescent="0.25">
      <c r="A48" s="5" t="s">
        <v>93</v>
      </c>
      <c r="B48" s="5" t="s">
        <v>28</v>
      </c>
    </row>
    <row r="49" spans="1:2" x14ac:dyDescent="0.25">
      <c r="A49" s="5" t="s">
        <v>145</v>
      </c>
      <c r="B49" s="5" t="s">
        <v>165</v>
      </c>
    </row>
    <row r="50" spans="1:2" x14ac:dyDescent="0.25">
      <c r="A50" s="5" t="s">
        <v>117</v>
      </c>
      <c r="B50" s="5" t="s">
        <v>165</v>
      </c>
    </row>
    <row r="51" spans="1:2" x14ac:dyDescent="0.25">
      <c r="A51" s="5" t="s">
        <v>160</v>
      </c>
      <c r="B51" s="5" t="s">
        <v>54</v>
      </c>
    </row>
    <row r="52" spans="1:2" x14ac:dyDescent="0.25">
      <c r="A52" s="5" t="s">
        <v>153</v>
      </c>
      <c r="B52" s="5" t="s">
        <v>165</v>
      </c>
    </row>
    <row r="53" spans="1:2" x14ac:dyDescent="0.25">
      <c r="A53" s="5" t="s">
        <v>84</v>
      </c>
      <c r="B53" s="5" t="s">
        <v>25</v>
      </c>
    </row>
    <row r="54" spans="1:2" x14ac:dyDescent="0.25">
      <c r="A54" s="5" t="s">
        <v>109</v>
      </c>
      <c r="B54" s="5" t="s">
        <v>25</v>
      </c>
    </row>
    <row r="55" spans="1:2" x14ac:dyDescent="0.25">
      <c r="A55" s="5" t="s">
        <v>83</v>
      </c>
      <c r="B55" s="5" t="s">
        <v>23</v>
      </c>
    </row>
    <row r="56" spans="1:2" x14ac:dyDescent="0.25">
      <c r="A56" s="7" t="s">
        <v>86</v>
      </c>
      <c r="B56" s="5" t="s">
        <v>24</v>
      </c>
    </row>
    <row r="57" spans="1:2" x14ac:dyDescent="0.25">
      <c r="A57" s="5" t="s">
        <v>85</v>
      </c>
      <c r="B57" s="5" t="s">
        <v>166</v>
      </c>
    </row>
    <row r="58" spans="1:2" x14ac:dyDescent="0.25">
      <c r="A58" s="7" t="s">
        <v>127</v>
      </c>
      <c r="B58" s="5" t="s">
        <v>165</v>
      </c>
    </row>
    <row r="59" spans="1:2" x14ac:dyDescent="0.25">
      <c r="A59" s="7" t="s">
        <v>130</v>
      </c>
      <c r="B59" s="5" t="s">
        <v>165</v>
      </c>
    </row>
    <row r="60" spans="1:2" x14ac:dyDescent="0.25">
      <c r="A60" s="5" t="s">
        <v>97</v>
      </c>
      <c r="B60" s="5" t="s">
        <v>56</v>
      </c>
    </row>
    <row r="61" spans="1:2" x14ac:dyDescent="0.25">
      <c r="A61" s="5" t="s">
        <v>92</v>
      </c>
      <c r="B61" s="5" t="s">
        <v>30</v>
      </c>
    </row>
    <row r="62" spans="1:2" x14ac:dyDescent="0.25">
      <c r="A62" s="5" t="s">
        <v>91</v>
      </c>
      <c r="B62" s="5" t="s">
        <v>33</v>
      </c>
    </row>
    <row r="63" spans="1:2" x14ac:dyDescent="0.25">
      <c r="A63" s="5" t="s">
        <v>152</v>
      </c>
      <c r="B63" s="5" t="s">
        <v>165</v>
      </c>
    </row>
    <row r="64" spans="1:2" x14ac:dyDescent="0.25">
      <c r="A64" s="5" t="s">
        <v>158</v>
      </c>
      <c r="B64" s="5" t="s">
        <v>165</v>
      </c>
    </row>
    <row r="65" spans="1:2" x14ac:dyDescent="0.25">
      <c r="A65" s="5" t="s">
        <v>129</v>
      </c>
      <c r="B65" s="5" t="s">
        <v>36</v>
      </c>
    </row>
    <row r="66" spans="1:2" x14ac:dyDescent="0.25">
      <c r="A66" s="5" t="s">
        <v>128</v>
      </c>
      <c r="B66" s="5" t="s">
        <v>48</v>
      </c>
    </row>
    <row r="67" spans="1:2" x14ac:dyDescent="0.25">
      <c r="A67" s="5" t="s">
        <v>161</v>
      </c>
      <c r="B67" s="5" t="s">
        <v>165</v>
      </c>
    </row>
    <row r="68" spans="1:2" x14ac:dyDescent="0.25">
      <c r="A68" s="5" t="s">
        <v>125</v>
      </c>
      <c r="B68" s="5" t="s">
        <v>43</v>
      </c>
    </row>
    <row r="69" spans="1:2" x14ac:dyDescent="0.25">
      <c r="A69" s="5" t="s">
        <v>116</v>
      </c>
      <c r="B69" s="5" t="s">
        <v>165</v>
      </c>
    </row>
    <row r="70" spans="1:2" x14ac:dyDescent="0.25">
      <c r="A70" s="5" t="s">
        <v>147</v>
      </c>
      <c r="B70" s="5" t="s">
        <v>52</v>
      </c>
    </row>
    <row r="71" spans="1:2" x14ac:dyDescent="0.25">
      <c r="A71" s="5" t="s">
        <v>159</v>
      </c>
      <c r="B71" s="5" t="s">
        <v>39</v>
      </c>
    </row>
    <row r="72" spans="1:2" x14ac:dyDescent="0.25">
      <c r="A72" s="7" t="s">
        <v>137</v>
      </c>
      <c r="B72" s="5" t="s">
        <v>33</v>
      </c>
    </row>
    <row r="73" spans="1:2" x14ac:dyDescent="0.25">
      <c r="A73" s="5" t="s">
        <v>95</v>
      </c>
      <c r="B73" s="5" t="s">
        <v>26</v>
      </c>
    </row>
    <row r="74" spans="1:2" x14ac:dyDescent="0.25">
      <c r="A74" s="5" t="s">
        <v>139</v>
      </c>
      <c r="B74" s="5" t="s">
        <v>165</v>
      </c>
    </row>
    <row r="75" spans="1:2" x14ac:dyDescent="0.25">
      <c r="A75" s="5" t="s">
        <v>149</v>
      </c>
      <c r="B75" s="5" t="s">
        <v>165</v>
      </c>
    </row>
    <row r="76" spans="1:2" x14ac:dyDescent="0.25">
      <c r="A76" s="5" t="s">
        <v>121</v>
      </c>
      <c r="B76" s="5" t="s">
        <v>165</v>
      </c>
    </row>
    <row r="77" spans="1:2" x14ac:dyDescent="0.25">
      <c r="A77" s="5" t="s">
        <v>122</v>
      </c>
      <c r="B77" s="5" t="s">
        <v>165</v>
      </c>
    </row>
    <row r="78" spans="1:2" x14ac:dyDescent="0.25">
      <c r="A78" s="5" t="s">
        <v>124</v>
      </c>
      <c r="B78" s="5" t="s">
        <v>47</v>
      </c>
    </row>
    <row r="79" spans="1:2" x14ac:dyDescent="0.25">
      <c r="A79" s="5" t="s">
        <v>123</v>
      </c>
      <c r="B79" s="5" t="s">
        <v>165</v>
      </c>
    </row>
    <row r="80" spans="1:2" x14ac:dyDescent="0.25">
      <c r="A80" s="5" t="s">
        <v>113</v>
      </c>
      <c r="B80" s="5" t="s">
        <v>32</v>
      </c>
    </row>
    <row r="81" spans="1:2" x14ac:dyDescent="0.25">
      <c r="A81" s="5" t="s">
        <v>101</v>
      </c>
      <c r="B81" s="5" t="s">
        <v>165</v>
      </c>
    </row>
    <row r="82" spans="1:2" x14ac:dyDescent="0.25">
      <c r="A82" s="7" t="s">
        <v>144</v>
      </c>
      <c r="B82" s="5" t="s">
        <v>30</v>
      </c>
    </row>
    <row r="83" spans="1:2" x14ac:dyDescent="0.25">
      <c r="A83" s="7" t="s">
        <v>119</v>
      </c>
      <c r="B83" s="5" t="s">
        <v>165</v>
      </c>
    </row>
    <row r="84" spans="1:2" x14ac:dyDescent="0.25">
      <c r="A84" s="7" t="s">
        <v>88</v>
      </c>
      <c r="B84" s="5" t="s">
        <v>107</v>
      </c>
    </row>
    <row r="85" spans="1:2" x14ac:dyDescent="0.25">
      <c r="A85" s="7" t="s">
        <v>148</v>
      </c>
      <c r="B85" s="5" t="s">
        <v>35</v>
      </c>
    </row>
    <row r="86" spans="1:2" x14ac:dyDescent="0.25">
      <c r="A86" s="7" t="s">
        <v>112</v>
      </c>
      <c r="B86" s="5" t="s">
        <v>35</v>
      </c>
    </row>
    <row r="87" spans="1:2" x14ac:dyDescent="0.25">
      <c r="A87" s="7" t="s">
        <v>110</v>
      </c>
      <c r="B87" s="5" t="s">
        <v>35</v>
      </c>
    </row>
    <row r="88" spans="1:2" x14ac:dyDescent="0.25">
      <c r="A88" s="7" t="s">
        <v>151</v>
      </c>
      <c r="B88" s="5" t="s">
        <v>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ChangeList</vt:lpstr>
      <vt:lpstr>ITdirect</vt:lpstr>
      <vt:lpstr>Names</vt:lpstr>
      <vt:lpstr>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2013-07-31T21:37:09Z</dcterms:created>
  <dcterms:modified xsi:type="dcterms:W3CDTF">2013-10-28T23:19:20Z</dcterms:modified>
</cp:coreProperties>
</file>