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MINI HP-ESCRITORIO\Downloads\"/>
    </mc:Choice>
  </mc:AlternateContent>
  <xr:revisionPtr revIDLastSave="0" documentId="13_ncr:1_{934CDD32-CFFF-4514-931C-CFCD2EE21A84}" xr6:coauthVersionLast="47" xr6:coauthVersionMax="47" xr10:uidLastSave="{00000000-0000-0000-0000-000000000000}"/>
  <bookViews>
    <workbookView xWindow="28680" yWindow="-120" windowWidth="24240" windowHeight="130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G29" i="1"/>
  <c r="G28" i="1"/>
  <c r="H28" i="1" s="1"/>
  <c r="I28" i="1" s="1"/>
  <c r="G27" i="1"/>
  <c r="G26" i="1"/>
  <c r="H26" i="1" s="1"/>
  <c r="I26" i="1" s="1"/>
  <c r="G25" i="1"/>
  <c r="H25" i="1" s="1"/>
  <c r="C17" i="1"/>
  <c r="D16" i="1"/>
  <c r="C19" i="1" s="1"/>
  <c r="E11" i="1"/>
  <c r="H66" i="1" l="1"/>
  <c r="D24" i="1"/>
  <c r="E18" i="1"/>
  <c r="F18" i="1" s="1"/>
  <c r="F19" i="1" s="1"/>
  <c r="H77" i="1" s="1"/>
  <c r="G30" i="1"/>
  <c r="H27" i="1"/>
  <c r="H30" i="1" s="1"/>
  <c r="H29" i="1"/>
  <c r="I29" i="1" s="1"/>
  <c r="I25" i="1"/>
  <c r="I81" i="1" l="1"/>
  <c r="I83" i="1" s="1"/>
  <c r="H86" i="1"/>
  <c r="H83" i="1"/>
  <c r="H36" i="1"/>
  <c r="F25" i="1"/>
  <c r="I27" i="1"/>
  <c r="I30" i="1" s="1"/>
  <c r="H45" i="1" l="1"/>
  <c r="H63" i="1"/>
  <c r="E25" i="1"/>
  <c r="H40" i="1"/>
  <c r="I38" i="1"/>
  <c r="I40" i="1" s="1"/>
  <c r="I87" i="1"/>
  <c r="I89" i="1" s="1"/>
  <c r="H89" i="1"/>
  <c r="H50" i="1" l="1"/>
  <c r="I48" i="1"/>
  <c r="I50" i="1" s="1"/>
  <c r="H53" i="1"/>
  <c r="H61" i="1"/>
  <c r="D25" i="1"/>
  <c r="I69" i="1" l="1"/>
  <c r="I71" i="1" s="1"/>
  <c r="H71" i="1"/>
  <c r="H56" i="1"/>
  <c r="I54" i="1"/>
  <c r="I56" i="1" s="1"/>
  <c r="F26" i="1"/>
  <c r="E26" i="1" l="1"/>
  <c r="D26" i="1" s="1"/>
  <c r="F27" i="1" l="1"/>
  <c r="E27" i="1" l="1"/>
  <c r="D27" i="1" s="1"/>
  <c r="F28" i="1" l="1"/>
  <c r="E28" i="1" l="1"/>
  <c r="D28" i="1" s="1"/>
  <c r="F29" i="1" l="1"/>
  <c r="E29" i="1" l="1"/>
  <c r="D29" i="1" s="1"/>
  <c r="F30" i="1"/>
</calcChain>
</file>

<file path=xl/sharedStrings.xml><?xml version="1.0" encoding="utf-8"?>
<sst xmlns="http://schemas.openxmlformats.org/spreadsheetml/2006/main" count="85" uniqueCount="52">
  <si>
    <t>NIIF 16 ARRENDAMIENTOS</t>
  </si>
  <si>
    <t>El 1 de Mayo la empresa LAREDO SAA adquiere 1 equipo cosechador de caña de azucar (tractores) por un importe de 115,000 c/u soles financiandolo bajo una operación de arrendamiento financiero (leasing) con el BANCO  INTERBANK, en el cual nos presenta los siguientes datos:</t>
  </si>
  <si>
    <t>Duracion de contrato</t>
  </si>
  <si>
    <t>años</t>
  </si>
  <si>
    <t>Cuota anual</t>
  </si>
  <si>
    <t>Tasa de interes anual</t>
  </si>
  <si>
    <t xml:space="preserve">Vida util del activo </t>
  </si>
  <si>
    <t>Opciòn de compra</t>
  </si>
  <si>
    <t>SALDO</t>
  </si>
  <si>
    <t>AMORTIZACIÓN</t>
  </si>
  <si>
    <t>INTERES</t>
  </si>
  <si>
    <t>CUOTA</t>
  </si>
  <si>
    <t>IGV</t>
  </si>
  <si>
    <t>PAGO</t>
  </si>
  <si>
    <t>TOTAL</t>
  </si>
  <si>
    <t>CÓDIGO</t>
  </si>
  <si>
    <t>CONCEPTO</t>
  </si>
  <si>
    <t xml:space="preserve">DEBE </t>
  </si>
  <si>
    <t>HABER</t>
  </si>
  <si>
    <t>ACTIVOS POR DERECHO DE USO</t>
  </si>
  <si>
    <t>Propiedad planta equipo - arrendamiento financiero</t>
  </si>
  <si>
    <t>Unidades de transporte</t>
  </si>
  <si>
    <t>Costo</t>
  </si>
  <si>
    <t>OBIGACIONES FINANCIERAS</t>
  </si>
  <si>
    <t xml:space="preserve">Contratos de arrendamiento financiero.                         </t>
  </si>
  <si>
    <t>01/06 POR EL REGISTO DE LA ADQUISICIÓN DE EQUIPO.</t>
  </si>
  <si>
    <t>GASTOS FINANCIEROS</t>
  </si>
  <si>
    <t>Intereses por préstamos y otras obligaciones.</t>
  </si>
  <si>
    <t>Contratos  de arrendamiento financiero</t>
  </si>
  <si>
    <t>OBLIGACIONES FINANCIERAS</t>
  </si>
  <si>
    <t>Costos de financiación por pagar</t>
  </si>
  <si>
    <t>X/X POR EL RECONCIMIENTO DE LOS INTERESES</t>
  </si>
  <si>
    <t>DEPRECIACIÓN y AMORTIZACIÓN ACUMULADOS</t>
  </si>
  <si>
    <t>POR EL DESTINO DEL GASTO</t>
  </si>
  <si>
    <t xml:space="preserve">OBLIGACIONES FINANCIERAS                        </t>
  </si>
  <si>
    <t xml:space="preserve">Contratos de arrendamiento financiero. </t>
  </si>
  <si>
    <t xml:space="preserve">Contratos  de arrendamiento financiero			</t>
  </si>
  <si>
    <t>CUENTAS POR COBRAR DIVERSAS – TERCEROS</t>
  </si>
  <si>
    <t>Tributos por acreditar</t>
  </si>
  <si>
    <t xml:space="preserve">IGV por acreditar en compras </t>
  </si>
  <si>
    <t>EFECTIVO Y EQUIVALENTES DE EFECTIVO</t>
  </si>
  <si>
    <t>Cuentas corrientes en instituciones financieras</t>
  </si>
  <si>
    <t>Cuentas corrientes operativas</t>
  </si>
  <si>
    <t>POR EL PAGO DE LA PRIMERA CUOTA</t>
  </si>
  <si>
    <t>VALUACIÓN Y DETERIORO DE ACTIVOS Y PROVISIONES</t>
  </si>
  <si>
    <t>Depreciación de activos por derecho de uso – arrendamiento financiero.</t>
  </si>
  <si>
    <t>Propiedad, planta y equipo</t>
  </si>
  <si>
    <t>Equipos  diversos</t>
  </si>
  <si>
    <t>DEPRECIACIÓN ACUMULADA PROPIEDAD,PLANTA Y EQUIPO ARRENDAMIENDO FINANCIERO</t>
  </si>
  <si>
    <t>EQUIPOS DIVERSOS</t>
  </si>
  <si>
    <t>COSTO</t>
  </si>
  <si>
    <t>POR LA DEPRECICION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</si>
</sst>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S/&quot;\ * #,##0.00_-;\-&quot;S/&quot;\ * #,##0.00_-;_-&quot;S/&quot;\ * &quot;-&quot;??_-;_-@"/>
    <numFmt numFmtId="165" formatCode="d&quot; de &quot;mmmm"/>
    <numFmt numFmtId="166" formatCode="&quot;S/.&quot;\ #,##0.00;[Red]&quot;S/.&quot;\ \-#,##0.00"/>
    <numFmt numFmtId="167" formatCode="_-* #,##0_-;\-* #,##0_-;_-* &quot;-&quot;??_-;_-@"/>
    <numFmt numFmtId="168" formatCode="_ &quot;S/.&quot;\ * #,##0.00_ ;_ &quot;S/.&quot;\ * \-#,##0.00_ ;_ &quot;S/.&quot;\ * &quot;-&quot;??_ ;_ @_ "/>
    <numFmt numFmtId="169" formatCode="_-&quot;S/&quot;\ * #,##0.0_-;\-&quot;S/&quot;\ * #,##0.0_-;_-&quot;S/&quot;\ * &quot;-&quot;??_-;_-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Arial"/>
      <family val="2"/>
    </font>
    <font>
      <sz val="11"/>
      <name val="Calibri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Arial"/>
    </font>
    <font>
      <b/>
      <sz val="10"/>
      <color theme="1"/>
      <name val="Arial"/>
      <family val="2"/>
    </font>
    <font>
      <sz val="1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</font>
    <font>
      <sz val="11"/>
      <color rgb="FF000000"/>
      <name val="Calibri"/>
    </font>
    <font>
      <b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D9E2F3"/>
        <bgColor rgb="FFD9E2F3"/>
      </patternFill>
    </fill>
    <fill>
      <patternFill patternType="solid">
        <fgColor rgb="FFB6D7A8"/>
        <bgColor rgb="FFB6D7A8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9900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4" fillId="0" borderId="2" xfId="0" applyFont="1" applyBorder="1" applyAlignment="1">
      <alignment vertical="center"/>
    </xf>
    <xf numFmtId="164" fontId="1" fillId="0" borderId="0" xfId="0" applyNumberFormat="1" applyFo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6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4" xfId="0" applyFont="1" applyBorder="1" applyAlignment="1">
      <alignment horizontal="left"/>
    </xf>
    <xf numFmtId="0" fontId="10" fillId="0" borderId="5" xfId="0" applyFont="1" applyBorder="1"/>
    <xf numFmtId="0" fontId="9" fillId="0" borderId="6" xfId="0" applyFont="1" applyBorder="1" applyAlignment="1">
      <alignment horizontal="center"/>
    </xf>
    <xf numFmtId="164" fontId="11" fillId="0" borderId="6" xfId="0" applyNumberFormat="1" applyFont="1" applyBorder="1"/>
    <xf numFmtId="0" fontId="11" fillId="0" borderId="0" xfId="0" applyFont="1"/>
    <xf numFmtId="0" fontId="12" fillId="0" borderId="0" xfId="0" applyFont="1"/>
    <xf numFmtId="165" fontId="13" fillId="0" borderId="0" xfId="0" applyNumberFormat="1" applyFont="1" applyAlignment="1">
      <alignment horizontal="right"/>
    </xf>
    <xf numFmtId="164" fontId="13" fillId="0" borderId="0" xfId="0" applyNumberFormat="1" applyFont="1"/>
    <xf numFmtId="0" fontId="14" fillId="0" borderId="0" xfId="0" applyFont="1"/>
    <xf numFmtId="164" fontId="14" fillId="0" borderId="0" xfId="0" applyNumberFormat="1" applyFont="1"/>
    <xf numFmtId="166" fontId="9" fillId="0" borderId="6" xfId="0" applyNumberFormat="1" applyFont="1" applyBorder="1" applyAlignment="1">
      <alignment horizontal="center"/>
    </xf>
    <xf numFmtId="0" fontId="11" fillId="0" borderId="6" xfId="0" applyFont="1" applyBorder="1"/>
    <xf numFmtId="0" fontId="13" fillId="0" borderId="0" xfId="0" applyFont="1" applyAlignment="1">
      <alignment horizontal="right"/>
    </xf>
    <xf numFmtId="0" fontId="13" fillId="0" borderId="0" xfId="0" applyFont="1"/>
    <xf numFmtId="9" fontId="9" fillId="0" borderId="6" xfId="0" applyNumberFormat="1" applyFont="1" applyBorder="1" applyAlignment="1">
      <alignment horizontal="center"/>
    </xf>
    <xf numFmtId="9" fontId="13" fillId="0" borderId="0" xfId="0" applyNumberFormat="1" applyFont="1" applyAlignment="1">
      <alignment horizontal="right"/>
    </xf>
    <xf numFmtId="0" fontId="14" fillId="0" borderId="0" xfId="0" applyFont="1" applyAlignment="1">
      <alignment horizontal="center"/>
    </xf>
    <xf numFmtId="167" fontId="11" fillId="0" borderId="6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66" fontId="11" fillId="0" borderId="6" xfId="0" applyNumberFormat="1" applyFont="1" applyBorder="1" applyAlignment="1">
      <alignment horizontal="right"/>
    </xf>
    <xf numFmtId="0" fontId="11" fillId="0" borderId="7" xfId="0" applyFont="1" applyBorder="1"/>
    <xf numFmtId="0" fontId="11" fillId="0" borderId="8" xfId="0" applyFont="1" applyBorder="1"/>
    <xf numFmtId="164" fontId="11" fillId="0" borderId="9" xfId="0" applyNumberFormat="1" applyFont="1" applyBorder="1" applyAlignment="1">
      <alignment horizontal="right"/>
    </xf>
    <xf numFmtId="2" fontId="11" fillId="0" borderId="9" xfId="0" applyNumberFormat="1" applyFont="1" applyBorder="1" applyAlignment="1">
      <alignment horizontal="right"/>
    </xf>
    <xf numFmtId="164" fontId="8" fillId="0" borderId="0" xfId="0" applyNumberFormat="1" applyFont="1"/>
    <xf numFmtId="0" fontId="8" fillId="0" borderId="8" xfId="0" applyFont="1" applyBorder="1"/>
    <xf numFmtId="0" fontId="11" fillId="3" borderId="9" xfId="0" applyFont="1" applyFill="1" applyBorder="1"/>
    <xf numFmtId="0" fontId="9" fillId="3" borderId="9" xfId="0" applyFont="1" applyFill="1" applyBorder="1" applyAlignment="1">
      <alignment horizontal="center"/>
    </xf>
    <xf numFmtId="0" fontId="9" fillId="3" borderId="9" xfId="0" applyFont="1" applyFill="1" applyBorder="1"/>
    <xf numFmtId="0" fontId="9" fillId="3" borderId="9" xfId="0" applyFont="1" applyFill="1" applyBorder="1" applyAlignment="1">
      <alignment horizontal="right"/>
    </xf>
    <xf numFmtId="166" fontId="9" fillId="0" borderId="9" xfId="0" applyNumberFormat="1" applyFont="1" applyBorder="1" applyAlignment="1">
      <alignment horizontal="right"/>
    </xf>
    <xf numFmtId="0" fontId="11" fillId="0" borderId="9" xfId="0" applyFont="1" applyBorder="1"/>
    <xf numFmtId="9" fontId="9" fillId="0" borderId="9" xfId="0" applyNumberFormat="1" applyFont="1" applyBorder="1"/>
    <xf numFmtId="166" fontId="11" fillId="0" borderId="9" xfId="0" applyNumberFormat="1" applyFont="1" applyBorder="1"/>
    <xf numFmtId="168" fontId="11" fillId="0" borderId="9" xfId="0" applyNumberFormat="1" applyFont="1" applyBorder="1" applyAlignment="1">
      <alignment horizontal="right"/>
    </xf>
    <xf numFmtId="166" fontId="11" fillId="0" borderId="9" xfId="0" applyNumberFormat="1" applyFont="1" applyBorder="1" applyAlignment="1">
      <alignment horizontal="right"/>
    </xf>
    <xf numFmtId="0" fontId="9" fillId="3" borderId="7" xfId="0" applyFont="1" applyFill="1" applyBorder="1" applyAlignment="1">
      <alignment horizontal="center"/>
    </xf>
    <xf numFmtId="0" fontId="10" fillId="0" borderId="7" xfId="0" applyFont="1" applyBorder="1"/>
    <xf numFmtId="0" fontId="10" fillId="0" borderId="9" xfId="0" applyFont="1" applyBorder="1"/>
    <xf numFmtId="164" fontId="9" fillId="4" borderId="9" xfId="0" applyNumberFormat="1" applyFont="1" applyFill="1" applyBorder="1" applyAlignment="1">
      <alignment horizontal="right"/>
    </xf>
    <xf numFmtId="166" fontId="9" fillId="4" borderId="9" xfId="0" applyNumberFormat="1" applyFont="1" applyFill="1" applyBorder="1" applyAlignment="1">
      <alignment horizontal="right"/>
    </xf>
    <xf numFmtId="168" fontId="9" fillId="4" borderId="9" xfId="0" applyNumberFormat="1" applyFont="1" applyFill="1" applyBorder="1" applyAlignment="1">
      <alignment horizontal="right"/>
    </xf>
    <xf numFmtId="168" fontId="11" fillId="0" borderId="7" xfId="0" applyNumberFormat="1" applyFont="1" applyBorder="1"/>
    <xf numFmtId="164" fontId="11" fillId="0" borderId="7" xfId="0" applyNumberFormat="1" applyFont="1" applyBorder="1"/>
    <xf numFmtId="166" fontId="11" fillId="0" borderId="7" xfId="0" applyNumberFormat="1" applyFont="1" applyBorder="1"/>
    <xf numFmtId="0" fontId="9" fillId="3" borderId="6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10" fillId="0" borderId="10" xfId="0" applyFont="1" applyBorder="1"/>
    <xf numFmtId="0" fontId="9" fillId="0" borderId="6" xfId="0" applyFont="1" applyBorder="1" applyAlignment="1">
      <alignment horizontal="right"/>
    </xf>
    <xf numFmtId="0" fontId="11" fillId="0" borderId="4" xfId="0" applyFont="1" applyBorder="1"/>
    <xf numFmtId="164" fontId="9" fillId="0" borderId="6" xfId="0" applyNumberFormat="1" applyFont="1" applyBorder="1" applyAlignment="1">
      <alignment horizontal="right"/>
    </xf>
    <xf numFmtId="0" fontId="11" fillId="0" borderId="4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9" fillId="5" borderId="4" xfId="0" applyFont="1" applyFill="1" applyBorder="1" applyAlignment="1">
      <alignment horizontal="left"/>
    </xf>
    <xf numFmtId="0" fontId="9" fillId="5" borderId="10" xfId="0" applyFont="1" applyFill="1" applyBorder="1" applyAlignment="1">
      <alignment horizontal="left"/>
    </xf>
    <xf numFmtId="0" fontId="9" fillId="5" borderId="5" xfId="0" applyFont="1" applyFill="1" applyBorder="1" applyAlignment="1">
      <alignment horizontal="left"/>
    </xf>
    <xf numFmtId="164" fontId="9" fillId="6" borderId="6" xfId="0" applyNumberFormat="1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164" fontId="15" fillId="0" borderId="0" xfId="0" applyNumberFormat="1" applyFont="1" applyAlignment="1">
      <alignment horizontal="right"/>
    </xf>
    <xf numFmtId="0" fontId="9" fillId="0" borderId="7" xfId="0" applyFont="1" applyBorder="1" applyAlignment="1">
      <alignment horizontal="center"/>
    </xf>
    <xf numFmtId="0" fontId="10" fillId="5" borderId="10" xfId="0" applyFont="1" applyFill="1" applyBorder="1" applyAlignment="1">
      <alignment horizontal="left"/>
    </xf>
    <xf numFmtId="0" fontId="10" fillId="5" borderId="5" xfId="0" applyFont="1" applyFill="1" applyBorder="1" applyAlignment="1">
      <alignment horizontal="left"/>
    </xf>
    <xf numFmtId="0" fontId="9" fillId="0" borderId="4" xfId="0" applyFont="1" applyBorder="1" applyAlignment="1">
      <alignment horizontal="center"/>
    </xf>
    <xf numFmtId="164" fontId="9" fillId="6" borderId="6" xfId="0" applyNumberFormat="1" applyFont="1" applyFill="1" applyBorder="1" applyAlignment="1">
      <alignment horizontal="right"/>
    </xf>
    <xf numFmtId="169" fontId="9" fillId="0" borderId="6" xfId="0" applyNumberFormat="1" applyFont="1" applyBorder="1" applyAlignment="1">
      <alignment horizontal="right"/>
    </xf>
    <xf numFmtId="0" fontId="9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left"/>
    </xf>
    <xf numFmtId="0" fontId="10" fillId="0" borderId="13" xfId="0" applyFont="1" applyBorder="1"/>
    <xf numFmtId="0" fontId="10" fillId="0" borderId="14" xfId="0" applyFont="1" applyBorder="1"/>
    <xf numFmtId="0" fontId="11" fillId="0" borderId="1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108"/>
  <sheetViews>
    <sheetView tabSelected="1" workbookViewId="0">
      <selection activeCell="J9" sqref="J9"/>
    </sheetView>
  </sheetViews>
  <sheetFormatPr baseColWidth="10" defaultColWidth="9.140625" defaultRowHeight="15" x14ac:dyDescent="0.25"/>
  <cols>
    <col min="1" max="2" width="10.7109375" customWidth="1"/>
    <col min="3" max="3" width="17.5703125" customWidth="1"/>
    <col min="4" max="4" width="17" customWidth="1"/>
    <col min="5" max="5" width="19.28515625" customWidth="1"/>
    <col min="6" max="6" width="15.7109375" customWidth="1"/>
    <col min="7" max="7" width="18.42578125" customWidth="1"/>
    <col min="8" max="8" width="15.85546875" customWidth="1"/>
    <col min="9" max="9" width="15.42578125" customWidth="1"/>
    <col min="10" max="10" width="23.5703125" customWidth="1"/>
    <col min="11" max="17" width="10.7109375" customWidth="1"/>
  </cols>
  <sheetData>
    <row r="3" spans="1:14" x14ac:dyDescent="0.25">
      <c r="B3" s="1"/>
      <c r="C3" s="1"/>
      <c r="D3" s="1"/>
      <c r="E3" s="2" t="s">
        <v>0</v>
      </c>
      <c r="F3" s="3"/>
      <c r="G3" s="3"/>
      <c r="H3" s="1"/>
      <c r="I3" s="1"/>
      <c r="J3" s="1"/>
      <c r="K3" s="1"/>
      <c r="L3" s="1"/>
      <c r="M3" s="1"/>
    </row>
    <row r="4" spans="1:14" ht="15.75" thickBot="1" x14ac:dyDescent="0.3">
      <c r="B4" s="1"/>
      <c r="C4" s="4"/>
      <c r="D4" s="4"/>
      <c r="E4" s="4"/>
      <c r="F4" s="4"/>
      <c r="G4" s="4"/>
      <c r="H4" s="4"/>
      <c r="I4" s="4"/>
      <c r="J4" s="1"/>
      <c r="K4" s="1"/>
      <c r="L4" s="1"/>
      <c r="M4" s="1"/>
    </row>
    <row r="5" spans="1:14" x14ac:dyDescent="0.25">
      <c r="B5" s="5"/>
      <c r="C5" s="6" t="s">
        <v>1</v>
      </c>
      <c r="D5" s="7"/>
      <c r="E5" s="7"/>
      <c r="F5" s="7"/>
      <c r="G5" s="7"/>
      <c r="H5" s="7"/>
      <c r="I5" s="8"/>
      <c r="J5" s="9"/>
      <c r="K5" s="9"/>
      <c r="L5" s="1"/>
      <c r="M5" s="1"/>
    </row>
    <row r="6" spans="1:14" x14ac:dyDescent="0.25">
      <c r="B6" s="5"/>
      <c r="C6" s="7"/>
      <c r="D6" s="7"/>
      <c r="E6" s="7"/>
      <c r="F6" s="7"/>
      <c r="G6" s="7"/>
      <c r="H6" s="7"/>
      <c r="I6" s="8"/>
      <c r="J6" s="9"/>
      <c r="K6" s="9"/>
      <c r="L6" s="1"/>
      <c r="M6" s="1"/>
    </row>
    <row r="7" spans="1:14" x14ac:dyDescent="0.25">
      <c r="B7" s="5"/>
      <c r="C7" s="7"/>
      <c r="D7" s="7"/>
      <c r="E7" s="7"/>
      <c r="F7" s="7"/>
      <c r="G7" s="7"/>
      <c r="H7" s="7"/>
      <c r="I7" s="8"/>
      <c r="J7" s="9"/>
      <c r="K7" s="9"/>
      <c r="L7" s="1"/>
      <c r="M7" s="1"/>
    </row>
    <row r="8" spans="1:14" ht="15.75" thickBot="1" x14ac:dyDescent="0.3">
      <c r="B8" s="5"/>
      <c r="C8" s="10"/>
      <c r="D8" s="10"/>
      <c r="E8" s="10"/>
      <c r="F8" s="10"/>
      <c r="G8" s="10"/>
      <c r="H8" s="10"/>
      <c r="I8" s="11"/>
      <c r="J8" s="9"/>
      <c r="K8" s="9"/>
      <c r="L8" s="1"/>
      <c r="M8" s="1"/>
    </row>
    <row r="9" spans="1:14" x14ac:dyDescent="0.25">
      <c r="B9" s="1"/>
      <c r="C9" s="12"/>
      <c r="D9" s="12"/>
      <c r="E9" s="13"/>
      <c r="F9" s="14"/>
      <c r="G9" s="15"/>
      <c r="H9" s="15"/>
      <c r="I9" s="15"/>
      <c r="J9" s="9"/>
      <c r="K9" s="9"/>
      <c r="L9" s="1"/>
      <c r="M9" s="9"/>
    </row>
    <row r="10" spans="1:14" x14ac:dyDescent="0.25">
      <c r="A10" s="16"/>
      <c r="B10" s="16"/>
      <c r="C10" s="17" t="s">
        <v>2</v>
      </c>
      <c r="D10" s="18"/>
      <c r="E10" s="19">
        <v>5</v>
      </c>
      <c r="F10" s="20" t="s">
        <v>3</v>
      </c>
      <c r="G10" s="21"/>
      <c r="H10" s="21"/>
      <c r="I10" s="22"/>
      <c r="J10" s="23"/>
      <c r="K10" s="24"/>
      <c r="L10" s="25"/>
      <c r="M10" s="26"/>
      <c r="N10" s="25"/>
    </row>
    <row r="11" spans="1:14" x14ac:dyDescent="0.25">
      <c r="A11" s="16"/>
      <c r="B11" s="16"/>
      <c r="C11" s="17" t="s">
        <v>4</v>
      </c>
      <c r="D11" s="18"/>
      <c r="E11" s="27">
        <f>C17</f>
        <v>31115.585594194468</v>
      </c>
      <c r="F11" s="28"/>
      <c r="G11" s="21"/>
      <c r="H11" s="21"/>
      <c r="I11" s="22"/>
      <c r="J11" s="29"/>
      <c r="K11" s="30"/>
      <c r="L11" s="25"/>
      <c r="M11" s="25"/>
      <c r="N11" s="25"/>
    </row>
    <row r="12" spans="1:14" x14ac:dyDescent="0.25">
      <c r="A12" s="16"/>
      <c r="B12" s="16"/>
      <c r="C12" s="17" t="s">
        <v>5</v>
      </c>
      <c r="D12" s="18"/>
      <c r="E12" s="31">
        <v>0.11</v>
      </c>
      <c r="F12" s="28"/>
      <c r="G12" s="21"/>
      <c r="H12" s="21"/>
      <c r="I12" s="22"/>
      <c r="J12" s="32"/>
      <c r="K12" s="30"/>
      <c r="L12" s="25"/>
      <c r="M12" s="25"/>
      <c r="N12" s="25"/>
    </row>
    <row r="13" spans="1:14" x14ac:dyDescent="0.25">
      <c r="A13" s="16"/>
      <c r="B13" s="16"/>
      <c r="C13" s="17" t="s">
        <v>6</v>
      </c>
      <c r="D13" s="18"/>
      <c r="E13" s="19">
        <v>8</v>
      </c>
      <c r="F13" s="28" t="s">
        <v>3</v>
      </c>
      <c r="G13" s="21"/>
      <c r="H13" s="21"/>
      <c r="I13" s="22"/>
      <c r="J13" s="30"/>
      <c r="K13" s="30"/>
      <c r="L13" s="33"/>
      <c r="M13" s="33"/>
      <c r="N13" s="33"/>
    </row>
    <row r="14" spans="1:14" x14ac:dyDescent="0.25">
      <c r="A14" s="16"/>
      <c r="B14" s="16"/>
      <c r="C14" s="17" t="s">
        <v>7</v>
      </c>
      <c r="D14" s="18"/>
      <c r="E14" s="19">
        <v>40000</v>
      </c>
      <c r="F14" s="28"/>
      <c r="G14" s="21"/>
      <c r="H14" s="21"/>
      <c r="I14" s="22"/>
      <c r="J14" s="30"/>
      <c r="K14" s="30"/>
      <c r="L14" s="33"/>
      <c r="M14" s="33"/>
      <c r="N14" s="33"/>
    </row>
    <row r="15" spans="1:14" x14ac:dyDescent="0.25">
      <c r="A15" s="16"/>
      <c r="B15" s="16"/>
      <c r="C15" s="21"/>
      <c r="D15" s="21"/>
      <c r="E15" s="21"/>
      <c r="F15" s="21"/>
      <c r="G15" s="21"/>
      <c r="H15" s="21"/>
      <c r="I15" s="22"/>
      <c r="J15" s="29"/>
      <c r="K15" s="30"/>
      <c r="L15" s="25"/>
      <c r="M15" s="25"/>
      <c r="N15" s="25"/>
    </row>
    <row r="16" spans="1:14" x14ac:dyDescent="0.25">
      <c r="A16" s="16"/>
      <c r="B16" s="16"/>
      <c r="C16" s="34">
        <v>115000</v>
      </c>
      <c r="D16" s="35">
        <f>E14</f>
        <v>40000</v>
      </c>
      <c r="E16" s="21"/>
      <c r="F16" s="21"/>
      <c r="G16" s="21"/>
      <c r="H16" s="21"/>
      <c r="I16" s="22"/>
      <c r="J16" s="30"/>
      <c r="K16" s="30"/>
      <c r="L16" s="25"/>
      <c r="M16" s="25"/>
      <c r="N16" s="25"/>
    </row>
    <row r="17" spans="1:13" x14ac:dyDescent="0.25">
      <c r="A17" s="16"/>
      <c r="B17" s="16"/>
      <c r="C17" s="36">
        <f>+PMT(E12,E10,-C16)</f>
        <v>31115.585594194468</v>
      </c>
      <c r="D17" s="21"/>
      <c r="E17" s="37"/>
      <c r="F17" s="37"/>
      <c r="G17" s="21"/>
      <c r="H17" s="21"/>
      <c r="I17" s="21"/>
      <c r="J17" s="16"/>
      <c r="K17" s="16"/>
      <c r="L17" s="1"/>
      <c r="M17" s="1"/>
    </row>
    <row r="18" spans="1:13" x14ac:dyDescent="0.25">
      <c r="A18" s="16"/>
      <c r="B18" s="16"/>
      <c r="C18" s="21"/>
      <c r="D18" s="38"/>
      <c r="E18" s="39">
        <f>C19/E13</f>
        <v>17342.256640292799</v>
      </c>
      <c r="F18" s="40">
        <f>+E18/12</f>
        <v>1445.1880533577332</v>
      </c>
      <c r="G18" s="21"/>
      <c r="H18" s="21"/>
      <c r="I18" s="21"/>
      <c r="J18" s="16"/>
      <c r="K18" s="16"/>
      <c r="L18" s="1"/>
      <c r="M18" s="1"/>
    </row>
    <row r="19" spans="1:13" x14ac:dyDescent="0.25">
      <c r="A19" s="16"/>
      <c r="B19" s="16"/>
      <c r="C19" s="36">
        <f>-PV(11%,5,C17,D16)</f>
        <v>138738.05312234239</v>
      </c>
      <c r="D19" s="21"/>
      <c r="E19" s="38"/>
      <c r="F19" s="39">
        <f>+F18*8</f>
        <v>11561.504426861866</v>
      </c>
      <c r="G19" s="21"/>
      <c r="H19" s="21"/>
      <c r="I19" s="21"/>
      <c r="J19" s="16"/>
      <c r="K19" s="16"/>
      <c r="L19" s="1"/>
      <c r="M19" s="1"/>
    </row>
    <row r="20" spans="1:13" x14ac:dyDescent="0.25">
      <c r="A20" s="16"/>
      <c r="B20" s="16"/>
      <c r="C20" s="21"/>
      <c r="D20" s="21"/>
      <c r="E20" s="21"/>
      <c r="F20" s="21"/>
      <c r="G20" s="21"/>
      <c r="H20" s="21"/>
      <c r="I20" s="21"/>
      <c r="J20" s="16"/>
      <c r="K20" s="16"/>
      <c r="L20" s="1"/>
      <c r="M20" s="1"/>
    </row>
    <row r="21" spans="1:13" x14ac:dyDescent="0.25">
      <c r="A21" s="16"/>
      <c r="B21" s="16"/>
      <c r="C21" s="21"/>
      <c r="D21" s="21"/>
      <c r="E21" s="21"/>
      <c r="F21" s="21"/>
      <c r="G21" s="21"/>
      <c r="H21" s="21"/>
      <c r="I21" s="21"/>
      <c r="J21" s="16"/>
      <c r="K21" s="16"/>
      <c r="L21" s="1"/>
      <c r="M21" s="1"/>
    </row>
    <row r="22" spans="1:13" x14ac:dyDescent="0.25">
      <c r="A22" s="16"/>
      <c r="B22" s="16"/>
      <c r="C22" s="37"/>
      <c r="D22" s="37"/>
      <c r="E22" s="37"/>
      <c r="F22" s="37"/>
      <c r="G22" s="37"/>
      <c r="H22" s="37"/>
      <c r="I22" s="37"/>
      <c r="J22" s="16"/>
      <c r="K22" s="41"/>
      <c r="L22" s="1"/>
      <c r="M22" s="1"/>
    </row>
    <row r="23" spans="1:13" x14ac:dyDescent="0.25">
      <c r="A23" s="16"/>
      <c r="B23" s="42"/>
      <c r="C23" s="43"/>
      <c r="D23" s="44" t="s">
        <v>8</v>
      </c>
      <c r="E23" s="44" t="s">
        <v>9</v>
      </c>
      <c r="F23" s="44" t="s">
        <v>10</v>
      </c>
      <c r="G23" s="44" t="s">
        <v>11</v>
      </c>
      <c r="H23" s="44" t="s">
        <v>12</v>
      </c>
      <c r="I23" s="45" t="s">
        <v>13</v>
      </c>
      <c r="J23" s="16"/>
      <c r="K23" s="41"/>
      <c r="L23" s="1"/>
      <c r="M23" s="1"/>
    </row>
    <row r="24" spans="1:13" x14ac:dyDescent="0.25">
      <c r="A24" s="16"/>
      <c r="B24" s="42"/>
      <c r="C24" s="46">
        <v>0</v>
      </c>
      <c r="D24" s="47">
        <f>+C19</f>
        <v>138738.05312234239</v>
      </c>
      <c r="E24" s="48"/>
      <c r="F24" s="49">
        <v>0.11</v>
      </c>
      <c r="G24" s="50"/>
      <c r="H24" s="48"/>
      <c r="I24" s="48"/>
      <c r="J24" s="41"/>
      <c r="K24" s="41"/>
      <c r="L24" s="1"/>
      <c r="M24" s="1"/>
    </row>
    <row r="25" spans="1:13" x14ac:dyDescent="0.25">
      <c r="A25" s="16"/>
      <c r="B25" s="42"/>
      <c r="C25" s="46">
        <v>1</v>
      </c>
      <c r="D25" s="51">
        <f t="shared" ref="D25:D29" si="0">+D24-E25</f>
        <v>122883.65337160559</v>
      </c>
      <c r="E25" s="51">
        <f t="shared" ref="E25:E29" si="1">+G25-F25</f>
        <v>15854.399750736806</v>
      </c>
      <c r="F25" s="39">
        <f>D24*F24</f>
        <v>15261.185843457662</v>
      </c>
      <c r="G25" s="52">
        <f>C17</f>
        <v>31115.585594194468</v>
      </c>
      <c r="H25" s="39">
        <f>G25*0.18</f>
        <v>5600.8054069550044</v>
      </c>
      <c r="I25" s="51">
        <f>G25+H25</f>
        <v>36716.391001149474</v>
      </c>
      <c r="J25" s="16"/>
      <c r="K25" s="16"/>
      <c r="L25" s="1"/>
      <c r="M25" s="1"/>
    </row>
    <row r="26" spans="1:13" x14ac:dyDescent="0.25">
      <c r="A26" s="16"/>
      <c r="B26" s="42"/>
      <c r="C26" s="46">
        <v>2</v>
      </c>
      <c r="D26" s="51">
        <f t="shared" si="0"/>
        <v>105285.26964828774</v>
      </c>
      <c r="E26" s="51">
        <f t="shared" si="1"/>
        <v>17598.383723317856</v>
      </c>
      <c r="F26" s="39">
        <f>D25*F24</f>
        <v>13517.201870876614</v>
      </c>
      <c r="G26" s="52">
        <f>C17</f>
        <v>31115.585594194468</v>
      </c>
      <c r="H26" s="39">
        <f t="shared" ref="H26:H29" si="2">+G26*0.18</f>
        <v>5600.8054069550044</v>
      </c>
      <c r="I26" s="51">
        <f t="shared" ref="I26:I29" si="3">+G26+H26</f>
        <v>36716.391001149474</v>
      </c>
      <c r="J26" s="16"/>
      <c r="K26" s="16"/>
      <c r="L26" s="1"/>
      <c r="M26" s="1"/>
    </row>
    <row r="27" spans="1:13" x14ac:dyDescent="0.25">
      <c r="A27" s="16"/>
      <c r="B27" s="42"/>
      <c r="C27" s="46">
        <v>3</v>
      </c>
      <c r="D27" s="51">
        <f t="shared" si="0"/>
        <v>85751.063715404918</v>
      </c>
      <c r="E27" s="51">
        <f t="shared" si="1"/>
        <v>19534.205932882818</v>
      </c>
      <c r="F27" s="39">
        <f>D26*F24</f>
        <v>11581.379661311652</v>
      </c>
      <c r="G27" s="52">
        <f>C17</f>
        <v>31115.585594194468</v>
      </c>
      <c r="H27" s="39">
        <f t="shared" si="2"/>
        <v>5600.8054069550044</v>
      </c>
      <c r="I27" s="51">
        <f t="shared" si="3"/>
        <v>36716.391001149474</v>
      </c>
      <c r="J27" s="16"/>
      <c r="K27" s="16"/>
      <c r="L27" s="1"/>
      <c r="M27" s="1"/>
    </row>
    <row r="28" spans="1:13" x14ac:dyDescent="0.25">
      <c r="A28" s="16"/>
      <c r="B28" s="42"/>
      <c r="C28" s="46">
        <v>4</v>
      </c>
      <c r="D28" s="51">
        <f t="shared" si="0"/>
        <v>64068.095129904992</v>
      </c>
      <c r="E28" s="51">
        <f t="shared" si="1"/>
        <v>21682.968585499926</v>
      </c>
      <c r="F28" s="39">
        <f>D27*F24</f>
        <v>9432.6170086945403</v>
      </c>
      <c r="G28" s="52">
        <f>C17</f>
        <v>31115.585594194468</v>
      </c>
      <c r="H28" s="39">
        <f t="shared" si="2"/>
        <v>5600.8054069550044</v>
      </c>
      <c r="I28" s="51">
        <f t="shared" si="3"/>
        <v>36716.391001149474</v>
      </c>
      <c r="J28" s="16"/>
      <c r="K28" s="16"/>
      <c r="L28" s="1"/>
      <c r="M28" s="1"/>
    </row>
    <row r="29" spans="1:13" x14ac:dyDescent="0.25">
      <c r="A29" s="16"/>
      <c r="B29" s="42"/>
      <c r="C29" s="46">
        <v>5</v>
      </c>
      <c r="D29" s="51">
        <f t="shared" si="0"/>
        <v>6.5483618527650833E-11</v>
      </c>
      <c r="E29" s="51">
        <f t="shared" si="1"/>
        <v>64068.095129904927</v>
      </c>
      <c r="F29" s="39">
        <f>D28*F24</f>
        <v>7047.490464289549</v>
      </c>
      <c r="G29" s="52">
        <f>C17+E14</f>
        <v>71115.585594194476</v>
      </c>
      <c r="H29" s="39">
        <f t="shared" si="2"/>
        <v>12800.805406955005</v>
      </c>
      <c r="I29" s="51">
        <f t="shared" si="3"/>
        <v>83916.391001149488</v>
      </c>
      <c r="J29" s="16"/>
      <c r="K29" s="16"/>
      <c r="L29" s="1"/>
      <c r="M29" s="1"/>
    </row>
    <row r="30" spans="1:13" x14ac:dyDescent="0.25">
      <c r="A30" s="16"/>
      <c r="B30" s="42"/>
      <c r="C30" s="53" t="s">
        <v>14</v>
      </c>
      <c r="D30" s="54"/>
      <c r="E30" s="55"/>
      <c r="F30" s="56">
        <f t="shared" ref="F30:I30" si="4">SUM(F25:F29)</f>
        <v>56839.874848630017</v>
      </c>
      <c r="G30" s="57">
        <f t="shared" si="4"/>
        <v>195577.92797097235</v>
      </c>
      <c r="H30" s="56">
        <f t="shared" si="4"/>
        <v>35204.027034775019</v>
      </c>
      <c r="I30" s="58">
        <f t="shared" si="4"/>
        <v>230781.95500574738</v>
      </c>
      <c r="J30" s="16"/>
      <c r="K30" s="16"/>
      <c r="L30" s="1"/>
      <c r="M30" s="1"/>
    </row>
    <row r="31" spans="1:13" x14ac:dyDescent="0.25">
      <c r="A31" s="16"/>
      <c r="B31" s="16"/>
      <c r="C31" s="37"/>
      <c r="D31" s="59"/>
      <c r="E31" s="59"/>
      <c r="F31" s="60"/>
      <c r="G31" s="61"/>
      <c r="H31" s="60"/>
      <c r="I31" s="59"/>
      <c r="J31" s="16"/>
      <c r="K31" s="16"/>
      <c r="L31" s="1"/>
      <c r="M31" s="1"/>
    </row>
    <row r="32" spans="1:13" x14ac:dyDescent="0.25">
      <c r="A32" s="16"/>
      <c r="B32" s="42"/>
      <c r="C32" s="62" t="s">
        <v>15</v>
      </c>
      <c r="D32" s="63" t="s">
        <v>16</v>
      </c>
      <c r="E32" s="64"/>
      <c r="F32" s="64"/>
      <c r="G32" s="18"/>
      <c r="H32" s="62" t="s">
        <v>17</v>
      </c>
      <c r="I32" s="62" t="s">
        <v>18</v>
      </c>
      <c r="J32" s="16"/>
      <c r="K32" s="16"/>
      <c r="L32" s="1"/>
      <c r="M32" s="1"/>
    </row>
    <row r="33" spans="1:13" x14ac:dyDescent="0.25">
      <c r="A33" s="16"/>
      <c r="B33" s="42"/>
      <c r="C33" s="65">
        <v>32</v>
      </c>
      <c r="D33" s="17" t="s">
        <v>19</v>
      </c>
      <c r="E33" s="64"/>
      <c r="F33" s="64"/>
      <c r="G33" s="18"/>
      <c r="H33" s="28"/>
      <c r="I33" s="20"/>
      <c r="J33" s="16"/>
      <c r="K33" s="16"/>
      <c r="L33" s="1"/>
      <c r="M33" s="1"/>
    </row>
    <row r="34" spans="1:13" x14ac:dyDescent="0.25">
      <c r="A34" s="16"/>
      <c r="B34" s="42"/>
      <c r="C34" s="35">
        <v>322</v>
      </c>
      <c r="D34" s="66" t="s">
        <v>20</v>
      </c>
      <c r="E34" s="64"/>
      <c r="F34" s="64"/>
      <c r="G34" s="18"/>
      <c r="H34" s="20"/>
      <c r="I34" s="20"/>
      <c r="J34" s="16"/>
      <c r="K34" s="16"/>
      <c r="L34" s="1"/>
      <c r="M34" s="1"/>
    </row>
    <row r="35" spans="1:13" x14ac:dyDescent="0.25">
      <c r="A35" s="16"/>
      <c r="B35" s="42"/>
      <c r="C35" s="35">
        <v>3225</v>
      </c>
      <c r="D35" s="66" t="s">
        <v>21</v>
      </c>
      <c r="E35" s="64"/>
      <c r="F35" s="64"/>
      <c r="G35" s="18"/>
      <c r="H35" s="20"/>
      <c r="I35" s="20"/>
      <c r="J35" s="16"/>
      <c r="K35" s="16"/>
      <c r="L35" s="1"/>
      <c r="M35" s="1"/>
    </row>
    <row r="36" spans="1:13" x14ac:dyDescent="0.25">
      <c r="A36" s="16"/>
      <c r="B36" s="42"/>
      <c r="C36" s="35">
        <v>32251</v>
      </c>
      <c r="D36" s="66" t="s">
        <v>22</v>
      </c>
      <c r="E36" s="64"/>
      <c r="F36" s="64"/>
      <c r="G36" s="18"/>
      <c r="H36" s="67">
        <f>+D24</f>
        <v>138738.05312234239</v>
      </c>
      <c r="I36" s="20"/>
      <c r="J36" s="16"/>
      <c r="K36" s="16"/>
      <c r="L36" s="1"/>
      <c r="M36" s="1"/>
    </row>
    <row r="37" spans="1:13" x14ac:dyDescent="0.25">
      <c r="A37" s="16"/>
      <c r="B37" s="42"/>
      <c r="C37" s="65">
        <v>45</v>
      </c>
      <c r="D37" s="17" t="s">
        <v>23</v>
      </c>
      <c r="E37" s="64"/>
      <c r="F37" s="64"/>
      <c r="G37" s="18"/>
      <c r="H37" s="20"/>
      <c r="I37" s="28"/>
      <c r="J37" s="16"/>
      <c r="K37" s="16"/>
      <c r="L37" s="1"/>
      <c r="M37" s="1"/>
    </row>
    <row r="38" spans="1:13" x14ac:dyDescent="0.25">
      <c r="A38" s="16"/>
      <c r="B38" s="42"/>
      <c r="C38" s="35">
        <v>452</v>
      </c>
      <c r="D38" s="68" t="s">
        <v>24</v>
      </c>
      <c r="E38" s="64"/>
      <c r="F38" s="64"/>
      <c r="G38" s="18"/>
      <c r="H38" s="20"/>
      <c r="I38" s="67">
        <f>+H36</f>
        <v>138738.05312234239</v>
      </c>
      <c r="J38" s="16"/>
      <c r="K38" s="16"/>
      <c r="L38" s="1"/>
      <c r="M38" s="1"/>
    </row>
    <row r="39" spans="1:13" x14ac:dyDescent="0.25">
      <c r="A39" s="16"/>
      <c r="B39" s="42"/>
      <c r="C39" s="69" t="s">
        <v>25</v>
      </c>
      <c r="D39" s="54"/>
      <c r="E39" s="54"/>
      <c r="F39" s="54"/>
      <c r="G39" s="54"/>
      <c r="H39" s="54"/>
      <c r="I39" s="55"/>
      <c r="J39" s="41"/>
      <c r="K39" s="41"/>
      <c r="L39" s="1"/>
      <c r="M39" s="1"/>
    </row>
    <row r="40" spans="1:13" x14ac:dyDescent="0.25">
      <c r="A40" s="16"/>
      <c r="B40" s="42"/>
      <c r="C40" s="70" t="s">
        <v>14</v>
      </c>
      <c r="D40" s="71"/>
      <c r="E40" s="71"/>
      <c r="F40" s="71"/>
      <c r="G40" s="72"/>
      <c r="H40" s="73">
        <f>SUM(H34:H39)</f>
        <v>138738.05312234239</v>
      </c>
      <c r="I40" s="73">
        <f>SUM(I33:I39)</f>
        <v>138738.05312234239</v>
      </c>
      <c r="J40" s="41"/>
      <c r="K40" s="41"/>
      <c r="L40" s="1"/>
      <c r="M40" s="1"/>
    </row>
    <row r="41" spans="1:13" x14ac:dyDescent="0.25">
      <c r="A41" s="16"/>
      <c r="B41" s="16"/>
      <c r="C41" s="74"/>
      <c r="D41" s="75"/>
      <c r="E41" s="75"/>
      <c r="F41" s="75"/>
      <c r="G41" s="75"/>
      <c r="H41" s="21"/>
      <c r="I41" s="21"/>
      <c r="J41" s="76"/>
      <c r="K41" s="41"/>
      <c r="L41" s="1"/>
      <c r="M41" s="1"/>
    </row>
    <row r="42" spans="1:13" x14ac:dyDescent="0.25">
      <c r="A42" s="16"/>
      <c r="B42" s="16"/>
      <c r="C42" s="62" t="s">
        <v>15</v>
      </c>
      <c r="D42" s="63" t="s">
        <v>16</v>
      </c>
      <c r="E42" s="64"/>
      <c r="F42" s="64"/>
      <c r="G42" s="18"/>
      <c r="H42" s="62" t="s">
        <v>17</v>
      </c>
      <c r="I42" s="62" t="s">
        <v>18</v>
      </c>
      <c r="J42" s="76"/>
      <c r="K42" s="41"/>
      <c r="L42" s="1"/>
      <c r="M42" s="1"/>
    </row>
    <row r="43" spans="1:13" x14ac:dyDescent="0.25">
      <c r="A43" s="16"/>
      <c r="B43" s="42"/>
      <c r="C43" s="65">
        <v>67</v>
      </c>
      <c r="D43" s="17" t="s">
        <v>26</v>
      </c>
      <c r="E43" s="64"/>
      <c r="F43" s="64"/>
      <c r="G43" s="18"/>
      <c r="H43" s="28"/>
      <c r="I43" s="20"/>
      <c r="J43" s="16"/>
      <c r="K43" s="16"/>
      <c r="L43" s="1"/>
      <c r="M43" s="1"/>
    </row>
    <row r="44" spans="1:13" x14ac:dyDescent="0.25">
      <c r="A44" s="16"/>
      <c r="B44" s="42"/>
      <c r="C44" s="35">
        <v>673</v>
      </c>
      <c r="D44" s="68" t="s">
        <v>27</v>
      </c>
      <c r="E44" s="64"/>
      <c r="F44" s="64"/>
      <c r="G44" s="18"/>
      <c r="H44" s="20"/>
      <c r="I44" s="20"/>
      <c r="J44" s="16"/>
      <c r="K44" s="16"/>
      <c r="L44" s="1"/>
      <c r="M44" s="1"/>
    </row>
    <row r="45" spans="1:13" x14ac:dyDescent="0.25">
      <c r="A45" s="16"/>
      <c r="B45" s="42"/>
      <c r="C45" s="35">
        <v>6732</v>
      </c>
      <c r="D45" s="68" t="s">
        <v>28</v>
      </c>
      <c r="E45" s="64"/>
      <c r="F45" s="64"/>
      <c r="G45" s="18"/>
      <c r="H45" s="67">
        <f>+F25</f>
        <v>15261.185843457662</v>
      </c>
      <c r="I45" s="20"/>
      <c r="J45" s="16"/>
      <c r="K45" s="16"/>
      <c r="L45" s="1"/>
      <c r="M45" s="1"/>
    </row>
    <row r="46" spans="1:13" x14ac:dyDescent="0.25">
      <c r="A46" s="16"/>
      <c r="B46" s="42"/>
      <c r="C46" s="65">
        <v>45</v>
      </c>
      <c r="D46" s="17" t="s">
        <v>29</v>
      </c>
      <c r="E46" s="64"/>
      <c r="F46" s="64"/>
      <c r="G46" s="18"/>
      <c r="H46" s="20"/>
      <c r="I46" s="28"/>
      <c r="J46" s="16"/>
      <c r="K46" s="16"/>
      <c r="L46" s="1"/>
      <c r="M46" s="1"/>
    </row>
    <row r="47" spans="1:13" x14ac:dyDescent="0.25">
      <c r="A47" s="16"/>
      <c r="B47" s="42"/>
      <c r="C47" s="35">
        <v>455</v>
      </c>
      <c r="D47" s="68" t="s">
        <v>30</v>
      </c>
      <c r="E47" s="64"/>
      <c r="F47" s="64"/>
      <c r="G47" s="18"/>
      <c r="H47" s="20"/>
      <c r="I47" s="20"/>
      <c r="J47" s="16"/>
      <c r="K47" s="16"/>
      <c r="L47" s="1"/>
      <c r="M47" s="1"/>
    </row>
    <row r="48" spans="1:13" x14ac:dyDescent="0.25">
      <c r="A48" s="16"/>
      <c r="B48" s="42"/>
      <c r="C48" s="35">
        <v>4552</v>
      </c>
      <c r="D48" s="68" t="str">
        <f>D45</f>
        <v>Contratos  de arrendamiento financiero</v>
      </c>
      <c r="E48" s="64"/>
      <c r="F48" s="64"/>
      <c r="G48" s="18"/>
      <c r="H48" s="20"/>
      <c r="I48" s="67">
        <f>+H45</f>
        <v>15261.185843457662</v>
      </c>
      <c r="J48" s="16"/>
      <c r="K48" s="16"/>
      <c r="L48" s="9"/>
      <c r="M48" s="1"/>
    </row>
    <row r="49" spans="1:13" x14ac:dyDescent="0.25">
      <c r="A49" s="16"/>
      <c r="B49" s="42"/>
      <c r="C49" s="77" t="s">
        <v>31</v>
      </c>
      <c r="D49" s="54"/>
      <c r="E49" s="54"/>
      <c r="F49" s="54"/>
      <c r="G49" s="54"/>
      <c r="H49" s="54"/>
      <c r="I49" s="55"/>
      <c r="J49" s="41"/>
      <c r="K49" s="41"/>
      <c r="L49" s="1"/>
      <c r="M49" s="1"/>
    </row>
    <row r="50" spans="1:13" x14ac:dyDescent="0.25">
      <c r="A50" s="16"/>
      <c r="B50" s="16"/>
      <c r="C50" s="70" t="s">
        <v>14</v>
      </c>
      <c r="D50" s="78"/>
      <c r="E50" s="78"/>
      <c r="F50" s="78"/>
      <c r="G50" s="79"/>
      <c r="H50" s="73">
        <f>SUM(H44:H48)</f>
        <v>15261.185843457662</v>
      </c>
      <c r="I50" s="73">
        <f>SUM(I43:I48)</f>
        <v>15261.185843457662</v>
      </c>
      <c r="J50" s="41"/>
      <c r="K50" s="41"/>
      <c r="L50" s="1"/>
      <c r="M50" s="1"/>
    </row>
    <row r="51" spans="1:13" x14ac:dyDescent="0.25">
      <c r="A51" s="16"/>
      <c r="B51" s="16"/>
      <c r="C51" s="75"/>
      <c r="D51" s="75"/>
      <c r="E51" s="75"/>
      <c r="F51" s="75"/>
      <c r="G51" s="75"/>
      <c r="H51" s="75"/>
      <c r="I51" s="75"/>
      <c r="J51" s="41"/>
      <c r="K51" s="41"/>
      <c r="L51" s="1"/>
      <c r="M51" s="1"/>
    </row>
    <row r="52" spans="1:13" x14ac:dyDescent="0.25">
      <c r="A52" s="16"/>
      <c r="B52" s="16"/>
      <c r="C52" s="62" t="s">
        <v>15</v>
      </c>
      <c r="D52" s="63" t="s">
        <v>16</v>
      </c>
      <c r="E52" s="64"/>
      <c r="F52" s="64"/>
      <c r="G52" s="18"/>
      <c r="H52" s="62" t="s">
        <v>17</v>
      </c>
      <c r="I52" s="62" t="s">
        <v>18</v>
      </c>
      <c r="J52" s="41"/>
      <c r="K52" s="41"/>
      <c r="L52" s="1"/>
      <c r="M52" s="1"/>
    </row>
    <row r="53" spans="1:13" x14ac:dyDescent="0.25">
      <c r="A53" s="16"/>
      <c r="B53" s="16"/>
      <c r="C53" s="65">
        <v>97</v>
      </c>
      <c r="D53" s="17" t="s">
        <v>26</v>
      </c>
      <c r="E53" s="64"/>
      <c r="F53" s="64"/>
      <c r="G53" s="18"/>
      <c r="H53" s="20">
        <f>H45</f>
        <v>15261.185843457662</v>
      </c>
      <c r="I53" s="20"/>
      <c r="J53" s="41"/>
      <c r="K53" s="41"/>
      <c r="L53" s="1"/>
      <c r="M53" s="1"/>
    </row>
    <row r="54" spans="1:13" x14ac:dyDescent="0.25">
      <c r="A54" s="16"/>
      <c r="B54" s="16"/>
      <c r="C54" s="65">
        <v>79</v>
      </c>
      <c r="D54" s="17" t="s">
        <v>32</v>
      </c>
      <c r="E54" s="64"/>
      <c r="F54" s="64"/>
      <c r="G54" s="18"/>
      <c r="H54" s="20"/>
      <c r="I54" s="20">
        <f>H53</f>
        <v>15261.185843457662</v>
      </c>
      <c r="J54" s="41"/>
      <c r="K54" s="41"/>
      <c r="L54" s="1"/>
      <c r="M54" s="1"/>
    </row>
    <row r="55" spans="1:13" x14ac:dyDescent="0.25">
      <c r="A55" s="16"/>
      <c r="B55" s="16"/>
      <c r="C55" s="80" t="s">
        <v>33</v>
      </c>
      <c r="D55" s="64"/>
      <c r="E55" s="64"/>
      <c r="F55" s="64"/>
      <c r="G55" s="64"/>
      <c r="H55" s="64"/>
      <c r="I55" s="18"/>
      <c r="J55" s="41"/>
      <c r="K55" s="41"/>
      <c r="L55" s="1"/>
      <c r="M55" s="1"/>
    </row>
    <row r="56" spans="1:13" x14ac:dyDescent="0.25">
      <c r="A56" s="16"/>
      <c r="B56" s="16"/>
      <c r="C56" s="70" t="s">
        <v>14</v>
      </c>
      <c r="D56" s="78"/>
      <c r="E56" s="78"/>
      <c r="F56" s="78"/>
      <c r="G56" s="79"/>
      <c r="H56" s="81">
        <f>SUM(H53:H54)</f>
        <v>15261.185843457662</v>
      </c>
      <c r="I56" s="81">
        <f>SUM(I53:I54)</f>
        <v>15261.185843457662</v>
      </c>
      <c r="J56" s="41"/>
      <c r="K56" s="41"/>
      <c r="L56" s="1"/>
      <c r="M56" s="1"/>
    </row>
    <row r="57" spans="1:13" x14ac:dyDescent="0.25">
      <c r="A57" s="16"/>
      <c r="B57" s="16"/>
      <c r="C57" s="75"/>
      <c r="D57" s="75"/>
      <c r="E57" s="75"/>
      <c r="F57" s="75"/>
      <c r="G57" s="75"/>
      <c r="H57" s="75"/>
      <c r="I57" s="75"/>
      <c r="J57" s="41"/>
      <c r="K57" s="41"/>
      <c r="L57" s="1"/>
      <c r="M57" s="1"/>
    </row>
    <row r="58" spans="1:13" x14ac:dyDescent="0.25">
      <c r="A58" s="16"/>
      <c r="B58" s="16"/>
      <c r="C58" s="75"/>
      <c r="D58" s="75"/>
      <c r="E58" s="75"/>
      <c r="F58" s="75"/>
      <c r="G58" s="75"/>
      <c r="H58" s="75"/>
      <c r="I58" s="75"/>
      <c r="J58" s="41"/>
      <c r="K58" s="41"/>
      <c r="L58" s="1"/>
      <c r="M58" s="1"/>
    </row>
    <row r="59" spans="1:13" x14ac:dyDescent="0.25">
      <c r="A59" s="16"/>
      <c r="B59" s="16"/>
      <c r="C59" s="62" t="s">
        <v>15</v>
      </c>
      <c r="D59" s="63" t="s">
        <v>16</v>
      </c>
      <c r="E59" s="64"/>
      <c r="F59" s="64"/>
      <c r="G59" s="18"/>
      <c r="H59" s="62" t="s">
        <v>17</v>
      </c>
      <c r="I59" s="62" t="s">
        <v>18</v>
      </c>
      <c r="J59" s="41"/>
      <c r="K59" s="41"/>
      <c r="L59" s="1"/>
      <c r="M59" s="1"/>
    </row>
    <row r="60" spans="1:13" x14ac:dyDescent="0.25">
      <c r="A60" s="16"/>
      <c r="B60" s="16"/>
      <c r="C60" s="65">
        <v>45</v>
      </c>
      <c r="D60" s="17" t="s">
        <v>34</v>
      </c>
      <c r="E60" s="64"/>
      <c r="F60" s="64"/>
      <c r="G60" s="18"/>
      <c r="H60" s="20"/>
      <c r="I60" s="20"/>
      <c r="J60" s="16"/>
      <c r="K60" s="16"/>
      <c r="L60" s="1"/>
      <c r="M60" s="1"/>
    </row>
    <row r="61" spans="1:13" x14ac:dyDescent="0.25">
      <c r="A61" s="16"/>
      <c r="B61" s="16"/>
      <c r="C61" s="35">
        <v>452</v>
      </c>
      <c r="D61" s="68" t="s">
        <v>35</v>
      </c>
      <c r="E61" s="64"/>
      <c r="F61" s="64"/>
      <c r="G61" s="18"/>
      <c r="H61" s="67">
        <f>+E25</f>
        <v>15854.399750736806</v>
      </c>
      <c r="I61" s="20"/>
      <c r="J61" s="16"/>
      <c r="K61" s="16"/>
      <c r="L61" s="1"/>
      <c r="M61" s="1"/>
    </row>
    <row r="62" spans="1:13" x14ac:dyDescent="0.25">
      <c r="A62" s="16"/>
      <c r="B62" s="16"/>
      <c r="C62" s="35">
        <v>455</v>
      </c>
      <c r="D62" s="68" t="s">
        <v>30</v>
      </c>
      <c r="E62" s="64"/>
      <c r="F62" s="64"/>
      <c r="G62" s="18"/>
      <c r="H62" s="21"/>
      <c r="I62" s="20"/>
      <c r="J62" s="16"/>
      <c r="K62" s="16"/>
      <c r="L62" s="9"/>
      <c r="M62" s="1"/>
    </row>
    <row r="63" spans="1:13" x14ac:dyDescent="0.25">
      <c r="A63" s="16"/>
      <c r="B63" s="16"/>
      <c r="C63" s="35">
        <v>4552</v>
      </c>
      <c r="D63" s="68" t="s">
        <v>36</v>
      </c>
      <c r="E63" s="64"/>
      <c r="F63" s="64"/>
      <c r="G63" s="18"/>
      <c r="H63" s="67">
        <f>+F25</f>
        <v>15261.185843457662</v>
      </c>
      <c r="I63" s="20"/>
      <c r="J63" s="16"/>
      <c r="K63" s="16"/>
      <c r="L63" s="1"/>
      <c r="M63" s="1"/>
    </row>
    <row r="64" spans="1:13" x14ac:dyDescent="0.25">
      <c r="A64" s="16"/>
      <c r="B64" s="16"/>
      <c r="C64" s="65">
        <v>16</v>
      </c>
      <c r="D64" s="17" t="s">
        <v>37</v>
      </c>
      <c r="E64" s="64"/>
      <c r="F64" s="64"/>
      <c r="G64" s="18"/>
      <c r="H64" s="21"/>
      <c r="I64" s="20"/>
      <c r="J64" s="16"/>
      <c r="K64" s="16"/>
      <c r="L64" s="1"/>
      <c r="M64" s="1"/>
    </row>
    <row r="65" spans="1:13" x14ac:dyDescent="0.25">
      <c r="A65" s="16"/>
      <c r="B65" s="16"/>
      <c r="C65" s="35">
        <v>167</v>
      </c>
      <c r="D65" s="68" t="s">
        <v>38</v>
      </c>
      <c r="E65" s="64"/>
      <c r="F65" s="64"/>
      <c r="G65" s="18"/>
      <c r="H65" s="20"/>
      <c r="I65" s="20"/>
      <c r="J65" s="16"/>
      <c r="K65" s="16"/>
      <c r="L65" s="1"/>
      <c r="M65" s="1"/>
    </row>
    <row r="66" spans="1:13" x14ac:dyDescent="0.25">
      <c r="A66" s="16"/>
      <c r="B66" s="16"/>
      <c r="C66" s="35">
        <v>1673</v>
      </c>
      <c r="D66" s="68" t="s">
        <v>39</v>
      </c>
      <c r="E66" s="64"/>
      <c r="F66" s="64"/>
      <c r="G66" s="18"/>
      <c r="H66" s="67">
        <f>+H25</f>
        <v>5600.8054069550044</v>
      </c>
      <c r="I66" s="20"/>
      <c r="J66" s="16"/>
      <c r="K66" s="16"/>
      <c r="L66" s="1"/>
      <c r="M66" s="1"/>
    </row>
    <row r="67" spans="1:13" x14ac:dyDescent="0.25">
      <c r="A67" s="16"/>
      <c r="B67" s="16"/>
      <c r="C67" s="65">
        <v>10</v>
      </c>
      <c r="D67" s="17" t="s">
        <v>40</v>
      </c>
      <c r="E67" s="64"/>
      <c r="F67" s="64"/>
      <c r="G67" s="18"/>
      <c r="H67" s="20"/>
      <c r="I67" s="28"/>
      <c r="J67" s="16"/>
      <c r="K67" s="16"/>
      <c r="L67" s="1"/>
      <c r="M67" s="1"/>
    </row>
    <row r="68" spans="1:13" x14ac:dyDescent="0.25">
      <c r="A68" s="16"/>
      <c r="B68" s="16"/>
      <c r="C68" s="35">
        <v>104</v>
      </c>
      <c r="D68" s="68" t="s">
        <v>41</v>
      </c>
      <c r="E68" s="64"/>
      <c r="F68" s="64"/>
      <c r="G68" s="18"/>
      <c r="H68" s="28"/>
      <c r="I68" s="28"/>
      <c r="J68" s="41"/>
      <c r="K68" s="41"/>
      <c r="L68" s="1"/>
      <c r="M68" s="1"/>
    </row>
    <row r="69" spans="1:13" x14ac:dyDescent="0.25">
      <c r="A69" s="16"/>
      <c r="B69" s="16"/>
      <c r="C69" s="28">
        <v>1041</v>
      </c>
      <c r="D69" s="68" t="s">
        <v>42</v>
      </c>
      <c r="E69" s="64"/>
      <c r="F69" s="64"/>
      <c r="G69" s="18"/>
      <c r="H69" s="28"/>
      <c r="I69" s="82">
        <f>H61+H63+H66</f>
        <v>36716.391001149474</v>
      </c>
      <c r="J69" s="41"/>
      <c r="K69" s="41"/>
      <c r="L69" s="1"/>
      <c r="M69" s="1"/>
    </row>
    <row r="70" spans="1:13" x14ac:dyDescent="0.25">
      <c r="A70" s="16"/>
      <c r="B70" s="42"/>
      <c r="C70" s="83" t="s">
        <v>43</v>
      </c>
      <c r="D70" s="54"/>
      <c r="E70" s="54"/>
      <c r="F70" s="54"/>
      <c r="G70" s="54"/>
      <c r="H70" s="54"/>
      <c r="I70" s="55"/>
      <c r="J70" s="41"/>
      <c r="K70" s="41"/>
      <c r="L70" s="1"/>
      <c r="M70" s="1"/>
    </row>
    <row r="71" spans="1:13" x14ac:dyDescent="0.25">
      <c r="A71" s="16"/>
      <c r="B71" s="16"/>
      <c r="C71" s="70" t="s">
        <v>14</v>
      </c>
      <c r="D71" s="78"/>
      <c r="E71" s="78"/>
      <c r="F71" s="78"/>
      <c r="G71" s="79"/>
      <c r="H71" s="73">
        <f t="shared" ref="H71:I71" si="5">SUM(H61:H69)</f>
        <v>36716.391001149474</v>
      </c>
      <c r="I71" s="73">
        <f t="shared" si="5"/>
        <v>36716.391001149474</v>
      </c>
      <c r="J71" s="41"/>
      <c r="K71" s="41"/>
      <c r="L71" s="1"/>
      <c r="M71" s="1"/>
    </row>
    <row r="72" spans="1:13" x14ac:dyDescent="0.25">
      <c r="A72" s="16"/>
      <c r="B72" s="16"/>
      <c r="C72" s="75"/>
      <c r="D72" s="75"/>
      <c r="E72" s="75"/>
      <c r="F72" s="75"/>
      <c r="G72" s="75"/>
      <c r="H72" s="75"/>
      <c r="I72" s="75"/>
      <c r="J72" s="41"/>
      <c r="K72" s="41"/>
      <c r="L72" s="1"/>
      <c r="M72" s="1"/>
    </row>
    <row r="73" spans="1:13" x14ac:dyDescent="0.25">
      <c r="A73" s="16"/>
      <c r="B73" s="16"/>
      <c r="C73" s="62" t="s">
        <v>15</v>
      </c>
      <c r="D73" s="63" t="s">
        <v>16</v>
      </c>
      <c r="E73" s="64"/>
      <c r="F73" s="64"/>
      <c r="G73" s="18"/>
      <c r="H73" s="62" t="s">
        <v>17</v>
      </c>
      <c r="I73" s="62" t="s">
        <v>18</v>
      </c>
      <c r="J73" s="41"/>
      <c r="K73" s="41"/>
      <c r="L73" s="1"/>
      <c r="M73" s="1"/>
    </row>
    <row r="74" spans="1:13" x14ac:dyDescent="0.25">
      <c r="A74" s="16"/>
      <c r="B74" s="16"/>
      <c r="C74" s="65">
        <v>68</v>
      </c>
      <c r="D74" s="17" t="s">
        <v>44</v>
      </c>
      <c r="E74" s="64"/>
      <c r="F74" s="64"/>
      <c r="G74" s="18"/>
      <c r="H74" s="28"/>
      <c r="I74" s="20"/>
      <c r="J74" s="16"/>
      <c r="K74" s="16"/>
      <c r="L74" s="1"/>
      <c r="M74" s="1"/>
    </row>
    <row r="75" spans="1:13" x14ac:dyDescent="0.25">
      <c r="A75" s="16"/>
      <c r="B75" s="16"/>
      <c r="C75" s="35">
        <v>682</v>
      </c>
      <c r="D75" s="68" t="s">
        <v>45</v>
      </c>
      <c r="E75" s="64"/>
      <c r="F75" s="64"/>
      <c r="G75" s="18"/>
      <c r="H75" s="20"/>
      <c r="I75" s="20"/>
      <c r="J75" s="16"/>
      <c r="K75" s="16"/>
      <c r="L75" s="1"/>
      <c r="M75" s="1"/>
    </row>
    <row r="76" spans="1:13" x14ac:dyDescent="0.25">
      <c r="A76" s="16"/>
      <c r="B76" s="16"/>
      <c r="C76" s="35">
        <v>6822</v>
      </c>
      <c r="D76" s="68" t="s">
        <v>46</v>
      </c>
      <c r="E76" s="64"/>
      <c r="F76" s="64"/>
      <c r="G76" s="18"/>
      <c r="H76" s="20"/>
      <c r="I76" s="20"/>
      <c r="J76" s="16"/>
      <c r="K76" s="16"/>
      <c r="L76" s="1"/>
      <c r="M76" s="1"/>
    </row>
    <row r="77" spans="1:13" x14ac:dyDescent="0.25">
      <c r="A77" s="16"/>
      <c r="B77" s="16"/>
      <c r="C77" s="35">
        <v>68225</v>
      </c>
      <c r="D77" s="68" t="s">
        <v>47</v>
      </c>
      <c r="E77" s="64"/>
      <c r="F77" s="64"/>
      <c r="G77" s="18"/>
      <c r="H77" s="67">
        <f>F19</f>
        <v>11561.504426861866</v>
      </c>
      <c r="I77" s="20"/>
      <c r="J77" s="16"/>
      <c r="K77" s="16"/>
      <c r="L77" s="1"/>
      <c r="M77" s="1"/>
    </row>
    <row r="78" spans="1:13" x14ac:dyDescent="0.25">
      <c r="A78" s="16"/>
      <c r="B78" s="16"/>
      <c r="C78" s="65">
        <v>39</v>
      </c>
      <c r="D78" s="17" t="s">
        <v>32</v>
      </c>
      <c r="E78" s="64"/>
      <c r="F78" s="64"/>
      <c r="G78" s="18"/>
      <c r="H78" s="20"/>
      <c r="I78" s="20"/>
      <c r="J78" s="16"/>
      <c r="K78" s="16"/>
      <c r="L78" s="1"/>
      <c r="M78" s="1"/>
    </row>
    <row r="79" spans="1:13" x14ac:dyDescent="0.25">
      <c r="A79" s="16"/>
      <c r="B79" s="16"/>
      <c r="C79" s="35">
        <v>393</v>
      </c>
      <c r="D79" s="84" t="s">
        <v>48</v>
      </c>
      <c r="E79" s="85"/>
      <c r="F79" s="85"/>
      <c r="G79" s="86"/>
      <c r="H79" s="20"/>
      <c r="I79" s="20"/>
      <c r="J79" s="16"/>
      <c r="K79" s="16"/>
      <c r="L79" s="1"/>
      <c r="M79" s="1"/>
    </row>
    <row r="80" spans="1:13" x14ac:dyDescent="0.25">
      <c r="A80" s="16"/>
      <c r="B80" s="16"/>
      <c r="C80" s="35">
        <v>3936</v>
      </c>
      <c r="D80" s="87" t="s">
        <v>49</v>
      </c>
      <c r="E80" s="54"/>
      <c r="F80" s="54"/>
      <c r="G80" s="55"/>
      <c r="H80" s="20"/>
      <c r="I80" s="20"/>
      <c r="J80" s="16"/>
      <c r="K80" s="16"/>
      <c r="L80" s="1"/>
      <c r="M80" s="1"/>
    </row>
    <row r="81" spans="1:13" x14ac:dyDescent="0.25">
      <c r="A81" s="16"/>
      <c r="B81" s="16"/>
      <c r="C81" s="35">
        <v>39361</v>
      </c>
      <c r="D81" s="68" t="s">
        <v>50</v>
      </c>
      <c r="E81" s="64"/>
      <c r="F81" s="64"/>
      <c r="G81" s="18"/>
      <c r="H81" s="20"/>
      <c r="I81" s="67">
        <f>+H77</f>
        <v>11561.504426861866</v>
      </c>
      <c r="J81" s="16"/>
      <c r="K81" s="16"/>
      <c r="L81" s="1"/>
      <c r="M81" s="1"/>
    </row>
    <row r="82" spans="1:13" x14ac:dyDescent="0.25">
      <c r="A82" s="16"/>
      <c r="B82" s="42"/>
      <c r="C82" s="80" t="s">
        <v>51</v>
      </c>
      <c r="D82" s="64"/>
      <c r="E82" s="64"/>
      <c r="F82" s="64"/>
      <c r="G82" s="64"/>
      <c r="H82" s="64"/>
      <c r="I82" s="18"/>
      <c r="J82" s="41"/>
      <c r="K82" s="41"/>
      <c r="L82" s="1"/>
      <c r="M82" s="1"/>
    </row>
    <row r="83" spans="1:13" x14ac:dyDescent="0.25">
      <c r="A83" s="16"/>
      <c r="B83" s="16"/>
      <c r="C83" s="70" t="s">
        <v>14</v>
      </c>
      <c r="D83" s="78"/>
      <c r="E83" s="78"/>
      <c r="F83" s="78"/>
      <c r="G83" s="79"/>
      <c r="H83" s="81">
        <f>SUM(H75:H81)</f>
        <v>11561.504426861866</v>
      </c>
      <c r="I83" s="81">
        <f>SUM(I74:I81)</f>
        <v>11561.504426861866</v>
      </c>
      <c r="J83" s="16"/>
      <c r="K83" s="16"/>
      <c r="L83" s="1"/>
      <c r="M83" s="1"/>
    </row>
    <row r="84" spans="1:13" x14ac:dyDescent="0.25">
      <c r="A84" s="16"/>
      <c r="B84" s="16"/>
      <c r="C84" s="21"/>
      <c r="D84" s="21"/>
      <c r="E84" s="21"/>
      <c r="F84" s="21"/>
      <c r="G84" s="21"/>
      <c r="H84" s="21"/>
      <c r="I84" s="21"/>
      <c r="J84" s="16"/>
      <c r="K84" s="16"/>
      <c r="L84" s="1"/>
      <c r="M84" s="1"/>
    </row>
    <row r="85" spans="1:13" x14ac:dyDescent="0.25">
      <c r="A85" s="16"/>
      <c r="B85" s="16"/>
      <c r="C85" s="62" t="s">
        <v>15</v>
      </c>
      <c r="D85" s="63" t="s">
        <v>16</v>
      </c>
      <c r="E85" s="64"/>
      <c r="F85" s="64"/>
      <c r="G85" s="18"/>
      <c r="H85" s="62" t="s">
        <v>17</v>
      </c>
      <c r="I85" s="62" t="s">
        <v>18</v>
      </c>
      <c r="J85" s="16"/>
      <c r="K85" s="16"/>
      <c r="L85" s="1"/>
      <c r="M85" s="1"/>
    </row>
    <row r="86" spans="1:13" x14ac:dyDescent="0.25">
      <c r="C86" s="65">
        <v>94</v>
      </c>
      <c r="D86" s="17" t="s">
        <v>44</v>
      </c>
      <c r="E86" s="64"/>
      <c r="F86" s="64"/>
      <c r="G86" s="18"/>
      <c r="H86" s="20">
        <f>H77</f>
        <v>11561.504426861866</v>
      </c>
      <c r="I86" s="20"/>
    </row>
    <row r="87" spans="1:13" x14ac:dyDescent="0.25">
      <c r="C87" s="65">
        <v>79</v>
      </c>
      <c r="D87" s="17" t="s">
        <v>32</v>
      </c>
      <c r="E87" s="64"/>
      <c r="F87" s="64"/>
      <c r="G87" s="18"/>
      <c r="H87" s="20"/>
      <c r="I87" s="20">
        <f>H86</f>
        <v>11561.504426861866</v>
      </c>
    </row>
    <row r="88" spans="1:13" x14ac:dyDescent="0.25">
      <c r="C88" s="80" t="s">
        <v>33</v>
      </c>
      <c r="D88" s="64"/>
      <c r="E88" s="64"/>
      <c r="F88" s="64"/>
      <c r="G88" s="64"/>
      <c r="H88" s="64"/>
      <c r="I88" s="18"/>
    </row>
    <row r="89" spans="1:13" x14ac:dyDescent="0.25">
      <c r="C89" s="70" t="s">
        <v>14</v>
      </c>
      <c r="D89" s="78"/>
      <c r="E89" s="78"/>
      <c r="F89" s="78"/>
      <c r="G89" s="79"/>
      <c r="H89" s="81">
        <f>SUM(H86:H87)</f>
        <v>11561.504426861866</v>
      </c>
      <c r="I89" s="81">
        <f>SUM(I86:I87)</f>
        <v>11561.504426861866</v>
      </c>
    </row>
    <row r="90" spans="1:13" x14ac:dyDescent="0.25">
      <c r="C90" s="15"/>
      <c r="D90" s="15"/>
      <c r="E90" s="15"/>
      <c r="F90" s="15"/>
      <c r="G90" s="15"/>
      <c r="H90" s="15"/>
      <c r="I90" s="15"/>
    </row>
    <row r="91" spans="1:13" x14ac:dyDescent="0.25">
      <c r="C91" s="15"/>
      <c r="D91" s="15"/>
      <c r="E91" s="15"/>
      <c r="F91" s="15"/>
      <c r="G91" s="15"/>
      <c r="H91" s="15"/>
      <c r="I91" s="15"/>
    </row>
    <row r="92" spans="1:13" x14ac:dyDescent="0.25">
      <c r="C92" s="15"/>
      <c r="D92" s="15"/>
      <c r="E92" s="15"/>
      <c r="F92" s="15"/>
      <c r="G92" s="15"/>
      <c r="H92" s="15"/>
      <c r="I92" s="15"/>
    </row>
    <row r="93" spans="1:13" x14ac:dyDescent="0.25">
      <c r="C93" s="15"/>
      <c r="D93" s="15"/>
      <c r="E93" s="15"/>
      <c r="F93" s="15"/>
      <c r="G93" s="15"/>
      <c r="H93" s="15"/>
      <c r="I93" s="15"/>
    </row>
    <row r="94" spans="1:13" x14ac:dyDescent="0.25">
      <c r="C94" s="15"/>
      <c r="D94" s="15"/>
      <c r="E94" s="15"/>
      <c r="F94" s="15"/>
      <c r="G94" s="15"/>
      <c r="H94" s="15"/>
      <c r="I94" s="15"/>
    </row>
    <row r="95" spans="1:13" x14ac:dyDescent="0.25">
      <c r="C95" s="15"/>
      <c r="D95" s="15"/>
      <c r="E95" s="15"/>
      <c r="F95" s="15"/>
      <c r="G95" s="15"/>
      <c r="H95" s="15"/>
      <c r="I95" s="15"/>
    </row>
    <row r="96" spans="1:13" x14ac:dyDescent="0.25">
      <c r="C96" s="15"/>
      <c r="D96" s="15"/>
      <c r="E96" s="15"/>
      <c r="F96" s="15"/>
      <c r="G96" s="15"/>
      <c r="H96" s="15"/>
      <c r="I96" s="15"/>
    </row>
    <row r="97" spans="3:9" x14ac:dyDescent="0.25">
      <c r="C97" s="15"/>
      <c r="D97" s="15"/>
      <c r="E97" s="15"/>
      <c r="F97" s="15"/>
      <c r="G97" s="15"/>
      <c r="H97" s="15"/>
      <c r="I97" s="15"/>
    </row>
    <row r="98" spans="3:9" x14ac:dyDescent="0.25">
      <c r="C98" s="15"/>
      <c r="D98" s="15"/>
      <c r="E98" s="15"/>
      <c r="F98" s="15"/>
      <c r="G98" s="15"/>
      <c r="H98" s="15"/>
      <c r="I98" s="15"/>
    </row>
    <row r="99" spans="3:9" x14ac:dyDescent="0.25">
      <c r="C99" s="15"/>
      <c r="D99" s="15"/>
      <c r="E99" s="15"/>
      <c r="F99" s="15"/>
      <c r="G99" s="15"/>
      <c r="H99" s="15"/>
      <c r="I99" s="15"/>
    </row>
    <row r="100" spans="3:9" x14ac:dyDescent="0.25">
      <c r="C100" s="15"/>
      <c r="D100" s="15"/>
      <c r="E100" s="15"/>
      <c r="F100" s="15"/>
      <c r="G100" s="15"/>
      <c r="H100" s="15"/>
      <c r="I100" s="15"/>
    </row>
    <row r="101" spans="3:9" x14ac:dyDescent="0.25">
      <c r="C101" s="15"/>
      <c r="D101" s="15"/>
      <c r="E101" s="15"/>
      <c r="F101" s="15"/>
      <c r="G101" s="15"/>
      <c r="H101" s="15"/>
      <c r="I101" s="15"/>
    </row>
    <row r="102" spans="3:9" x14ac:dyDescent="0.25">
      <c r="C102" s="15"/>
      <c r="D102" s="15"/>
      <c r="E102" s="15"/>
      <c r="F102" s="15"/>
      <c r="G102" s="15"/>
      <c r="H102" s="15"/>
      <c r="I102" s="15"/>
    </row>
    <row r="103" spans="3:9" x14ac:dyDescent="0.25">
      <c r="C103" s="15"/>
      <c r="D103" s="15"/>
      <c r="E103" s="15"/>
      <c r="F103" s="15"/>
      <c r="G103" s="15"/>
      <c r="H103" s="15"/>
      <c r="I103" s="15"/>
    </row>
    <row r="104" spans="3:9" x14ac:dyDescent="0.25">
      <c r="C104" s="15"/>
      <c r="D104" s="15"/>
      <c r="E104" s="15"/>
      <c r="F104" s="15"/>
      <c r="G104" s="15"/>
      <c r="H104" s="15"/>
      <c r="I104" s="15"/>
    </row>
    <row r="105" spans="3:9" x14ac:dyDescent="0.25">
      <c r="C105" s="15"/>
      <c r="D105" s="15"/>
      <c r="E105" s="15"/>
      <c r="F105" s="15"/>
      <c r="G105" s="15"/>
      <c r="H105" s="15"/>
      <c r="I105" s="15"/>
    </row>
    <row r="106" spans="3:9" x14ac:dyDescent="0.25">
      <c r="C106" s="15"/>
      <c r="D106" s="15"/>
      <c r="E106" s="15"/>
      <c r="F106" s="15"/>
      <c r="G106" s="15"/>
      <c r="H106" s="15"/>
      <c r="I106" s="15"/>
    </row>
    <row r="107" spans="3:9" x14ac:dyDescent="0.25">
      <c r="C107" s="15"/>
      <c r="D107" s="15"/>
      <c r="E107" s="15"/>
      <c r="F107" s="15"/>
      <c r="G107" s="15"/>
      <c r="H107" s="15"/>
      <c r="I107" s="15"/>
    </row>
    <row r="108" spans="3:9" x14ac:dyDescent="0.25">
      <c r="C108" s="15"/>
      <c r="D108" s="15"/>
      <c r="E108" s="15"/>
      <c r="F108" s="15"/>
      <c r="G108" s="15"/>
      <c r="H108" s="15"/>
      <c r="I108" s="15"/>
    </row>
  </sheetData>
  <mergeCells count="60">
    <mergeCell ref="C83:G83"/>
    <mergeCell ref="D85:G85"/>
    <mergeCell ref="D86:G86"/>
    <mergeCell ref="D87:G87"/>
    <mergeCell ref="C88:I88"/>
    <mergeCell ref="C89:G89"/>
    <mergeCell ref="D77:G77"/>
    <mergeCell ref="D78:G78"/>
    <mergeCell ref="D79:G79"/>
    <mergeCell ref="D80:G80"/>
    <mergeCell ref="D81:G81"/>
    <mergeCell ref="C82:I82"/>
    <mergeCell ref="C70:I70"/>
    <mergeCell ref="C71:G71"/>
    <mergeCell ref="D73:G73"/>
    <mergeCell ref="D74:G74"/>
    <mergeCell ref="D75:G75"/>
    <mergeCell ref="D76:G76"/>
    <mergeCell ref="D64:G64"/>
    <mergeCell ref="D65:G65"/>
    <mergeCell ref="D66:G66"/>
    <mergeCell ref="D67:G67"/>
    <mergeCell ref="D68:G68"/>
    <mergeCell ref="D69:G69"/>
    <mergeCell ref="C56:G56"/>
    <mergeCell ref="D59:G59"/>
    <mergeCell ref="D60:G60"/>
    <mergeCell ref="D61:G61"/>
    <mergeCell ref="D62:G62"/>
    <mergeCell ref="D63:G63"/>
    <mergeCell ref="C49:I49"/>
    <mergeCell ref="C50:G50"/>
    <mergeCell ref="D52:G52"/>
    <mergeCell ref="D53:G53"/>
    <mergeCell ref="D54:G54"/>
    <mergeCell ref="C55:I55"/>
    <mergeCell ref="D43:G43"/>
    <mergeCell ref="D44:G44"/>
    <mergeCell ref="D45:G45"/>
    <mergeCell ref="D46:G46"/>
    <mergeCell ref="D47:G47"/>
    <mergeCell ref="D48:G48"/>
    <mergeCell ref="D36:G36"/>
    <mergeCell ref="D37:G37"/>
    <mergeCell ref="D38:G38"/>
    <mergeCell ref="C39:I39"/>
    <mergeCell ref="C40:G40"/>
    <mergeCell ref="D42:G42"/>
    <mergeCell ref="C14:D14"/>
    <mergeCell ref="C30:E30"/>
    <mergeCell ref="D32:G32"/>
    <mergeCell ref="D33:G33"/>
    <mergeCell ref="D34:G34"/>
    <mergeCell ref="D35:G35"/>
    <mergeCell ref="E3:G3"/>
    <mergeCell ref="C5:I8"/>
    <mergeCell ref="C10:D10"/>
    <mergeCell ref="C11:D11"/>
    <mergeCell ref="C12:D12"/>
    <mergeCell ref="C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 HP-ESCRITORIO</dc:creator>
  <cp:lastModifiedBy>DOCENTE - ADOLFO ANTENOR JURADO ROSAS</cp:lastModifiedBy>
  <dcterms:created xsi:type="dcterms:W3CDTF">2015-06-05T18:19:34Z</dcterms:created>
  <dcterms:modified xsi:type="dcterms:W3CDTF">2025-06-28T04:55:35Z</dcterms:modified>
</cp:coreProperties>
</file>