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 GOEL\Desktop\PROJECTS (REVIT, AUTO CAD)\"/>
    </mc:Choice>
  </mc:AlternateContent>
  <xr:revisionPtr revIDLastSave="0" documentId="13_ncr:1_{00CCF5FD-CABE-4FB9-A465-820BDE1F02B2}" xr6:coauthVersionLast="45" xr6:coauthVersionMax="45" xr10:uidLastSave="{00000000-0000-0000-0000-000000000000}"/>
  <bookViews>
    <workbookView xWindow="-108" yWindow="-108" windowWidth="23256" windowHeight="12576" xr2:uid="{09B69BE7-9B31-4A8F-A028-8E3952421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C4" i="1"/>
  <c r="B21" i="1" l="1"/>
  <c r="B22" i="1" s="1"/>
  <c r="I26" i="1" s="1"/>
  <c r="E26" i="1"/>
  <c r="I18" i="1"/>
  <c r="H25" i="1" s="1"/>
  <c r="H17" i="1"/>
  <c r="G24" i="1" s="1"/>
  <c r="G20" i="1"/>
  <c r="F27" i="1" s="1"/>
  <c r="F19" i="1"/>
  <c r="G9" i="1"/>
  <c r="F20" i="1" s="1"/>
  <c r="E27" i="1" s="1"/>
  <c r="G8" i="1"/>
  <c r="I11" i="1"/>
  <c r="H20" i="1" s="1"/>
  <c r="G27" i="1" s="1"/>
  <c r="I10" i="1"/>
  <c r="J13" i="1"/>
  <c r="J12" i="1"/>
  <c r="J11" i="1"/>
  <c r="J10" i="1"/>
  <c r="I19" i="1" s="1"/>
  <c r="H26" i="1" s="1"/>
  <c r="J9" i="1"/>
  <c r="J8" i="1"/>
  <c r="I17" i="1" s="1"/>
  <c r="H24" i="1" s="1"/>
  <c r="I7" i="1"/>
  <c r="I6" i="1"/>
  <c r="H18" i="1" s="1"/>
  <c r="G25" i="1" s="1"/>
  <c r="H7" i="1"/>
  <c r="G19" i="1" s="1"/>
  <c r="F26" i="1" s="1"/>
  <c r="H6" i="1"/>
  <c r="H5" i="1"/>
  <c r="H4" i="1"/>
  <c r="G17" i="1" s="1"/>
  <c r="F24" i="1" s="1"/>
  <c r="G5" i="1"/>
  <c r="F18" i="1" s="1"/>
  <c r="E25" i="1" s="1"/>
  <c r="G2" i="1"/>
  <c r="F17" i="1" l="1"/>
  <c r="E24" i="1" s="1"/>
  <c r="H19" i="1"/>
  <c r="G26" i="1" s="1"/>
  <c r="G18" i="1"/>
  <c r="F25" i="1" s="1"/>
  <c r="I20" i="1"/>
  <c r="H27" i="1" s="1"/>
  <c r="I25" i="1"/>
  <c r="E30" i="1" l="1" a="1"/>
  <c r="E30" i="1" s="1"/>
  <c r="H33" i="1" l="1"/>
  <c r="H31" i="1"/>
  <c r="E33" i="1"/>
  <c r="G31" i="1"/>
  <c r="G33" i="1"/>
  <c r="F30" i="1"/>
  <c r="H32" i="1"/>
  <c r="E31" i="1"/>
  <c r="F32" i="1"/>
  <c r="H30" i="1"/>
  <c r="G32" i="1"/>
  <c r="G30" i="1"/>
  <c r="F33" i="1"/>
  <c r="E32" i="1"/>
  <c r="F31" i="1"/>
  <c r="N4" i="1" l="1" a="1"/>
  <c r="N5" i="1" s="1"/>
  <c r="N4" i="1" l="1"/>
  <c r="N6" i="1"/>
  <c r="N7" i="1"/>
  <c r="C27" i="1" l="1"/>
  <c r="C26" i="1"/>
  <c r="C17" i="1"/>
  <c r="C18" i="1"/>
  <c r="C25" i="1"/>
  <c r="C19" i="1"/>
  <c r="C20" i="1"/>
  <c r="C24" i="1"/>
  <c r="C23" i="1"/>
  <c r="C28" i="1"/>
  <c r="C21" i="1"/>
  <c r="C22" i="1"/>
  <c r="Q8" i="1" l="1"/>
  <c r="Q6" i="1"/>
  <c r="Q5" i="1"/>
  <c r="Q7" i="1"/>
</calcChain>
</file>

<file path=xl/sharedStrings.xml><?xml version="1.0" encoding="utf-8"?>
<sst xmlns="http://schemas.openxmlformats.org/spreadsheetml/2006/main" count="84" uniqueCount="57">
  <si>
    <t>AB</t>
  </si>
  <si>
    <t>BC</t>
  </si>
  <si>
    <t>CD</t>
  </si>
  <si>
    <t>BE</t>
  </si>
  <si>
    <t>DE</t>
  </si>
  <si>
    <t>EF</t>
  </si>
  <si>
    <t>LENGTH</t>
  </si>
  <si>
    <t>MEMBER</t>
  </si>
  <si>
    <t>EI</t>
  </si>
  <si>
    <t>MOMENT</t>
  </si>
  <si>
    <t>BA</t>
  </si>
  <si>
    <t>DC</t>
  </si>
  <si>
    <t>EB</t>
  </si>
  <si>
    <t>ED</t>
  </si>
  <si>
    <t>FE</t>
  </si>
  <si>
    <t>CB</t>
  </si>
  <si>
    <t>COEFF OF QD</t>
  </si>
  <si>
    <t>COEFF OF QE</t>
  </si>
  <si>
    <t>FEM'S</t>
  </si>
  <si>
    <t>EQUATION</t>
  </si>
  <si>
    <t>MBA+MBC+MBE</t>
  </si>
  <si>
    <t>MCB+MCD</t>
  </si>
  <si>
    <t>MDC+MDE</t>
  </si>
  <si>
    <t>MED+MEB+MEF</t>
  </si>
  <si>
    <t>QB</t>
  </si>
  <si>
    <t>QC</t>
  </si>
  <si>
    <t>VALUE</t>
  </si>
  <si>
    <t>CHECKS</t>
  </si>
  <si>
    <t xml:space="preserve">               A</t>
  </si>
  <si>
    <t>F</t>
  </si>
  <si>
    <t xml:space="preserve"> </t>
  </si>
  <si>
    <t xml:space="preserve">                B</t>
  </si>
  <si>
    <t xml:space="preserve">                C</t>
  </si>
  <si>
    <t>E</t>
  </si>
  <si>
    <t>L1,2EI</t>
  </si>
  <si>
    <t>L1,EI</t>
  </si>
  <si>
    <t>L4,EI</t>
  </si>
  <si>
    <t>ƟD</t>
  </si>
  <si>
    <t>ƟB</t>
  </si>
  <si>
    <t>ƟC</t>
  </si>
  <si>
    <t>ƟE</t>
  </si>
  <si>
    <r>
      <t xml:space="preserve">COEFF OF </t>
    </r>
    <r>
      <rPr>
        <b/>
        <sz val="11"/>
        <color theme="1"/>
        <rFont val="Calibri"/>
        <family val="2"/>
      </rPr>
      <t>Ɵ</t>
    </r>
    <r>
      <rPr>
        <b/>
        <sz val="11"/>
        <color theme="1"/>
        <rFont val="Calibri"/>
        <family val="2"/>
        <scheme val="minor"/>
      </rPr>
      <t>C</t>
    </r>
  </si>
  <si>
    <r>
      <t xml:space="preserve">COEFF OF </t>
    </r>
    <r>
      <rPr>
        <b/>
        <sz val="11"/>
        <color theme="1"/>
        <rFont val="Calibri"/>
        <family val="2"/>
      </rPr>
      <t>ƟB</t>
    </r>
  </si>
  <si>
    <t xml:space="preserve">        L3,EI</t>
  </si>
  <si>
    <t xml:space="preserve">         L3,EI</t>
  </si>
  <si>
    <t>D                 2m</t>
  </si>
  <si>
    <t xml:space="preserve">   20 KN</t>
  </si>
  <si>
    <t xml:space="preserve">         'W' KN/M</t>
  </si>
  <si>
    <t>INVERSE OF THE MATRIX</t>
  </si>
  <si>
    <t xml:space="preserve">MATRIX </t>
  </si>
  <si>
    <t>LOAD( IN KN/m)</t>
  </si>
  <si>
    <t xml:space="preserve">ANSWERS </t>
  </si>
  <si>
    <t xml:space="preserve">SLOPES </t>
  </si>
  <si>
    <t>ANSWERS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</si>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</sst>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9"/>
      <name val="Calibri"/>
      <family val="2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7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16</xdr:row>
      <xdr:rowOff>175260</xdr:rowOff>
    </xdr:from>
    <xdr:to>
      <xdr:col>11</xdr:col>
      <xdr:colOff>7620</xdr:colOff>
      <xdr:row>31</xdr:row>
      <xdr:rowOff>30480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0BAA17D-013A-4C20-ACD1-E365FA81E83B}"/>
            </a:ext>
          </a:extLst>
        </xdr:cNvPr>
        <xdr:cNvCxnSpPr/>
      </xdr:nvCxnSpPr>
      <xdr:spPr>
        <a:xfrm>
          <a:off x="9555480" y="4564380"/>
          <a:ext cx="0" cy="259842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24</xdr:row>
      <xdr:rowOff>7620</xdr:rowOff>
    </xdr:from>
    <xdr:to>
      <xdr:col>15</xdr:col>
      <xdr:colOff>0</xdr:colOff>
      <xdr:row>24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05CF10F-44AB-4A2B-8F60-477FB9E0FAE0}"/>
            </a:ext>
          </a:extLst>
        </xdr:cNvPr>
        <xdr:cNvCxnSpPr/>
      </xdr:nvCxnSpPr>
      <xdr:spPr>
        <a:xfrm flipH="1">
          <a:off x="9555480" y="5859780"/>
          <a:ext cx="243078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17</xdr:row>
      <xdr:rowOff>0</xdr:rowOff>
    </xdr:from>
    <xdr:to>
      <xdr:col>15</xdr:col>
      <xdr:colOff>7620</xdr:colOff>
      <xdr:row>17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08A4C9D-B911-417B-8270-5BF20F8E3C27}"/>
            </a:ext>
          </a:extLst>
        </xdr:cNvPr>
        <xdr:cNvCxnSpPr/>
      </xdr:nvCxnSpPr>
      <xdr:spPr>
        <a:xfrm flipH="1" flipV="1">
          <a:off x="9425940" y="3108960"/>
          <a:ext cx="2278380" cy="762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7620</xdr:colOff>
      <xdr:row>31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2CECB26-0DC6-458F-8810-FB24B7977C17}"/>
            </a:ext>
          </a:extLst>
        </xdr:cNvPr>
        <xdr:cNvCxnSpPr/>
      </xdr:nvCxnSpPr>
      <xdr:spPr>
        <a:xfrm flipH="1">
          <a:off x="13205460" y="2560320"/>
          <a:ext cx="7620" cy="25679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449580</xdr:colOff>
      <xdr:row>31</xdr:row>
      <xdr:rowOff>15240</xdr:rowOff>
    </xdr:from>
    <xdr:to>
      <xdr:col>11</xdr:col>
      <xdr:colOff>160020</xdr:colOff>
      <xdr:row>31</xdr:row>
      <xdr:rowOff>15240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C36588EE-1372-44DD-8335-D7E6C2E2E4FF}"/>
            </a:ext>
          </a:extLst>
        </xdr:cNvPr>
        <xdr:cNvCxnSpPr/>
      </xdr:nvCxnSpPr>
      <xdr:spPr>
        <a:xfrm flipH="1">
          <a:off x="9387840" y="7147560"/>
          <a:ext cx="32004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426720</xdr:colOff>
      <xdr:row>31</xdr:row>
      <xdr:rowOff>0</xdr:rowOff>
    </xdr:from>
    <xdr:to>
      <xdr:col>15</xdr:col>
      <xdr:colOff>137160</xdr:colOff>
      <xdr:row>31</xdr:row>
      <xdr:rowOff>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6216426-E255-4777-9E1F-6017EC321BB9}"/>
            </a:ext>
          </a:extLst>
        </xdr:cNvPr>
        <xdr:cNvCxnSpPr/>
      </xdr:nvCxnSpPr>
      <xdr:spPr>
        <a:xfrm flipH="1">
          <a:off x="13022580" y="5120640"/>
          <a:ext cx="32004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0</xdr:rowOff>
    </xdr:from>
    <xdr:to>
      <xdr:col>16</xdr:col>
      <xdr:colOff>99060</xdr:colOff>
      <xdr:row>17</xdr:row>
      <xdr:rowOff>7620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3CF561B2-2097-4701-96A3-1488E7CFE1E5}"/>
            </a:ext>
          </a:extLst>
        </xdr:cNvPr>
        <xdr:cNvCxnSpPr/>
      </xdr:nvCxnSpPr>
      <xdr:spPr>
        <a:xfrm flipH="1" flipV="1">
          <a:off x="13205460" y="2560320"/>
          <a:ext cx="708660" cy="762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14</xdr:row>
      <xdr:rowOff>22860</xdr:rowOff>
    </xdr:from>
    <xdr:to>
      <xdr:col>16</xdr:col>
      <xdr:colOff>83820</xdr:colOff>
      <xdr:row>17</xdr:row>
      <xdr:rowOff>15240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FC68673-517A-45FD-8602-1ED6FB3EA5C6}"/>
            </a:ext>
          </a:extLst>
        </xdr:cNvPr>
        <xdr:cNvCxnSpPr/>
      </xdr:nvCxnSpPr>
      <xdr:spPr>
        <a:xfrm flipH="1">
          <a:off x="12999720" y="2583180"/>
          <a:ext cx="7620" cy="541020"/>
        </a:xfrm>
        <a:prstGeom prst="straightConnector1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</xdr:colOff>
      <xdr:row>23</xdr:row>
      <xdr:rowOff>76200</xdr:rowOff>
    </xdr:from>
    <xdr:to>
      <xdr:col>15</xdr:col>
      <xdr:colOff>281940</xdr:colOff>
      <xdr:row>24</xdr:row>
      <xdr:rowOff>129540</xdr:rowOff>
    </xdr:to>
    <xdr:sp macro="" textlink="">
      <xdr:nvSpPr>
        <xdr:cNvPr id="28" name="Isosceles Triangle 27">
          <a:extLst>
            <a:ext uri="{FF2B5EF4-FFF2-40B4-BE49-F238E27FC236}">
              <a16:creationId xmlns:a16="http://schemas.microsoft.com/office/drawing/2014/main" id="{9ED68982-0366-401B-8FF2-E7A703F2F1FF}"/>
            </a:ext>
          </a:extLst>
        </xdr:cNvPr>
        <xdr:cNvSpPr/>
      </xdr:nvSpPr>
      <xdr:spPr>
        <a:xfrm rot="16200000">
          <a:off x="13235940" y="3718560"/>
          <a:ext cx="236220" cy="266700"/>
        </a:xfrm>
        <a:prstGeom prst="triangl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411480</xdr:colOff>
      <xdr:row>31</xdr:row>
      <xdr:rowOff>15240</xdr:rowOff>
    </xdr:from>
    <xdr:to>
      <xdr:col>10</xdr:col>
      <xdr:colOff>464820</xdr:colOff>
      <xdr:row>31</xdr:row>
      <xdr:rowOff>144780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1B7AFD0-DFE5-4E14-9FA6-5F855D9466B1}"/>
            </a:ext>
          </a:extLst>
        </xdr:cNvPr>
        <xdr:cNvCxnSpPr/>
      </xdr:nvCxnSpPr>
      <xdr:spPr>
        <a:xfrm flipV="1">
          <a:off x="9349740" y="5684520"/>
          <a:ext cx="53340" cy="1295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563880</xdr:colOff>
      <xdr:row>31</xdr:row>
      <xdr:rowOff>30480</xdr:rowOff>
    </xdr:from>
    <xdr:to>
      <xdr:col>11</xdr:col>
      <xdr:colOff>7620</xdr:colOff>
      <xdr:row>31</xdr:row>
      <xdr:rowOff>160020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384063DA-3C01-452C-AE9E-1AF7F3F258E6}"/>
            </a:ext>
          </a:extLst>
        </xdr:cNvPr>
        <xdr:cNvCxnSpPr/>
      </xdr:nvCxnSpPr>
      <xdr:spPr>
        <a:xfrm flipV="1">
          <a:off x="9502140" y="5699760"/>
          <a:ext cx="53340" cy="1295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31</xdr:row>
      <xdr:rowOff>15240</xdr:rowOff>
    </xdr:from>
    <xdr:to>
      <xdr:col>11</xdr:col>
      <xdr:colOff>144780</xdr:colOff>
      <xdr:row>31</xdr:row>
      <xdr:rowOff>144780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A576C352-DA29-40F5-A28C-D1F2EDBD5C41}"/>
            </a:ext>
          </a:extLst>
        </xdr:cNvPr>
        <xdr:cNvCxnSpPr/>
      </xdr:nvCxnSpPr>
      <xdr:spPr>
        <a:xfrm flipV="1">
          <a:off x="9639300" y="5684520"/>
          <a:ext cx="53340" cy="1295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31</xdr:row>
      <xdr:rowOff>0</xdr:rowOff>
    </xdr:from>
    <xdr:to>
      <xdr:col>14</xdr:col>
      <xdr:colOff>441960</xdr:colOff>
      <xdr:row>31</xdr:row>
      <xdr:rowOff>129540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90E4D8BB-67E2-4D2D-B232-555F150F256A}"/>
            </a:ext>
          </a:extLst>
        </xdr:cNvPr>
        <xdr:cNvCxnSpPr/>
      </xdr:nvCxnSpPr>
      <xdr:spPr>
        <a:xfrm flipV="1">
          <a:off x="11765280" y="5669280"/>
          <a:ext cx="53340" cy="1295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548640</xdr:colOff>
      <xdr:row>31</xdr:row>
      <xdr:rowOff>7620</xdr:rowOff>
    </xdr:from>
    <xdr:to>
      <xdr:col>14</xdr:col>
      <xdr:colOff>601980</xdr:colOff>
      <xdr:row>31</xdr:row>
      <xdr:rowOff>137160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01A76C6-C280-49F0-8443-EDEB8D47E17F}"/>
            </a:ext>
          </a:extLst>
        </xdr:cNvPr>
        <xdr:cNvCxnSpPr/>
      </xdr:nvCxnSpPr>
      <xdr:spPr>
        <a:xfrm flipV="1">
          <a:off x="11925300" y="5676900"/>
          <a:ext cx="53340" cy="1295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68580</xdr:colOff>
      <xdr:row>30</xdr:row>
      <xdr:rowOff>167640</xdr:rowOff>
    </xdr:from>
    <xdr:to>
      <xdr:col>15</xdr:col>
      <xdr:colOff>121920</xdr:colOff>
      <xdr:row>31</xdr:row>
      <xdr:rowOff>114300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CC065125-361F-484A-82DD-88556A0CF93F}"/>
            </a:ext>
          </a:extLst>
        </xdr:cNvPr>
        <xdr:cNvCxnSpPr/>
      </xdr:nvCxnSpPr>
      <xdr:spPr>
        <a:xfrm flipV="1">
          <a:off x="12054840" y="5654040"/>
          <a:ext cx="53340" cy="12954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15</xdr:row>
      <xdr:rowOff>0</xdr:rowOff>
    </xdr:from>
    <xdr:to>
      <xdr:col>13</xdr:col>
      <xdr:colOff>281940</xdr:colOff>
      <xdr:row>16</xdr:row>
      <xdr:rowOff>167640</xdr:rowOff>
    </xdr:to>
    <xdr:sp macro="" textlink="">
      <xdr:nvSpPr>
        <xdr:cNvPr id="19" name="Arrow: Curved Down 18">
          <a:extLst>
            <a:ext uri="{FF2B5EF4-FFF2-40B4-BE49-F238E27FC236}">
              <a16:creationId xmlns:a16="http://schemas.microsoft.com/office/drawing/2014/main" id="{948ACD44-A086-457A-8D46-A30EA580CA5E}"/>
            </a:ext>
          </a:extLst>
        </xdr:cNvPr>
        <xdr:cNvSpPr/>
      </xdr:nvSpPr>
      <xdr:spPr>
        <a:xfrm>
          <a:off x="9433560" y="2743200"/>
          <a:ext cx="1325880" cy="350520"/>
        </a:xfrm>
        <a:prstGeom prst="curvedDownArrow">
          <a:avLst>
            <a:gd name="adj1" fmla="val 0"/>
            <a:gd name="adj2" fmla="val 94792"/>
            <a:gd name="adj3" fmla="val 0"/>
          </a:avLst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I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121920</xdr:colOff>
      <xdr:row>14</xdr:row>
      <xdr:rowOff>167640</xdr:rowOff>
    </xdr:from>
    <xdr:to>
      <xdr:col>15</xdr:col>
      <xdr:colOff>91440</xdr:colOff>
      <xdr:row>16</xdr:row>
      <xdr:rowOff>175260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44883001-BA22-42FE-9FD4-490BD878E63F}"/>
            </a:ext>
          </a:extLst>
        </xdr:cNvPr>
        <xdr:cNvSpPr/>
      </xdr:nvSpPr>
      <xdr:spPr>
        <a:xfrm>
          <a:off x="10599420" y="2727960"/>
          <a:ext cx="1188720" cy="373380"/>
        </a:xfrm>
        <a:prstGeom prst="curvedDownArrow">
          <a:avLst>
            <a:gd name="adj1" fmla="val 0"/>
            <a:gd name="adj2" fmla="val 61459"/>
            <a:gd name="adj3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881E9-0C61-42CF-B76A-5031B8467119}" name="Table1" displayName="Table1" ref="A1:D7" totalsRowShown="0" headerRowDxfId="29" dataDxfId="28">
  <autoFilter ref="A1:D7" xr:uid="{49B37349-5DCE-4659-9CE2-EEFDE218410E}"/>
  <tableColumns count="4">
    <tableColumn id="1" xr3:uid="{27F17530-B799-42AF-A904-53BA877F2CCE}" name="MEMBER" dataDxfId="27"/>
    <tableColumn id="2" xr3:uid="{CB85776D-FAE0-4946-BB78-0D0B4A923CE0}" name="LENGTH" dataDxfId="26"/>
    <tableColumn id="3" xr3:uid="{2B5C604F-DDE0-4AF3-ABF0-19EDE6F02C5B}" name="EI" dataDxfId="25"/>
    <tableColumn id="4" xr3:uid="{F0ED2EC0-2D42-4A7D-929A-C6B7BAF28EA0}" name="LOAD( IN KN/m)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87452-5766-4F8A-BEBA-A8811C6431E7}" name="Table2" displayName="Table2" ref="A16:C28" totalsRowShown="0" headerRowDxfId="23">
  <autoFilter ref="A16:C28" xr:uid="{DA7F7152-50DD-438F-8ECC-3B21D45268D7}"/>
  <tableColumns count="3">
    <tableColumn id="1" xr3:uid="{427ED6E9-8604-4160-8A88-829979CD8F53}" name="MEMBER" dataDxfId="22"/>
    <tableColumn id="2" xr3:uid="{B4EAB996-54CB-4D27-AC59-418440186AFD}" name="FEM'S" dataDxfId="21"/>
    <tableColumn id="3" xr3:uid="{05732B0D-2DC4-4406-B096-336B9511DB76}" name="MOMENT" dataDxfId="20">
      <calculatedColumnFormula>(B17+G2*$N$4+H2*$N$5+I2*$N$6+J2*$N$7)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3F47C-3A4C-416C-981E-19A5CBC1C591}" name="Table3" displayName="Table3" ref="F1:J13" totalsRowShown="0" headerRowDxfId="19">
  <autoFilter ref="F1:J13" xr:uid="{80EBDC47-93B0-4926-B7F6-F9359E93F784}"/>
  <tableColumns count="5">
    <tableColumn id="1" xr3:uid="{02D226B3-3FC5-43D6-92A5-0331244EEA91}" name="MOMENT" dataDxfId="18"/>
    <tableColumn id="2" xr3:uid="{B9638781-7364-45DF-995A-1BA696B36E87}" name="COEFF OF ƟB" dataDxfId="17"/>
    <tableColumn id="3" xr3:uid="{BB2FCF80-AE51-4601-AB96-87F613728017}" name="COEFF OF ƟC" dataDxfId="16"/>
    <tableColumn id="4" xr3:uid="{CFA62A3F-D8ED-46F2-B522-3CE32CF4D445}" name="COEFF OF QD" dataDxfId="15"/>
    <tableColumn id="5" xr3:uid="{59F8B658-37B6-4BA5-9486-63F74228671A}" name="COEFF OF Q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0143F1-EAED-4F8F-A594-1F361587B7B1}" name="Table4" displayName="Table4" ref="P4:Q8" totalsRowShown="0">
  <autoFilter ref="P4:Q8" xr:uid="{933FB342-B317-41E1-B71E-AF67AB8E725B}"/>
  <tableColumns count="2">
    <tableColumn id="1" xr3:uid="{DF515949-50D2-4E0A-BBBB-59B8090B9173}" name="CHECKS" dataDxfId="13"/>
    <tableColumn id="2" xr3:uid="{D874D19B-2AB6-4B4F-B89A-FC729F922C04}" name="ANSWERS 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61D421-2781-4CCB-A921-50756B6F0FBE}" name="Table5" displayName="Table5" ref="E16:I20" totalsRowShown="0" headerRowDxfId="12">
  <autoFilter ref="E16:I20" xr:uid="{60E164FE-9092-4E24-B0FA-CABE7C1EB90D}"/>
  <tableColumns count="5">
    <tableColumn id="1" xr3:uid="{D185C704-DDB2-4E88-82FA-9A14BC38AB29}" name="EQUATION" dataDxfId="11"/>
    <tableColumn id="2" xr3:uid="{F13C0BE7-36C8-4331-AC68-CFFD1AF83856}" name="QB" dataDxfId="10"/>
    <tableColumn id="3" xr3:uid="{CA58004D-2E0B-4940-B0F8-054AFE6B6841}" name="QC" dataDxfId="9"/>
    <tableColumn id="4" xr3:uid="{9157CA44-2582-4939-8A6B-8B16900455A2}" name="ƟD" dataDxfId="8"/>
    <tableColumn id="5" xr3:uid="{3ECECED4-4FA4-4A56-ADAA-CEA677D6A9E6}" name="ƟE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E70BB7-B6A0-4385-A314-974BF83FBCA1}" name="Table6" displayName="Table6" ref="E23:I27" totalsRowShown="0" headerRowDxfId="6" dataDxfId="5">
  <autoFilter ref="E23:I27" xr:uid="{230EB8F4-DD28-4A8C-BCBD-86CC5F4EE694}"/>
  <tableColumns count="5">
    <tableColumn id="1" xr3:uid="{83892A36-5A9F-4619-A887-3C7D129276EF}" name="MATRIX " dataDxfId="4">
      <calculatedColumnFormula>F17</calculatedColumnFormula>
    </tableColumn>
    <tableColumn id="2" xr3:uid="{6623E400-E172-44FE-B75A-2C59D743CF07}" name="Column1" dataDxfId="3">
      <calculatedColumnFormula>G17</calculatedColumnFormula>
    </tableColumn>
    <tableColumn id="3" xr3:uid="{01B6DA9D-FB7A-47B6-892D-C00610618E26}" name="Column2" dataDxfId="2">
      <calculatedColumnFormula>H17</calculatedColumnFormula>
    </tableColumn>
    <tableColumn id="4" xr3:uid="{E5C00819-512C-467B-9A8C-5469E4926EEF}" name="Column3" dataDxfId="1">
      <calculatedColumnFormula>I17</calculatedColumnFormula>
    </tableColumn>
    <tableColumn id="5" xr3:uid="{11F8D6B1-7F10-4BF6-AB6F-BB45E6C7913D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E462-C8AD-4E2D-AB79-8DEBF4CB2666}">
  <dimension ref="A1:R33"/>
  <sheetViews>
    <sheetView tabSelected="1" workbookViewId="0">
      <selection activeCell="R20" sqref="R20"/>
    </sheetView>
  </sheetViews>
  <sheetFormatPr defaultRowHeight="14.4" x14ac:dyDescent="0.3"/>
  <cols>
    <col min="1" max="1" width="10.6640625" customWidth="1"/>
    <col min="2" max="2" width="13.77734375" customWidth="1"/>
    <col min="3" max="3" width="12.21875" customWidth="1"/>
    <col min="4" max="4" width="16.6640625" customWidth="1"/>
    <col min="5" max="5" width="17.109375" customWidth="1"/>
    <col min="6" max="6" width="11.21875" customWidth="1"/>
    <col min="7" max="7" width="13.6640625" customWidth="1"/>
    <col min="8" max="8" width="14.88671875" customWidth="1"/>
    <col min="9" max="9" width="13.77734375" customWidth="1"/>
    <col min="10" max="10" width="13.5546875" customWidth="1"/>
    <col min="12" max="12" width="6.21875" customWidth="1"/>
    <col min="16" max="16" width="17.88671875" customWidth="1"/>
    <col min="17" max="17" width="30.5546875" customWidth="1"/>
  </cols>
  <sheetData>
    <row r="1" spans="1:17" x14ac:dyDescent="0.3">
      <c r="A1" s="7" t="s">
        <v>7</v>
      </c>
      <c r="B1" s="7" t="s">
        <v>6</v>
      </c>
      <c r="C1" s="7" t="s">
        <v>8</v>
      </c>
      <c r="D1" s="7" t="s">
        <v>50</v>
      </c>
      <c r="F1" s="1" t="s">
        <v>9</v>
      </c>
      <c r="G1" s="1" t="s">
        <v>42</v>
      </c>
      <c r="H1" s="1" t="s">
        <v>41</v>
      </c>
      <c r="I1" s="1" t="s">
        <v>16</v>
      </c>
      <c r="J1" s="1" t="s">
        <v>17</v>
      </c>
    </row>
    <row r="2" spans="1:17" x14ac:dyDescent="0.3">
      <c r="A2" s="10" t="s">
        <v>0</v>
      </c>
      <c r="B2" s="11">
        <v>1</v>
      </c>
      <c r="C2" s="12">
        <v>5.5860000000000003</v>
      </c>
      <c r="D2" s="6">
        <v>0</v>
      </c>
      <c r="F2" s="9" t="s">
        <v>0</v>
      </c>
      <c r="G2" s="14">
        <f>(2*C2)/(B2)</f>
        <v>11.172000000000001</v>
      </c>
      <c r="H2" s="14"/>
      <c r="I2" s="14"/>
      <c r="J2" s="14"/>
    </row>
    <row r="3" spans="1:17" x14ac:dyDescent="0.3">
      <c r="A3" s="10" t="s">
        <v>1</v>
      </c>
      <c r="B3" s="11">
        <v>1</v>
      </c>
      <c r="C3" s="12">
        <v>5.5860000000000003</v>
      </c>
      <c r="D3" s="6">
        <v>0</v>
      </c>
      <c r="F3" s="9" t="s">
        <v>10</v>
      </c>
      <c r="G3" s="14">
        <f>(4*C2)/B2</f>
        <v>22.344000000000001</v>
      </c>
      <c r="H3" s="14"/>
      <c r="I3" s="14"/>
      <c r="J3" s="14"/>
      <c r="M3" s="1" t="s">
        <v>52</v>
      </c>
      <c r="N3" s="1" t="s">
        <v>53</v>
      </c>
    </row>
    <row r="4" spans="1:17" x14ac:dyDescent="0.3">
      <c r="A4" s="10" t="s">
        <v>2</v>
      </c>
      <c r="B4" s="11">
        <v>3</v>
      </c>
      <c r="C4" s="12">
        <f>(2*C3)</f>
        <v>11.172000000000001</v>
      </c>
      <c r="D4" s="6">
        <v>50</v>
      </c>
      <c r="F4" s="9" t="s">
        <v>1</v>
      </c>
      <c r="G4" s="14">
        <f>(4*C3)/B3</f>
        <v>22.344000000000001</v>
      </c>
      <c r="H4" s="14">
        <f>(2*C3)/B3</f>
        <v>11.172000000000001</v>
      </c>
      <c r="I4" s="14"/>
      <c r="J4" s="14"/>
      <c r="M4" s="5" t="s">
        <v>38</v>
      </c>
      <c r="N4">
        <f t="array" ref="N4:N7">MMULT(E30:H33,I24:I27)</f>
        <v>-0.24759753811470556</v>
      </c>
      <c r="P4" s="1" t="s">
        <v>27</v>
      </c>
      <c r="Q4" s="1" t="s">
        <v>51</v>
      </c>
    </row>
    <row r="5" spans="1:17" x14ac:dyDescent="0.3">
      <c r="A5" s="10" t="s">
        <v>3</v>
      </c>
      <c r="B5" s="11">
        <v>3</v>
      </c>
      <c r="C5" s="12">
        <v>5.5860000000000003</v>
      </c>
      <c r="D5" s="6">
        <v>0</v>
      </c>
      <c r="F5" s="9" t="s">
        <v>15</v>
      </c>
      <c r="G5" s="14">
        <f>(2*C3)/B3</f>
        <v>11.172000000000001</v>
      </c>
      <c r="H5" s="14">
        <f>(4*C3)/B3</f>
        <v>22.344000000000001</v>
      </c>
      <c r="I5" s="14"/>
      <c r="J5" s="14"/>
      <c r="M5" s="5" t="s">
        <v>39</v>
      </c>
      <c r="N5">
        <v>1.1299296584753571</v>
      </c>
      <c r="P5" s="1" t="s">
        <v>20</v>
      </c>
      <c r="Q5">
        <f>(C18+C19+C23)</f>
        <v>-2.6645352591003757E-15</v>
      </c>
    </row>
    <row r="6" spans="1:17" x14ac:dyDescent="0.3">
      <c r="A6" s="10" t="s">
        <v>4</v>
      </c>
      <c r="B6" s="11">
        <v>2</v>
      </c>
      <c r="C6" s="12">
        <v>5.5860000000000003</v>
      </c>
      <c r="D6" s="6">
        <v>0</v>
      </c>
      <c r="F6" s="9" t="s">
        <v>2</v>
      </c>
      <c r="G6" s="14"/>
      <c r="H6" s="14">
        <f>(4*C4)/B4</f>
        <v>14.896000000000001</v>
      </c>
      <c r="I6" s="14">
        <f>(2*C4)/(B4)</f>
        <v>7.4480000000000004</v>
      </c>
      <c r="J6" s="14"/>
      <c r="M6" s="5" t="s">
        <v>37</v>
      </c>
      <c r="N6">
        <v>-0.24334328488249413</v>
      </c>
      <c r="P6" s="1" t="s">
        <v>21</v>
      </c>
      <c r="Q6">
        <f>(C20+C21)</f>
        <v>-7.1054273576010019E-15</v>
      </c>
    </row>
    <row r="7" spans="1:17" x14ac:dyDescent="0.3">
      <c r="A7" s="10" t="s">
        <v>5</v>
      </c>
      <c r="B7" s="11">
        <v>2</v>
      </c>
      <c r="C7" s="12">
        <v>5.5860000000000003</v>
      </c>
      <c r="D7" s="6">
        <v>0</v>
      </c>
      <c r="F7" s="9" t="s">
        <v>11</v>
      </c>
      <c r="G7" s="14"/>
      <c r="H7" s="14">
        <f>(2*C4)/B4</f>
        <v>7.4480000000000004</v>
      </c>
      <c r="I7" s="14">
        <f>(4*C4)/(B4)</f>
        <v>14.896000000000001</v>
      </c>
      <c r="J7" s="14"/>
      <c r="M7" s="5" t="s">
        <v>40</v>
      </c>
      <c r="N7">
        <v>7.6576558179805826E-2</v>
      </c>
      <c r="P7" s="1" t="s">
        <v>22</v>
      </c>
      <c r="Q7">
        <f>(C22+C25)</f>
        <v>39.999999999999993</v>
      </c>
    </row>
    <row r="8" spans="1:17" x14ac:dyDescent="0.3">
      <c r="F8" s="9" t="s">
        <v>3</v>
      </c>
      <c r="G8" s="14">
        <f>(4*C5)/(B5)</f>
        <v>7.4480000000000004</v>
      </c>
      <c r="H8" s="14"/>
      <c r="I8" s="14"/>
      <c r="J8" s="14">
        <f>(2*C5)/(B5)</f>
        <v>3.7240000000000002</v>
      </c>
      <c r="M8" s="1"/>
      <c r="P8" s="1" t="s">
        <v>23</v>
      </c>
      <c r="Q8">
        <f>(C26+C24+C27)</f>
        <v>-4.4408920985006262E-16</v>
      </c>
    </row>
    <row r="9" spans="1:17" x14ac:dyDescent="0.3">
      <c r="F9" s="9" t="s">
        <v>12</v>
      </c>
      <c r="G9" s="14">
        <f>(2*C5)/(B5)</f>
        <v>3.7240000000000002</v>
      </c>
      <c r="H9" s="14"/>
      <c r="I9" s="14"/>
      <c r="J9" s="14">
        <f>(4*C5)/(B5)</f>
        <v>7.4480000000000004</v>
      </c>
    </row>
    <row r="10" spans="1:17" x14ac:dyDescent="0.3">
      <c r="F10" s="9" t="s">
        <v>4</v>
      </c>
      <c r="G10" s="14"/>
      <c r="H10" s="14"/>
      <c r="I10" s="14">
        <f>(4*C6)/(B6)</f>
        <v>11.172000000000001</v>
      </c>
      <c r="J10" s="14">
        <f>(2*C6)/(B6)</f>
        <v>5.5860000000000003</v>
      </c>
    </row>
    <row r="11" spans="1:17" x14ac:dyDescent="0.3">
      <c r="F11" s="9" t="s">
        <v>13</v>
      </c>
      <c r="G11" s="14"/>
      <c r="H11" s="14"/>
      <c r="I11" s="14">
        <f>(2*C6)/(B6)</f>
        <v>5.5860000000000003</v>
      </c>
      <c r="J11" s="14">
        <f>(4*C6)/(B6)</f>
        <v>11.172000000000001</v>
      </c>
    </row>
    <row r="12" spans="1:17" x14ac:dyDescent="0.3">
      <c r="F12" s="9" t="s">
        <v>5</v>
      </c>
      <c r="G12" s="14"/>
      <c r="H12" s="14"/>
      <c r="I12" s="14"/>
      <c r="J12" s="14">
        <f>(4*C7)/(B7)</f>
        <v>11.172000000000001</v>
      </c>
    </row>
    <row r="13" spans="1:17" x14ac:dyDescent="0.3">
      <c r="F13" s="9" t="s">
        <v>14</v>
      </c>
      <c r="G13" s="14"/>
      <c r="H13" s="14"/>
      <c r="I13" s="14"/>
      <c r="J13" s="14">
        <f>(2*C7)/(B7)</f>
        <v>5.5860000000000003</v>
      </c>
    </row>
    <row r="15" spans="1:17" x14ac:dyDescent="0.3">
      <c r="M15" s="1" t="s">
        <v>47</v>
      </c>
      <c r="N15" s="1"/>
    </row>
    <row r="16" spans="1:17" x14ac:dyDescent="0.3">
      <c r="A16" s="7" t="s">
        <v>7</v>
      </c>
      <c r="B16" s="7" t="s">
        <v>18</v>
      </c>
      <c r="C16" s="7" t="s">
        <v>9</v>
      </c>
      <c r="E16" s="7" t="s">
        <v>19</v>
      </c>
      <c r="F16" s="7" t="s">
        <v>24</v>
      </c>
      <c r="G16" s="7" t="s">
        <v>25</v>
      </c>
      <c r="H16" s="8" t="s">
        <v>37</v>
      </c>
      <c r="I16" s="8" t="s">
        <v>40</v>
      </c>
      <c r="Q16" s="1" t="s">
        <v>46</v>
      </c>
    </row>
    <row r="17" spans="1:18" x14ac:dyDescent="0.3">
      <c r="A17" s="1" t="s">
        <v>0</v>
      </c>
      <c r="B17" s="13">
        <v>0</v>
      </c>
      <c r="C17" s="12">
        <f t="shared" ref="C17:C28" si="0">(B17+G2*$N$4+H2*$N$5+I2*$N$6+J2*$N$7)</f>
        <v>-2.7661596958174908</v>
      </c>
      <c r="E17" s="2" t="s">
        <v>20</v>
      </c>
      <c r="F17" s="3">
        <f>(G3+G4+G8)</f>
        <v>52.136000000000003</v>
      </c>
      <c r="G17" s="3">
        <f>(H3+H4+H8)</f>
        <v>11.172000000000001</v>
      </c>
      <c r="H17" s="3">
        <f>(I3+I4+I8)</f>
        <v>0</v>
      </c>
      <c r="I17" s="3">
        <f>(J3+J4+J8)</f>
        <v>3.7240000000000002</v>
      </c>
    </row>
    <row r="18" spans="1:18" x14ac:dyDescent="0.3">
      <c r="A18" s="1" t="s">
        <v>10</v>
      </c>
      <c r="B18" s="13">
        <v>0</v>
      </c>
      <c r="C18" s="12">
        <f t="shared" si="0"/>
        <v>-5.5323193916349815</v>
      </c>
      <c r="E18" s="2" t="s">
        <v>21</v>
      </c>
      <c r="F18" s="3">
        <f>(G5+G6)</f>
        <v>11.172000000000001</v>
      </c>
      <c r="G18" s="3">
        <f>(H5+H6)</f>
        <v>37.24</v>
      </c>
      <c r="H18" s="3">
        <f>(I5+I6)</f>
        <v>7.4480000000000004</v>
      </c>
      <c r="I18" s="3">
        <f>(J5+J6)</f>
        <v>0</v>
      </c>
      <c r="K18" s="1" t="s">
        <v>32</v>
      </c>
      <c r="L18" s="17" t="s">
        <v>34</v>
      </c>
      <c r="M18" s="17"/>
      <c r="N18" s="17"/>
      <c r="O18" s="17"/>
      <c r="P18" s="1" t="s">
        <v>45</v>
      </c>
    </row>
    <row r="19" spans="1:18" x14ac:dyDescent="0.3">
      <c r="A19" s="1" t="s">
        <v>1</v>
      </c>
      <c r="B19" s="13">
        <v>0</v>
      </c>
      <c r="C19" s="12">
        <f t="shared" si="0"/>
        <v>7.0912547528517091</v>
      </c>
      <c r="E19" s="2" t="s">
        <v>22</v>
      </c>
      <c r="F19" s="3">
        <f>(G7+G10)</f>
        <v>0</v>
      </c>
      <c r="G19" s="3">
        <f>(H7+H10)</f>
        <v>7.4480000000000004</v>
      </c>
      <c r="H19" s="3">
        <f>(I7+I10)</f>
        <v>26.068000000000001</v>
      </c>
      <c r="I19" s="3">
        <f>(J7+J10)</f>
        <v>5.5860000000000003</v>
      </c>
    </row>
    <row r="20" spans="1:18" x14ac:dyDescent="0.3">
      <c r="A20" s="1" t="s">
        <v>15</v>
      </c>
      <c r="B20" s="13">
        <v>0</v>
      </c>
      <c r="C20" s="12">
        <f t="shared" si="0"/>
        <v>22.480988593155892</v>
      </c>
      <c r="E20" s="2" t="s">
        <v>23</v>
      </c>
      <c r="F20" s="3">
        <f>(G11+G9+G12)</f>
        <v>3.7240000000000002</v>
      </c>
      <c r="G20" s="3">
        <f>(H11+H9+H12)</f>
        <v>0</v>
      </c>
      <c r="H20" s="3">
        <f>(I11+I9+I12)</f>
        <v>5.5860000000000003</v>
      </c>
      <c r="I20" s="3">
        <f>(J11+J9+J12)</f>
        <v>29.792000000000002</v>
      </c>
    </row>
    <row r="21" spans="1:18" x14ac:dyDescent="0.3">
      <c r="A21" s="1" t="s">
        <v>2</v>
      </c>
      <c r="B21" s="13">
        <f>-(D4*B4*B4)/12</f>
        <v>-37.5</v>
      </c>
      <c r="C21" s="12">
        <f t="shared" si="0"/>
        <v>-22.480988593155899</v>
      </c>
      <c r="K21" s="1" t="s">
        <v>43</v>
      </c>
      <c r="P21" s="1" t="s">
        <v>36</v>
      </c>
    </row>
    <row r="22" spans="1:18" x14ac:dyDescent="0.3">
      <c r="A22" s="1" t="s">
        <v>11</v>
      </c>
      <c r="B22" s="13">
        <f>-(B21)</f>
        <v>37.5</v>
      </c>
      <c r="C22" s="12">
        <f t="shared" si="0"/>
        <v>42.290874524714823</v>
      </c>
    </row>
    <row r="23" spans="1:18" x14ac:dyDescent="0.3">
      <c r="A23" s="1" t="s">
        <v>3</v>
      </c>
      <c r="B23" s="13">
        <v>0</v>
      </c>
      <c r="C23" s="12">
        <f t="shared" si="0"/>
        <v>-1.5589353612167303</v>
      </c>
      <c r="E23" s="4" t="s">
        <v>49</v>
      </c>
      <c r="F23" s="4" t="s">
        <v>54</v>
      </c>
      <c r="G23" s="4" t="s">
        <v>55</v>
      </c>
      <c r="H23" s="4" t="s">
        <v>56</v>
      </c>
      <c r="I23" s="1" t="s">
        <v>26</v>
      </c>
      <c r="Q23" s="16"/>
      <c r="R23" s="15"/>
    </row>
    <row r="24" spans="1:18" x14ac:dyDescent="0.3">
      <c r="A24" s="1" t="s">
        <v>12</v>
      </c>
      <c r="B24" s="13">
        <v>0</v>
      </c>
      <c r="C24" s="12">
        <f t="shared" si="0"/>
        <v>-0.35171102661596976</v>
      </c>
      <c r="E24" s="9">
        <f t="shared" ref="E24:H27" si="1">F17</f>
        <v>52.136000000000003</v>
      </c>
      <c r="F24" s="9">
        <f t="shared" si="1"/>
        <v>11.172000000000001</v>
      </c>
      <c r="G24" s="9">
        <f t="shared" si="1"/>
        <v>0</v>
      </c>
      <c r="H24" s="9">
        <f t="shared" si="1"/>
        <v>3.7240000000000002</v>
      </c>
      <c r="I24" s="12">
        <v>0</v>
      </c>
      <c r="J24" t="s">
        <v>30</v>
      </c>
      <c r="K24" s="1" t="s">
        <v>31</v>
      </c>
      <c r="P24" s="1" t="s">
        <v>33</v>
      </c>
      <c r="Q24" s="1"/>
    </row>
    <row r="25" spans="1:18" x14ac:dyDescent="0.3">
      <c r="A25" s="1" t="s">
        <v>4</v>
      </c>
      <c r="B25" s="13">
        <v>0</v>
      </c>
      <c r="C25" s="12">
        <f t="shared" si="0"/>
        <v>-2.290874524714829</v>
      </c>
      <c r="E25" s="9">
        <f t="shared" si="1"/>
        <v>11.172000000000001</v>
      </c>
      <c r="F25" s="9">
        <f t="shared" si="1"/>
        <v>37.24</v>
      </c>
      <c r="G25" s="9">
        <f t="shared" si="1"/>
        <v>7.4480000000000004</v>
      </c>
      <c r="H25" s="9">
        <f t="shared" si="1"/>
        <v>0</v>
      </c>
      <c r="I25" s="12">
        <f>-(B21)</f>
        <v>37.5</v>
      </c>
      <c r="L25" s="17" t="s">
        <v>35</v>
      </c>
      <c r="M25" s="17"/>
      <c r="N25" s="17"/>
      <c r="O25" s="17"/>
      <c r="Q25" s="1"/>
    </row>
    <row r="26" spans="1:18" x14ac:dyDescent="0.3">
      <c r="A26" s="1" t="s">
        <v>13</v>
      </c>
      <c r="B26" s="13">
        <v>0</v>
      </c>
      <c r="C26" s="12">
        <f t="shared" si="0"/>
        <v>-0.50380228136882144</v>
      </c>
      <c r="E26" s="9">
        <f t="shared" si="1"/>
        <v>0</v>
      </c>
      <c r="F26" s="9">
        <f t="shared" si="1"/>
        <v>7.4480000000000004</v>
      </c>
      <c r="G26" s="9">
        <f t="shared" si="1"/>
        <v>26.068000000000001</v>
      </c>
      <c r="H26" s="9">
        <f t="shared" si="1"/>
        <v>5.5860000000000003</v>
      </c>
      <c r="I26" s="12">
        <f>(40-B22)</f>
        <v>2.5</v>
      </c>
      <c r="Q26" s="1"/>
    </row>
    <row r="27" spans="1:18" x14ac:dyDescent="0.3">
      <c r="A27" s="1" t="s">
        <v>5</v>
      </c>
      <c r="B27" s="13">
        <v>0</v>
      </c>
      <c r="C27" s="12">
        <f t="shared" si="0"/>
        <v>0.85551330798479075</v>
      </c>
      <c r="E27" s="9">
        <f t="shared" si="1"/>
        <v>3.7240000000000002</v>
      </c>
      <c r="F27" s="9">
        <f t="shared" si="1"/>
        <v>0</v>
      </c>
      <c r="G27" s="9">
        <f t="shared" si="1"/>
        <v>5.5860000000000003</v>
      </c>
      <c r="H27" s="9">
        <f t="shared" si="1"/>
        <v>29.792000000000002</v>
      </c>
      <c r="I27" s="12">
        <v>0</v>
      </c>
      <c r="Q27" s="1"/>
    </row>
    <row r="28" spans="1:18" x14ac:dyDescent="0.3">
      <c r="A28" s="1" t="s">
        <v>14</v>
      </c>
      <c r="B28" s="13">
        <v>0</v>
      </c>
      <c r="C28" s="12">
        <f t="shared" si="0"/>
        <v>0.42775665399239537</v>
      </c>
      <c r="K28" s="1" t="s">
        <v>44</v>
      </c>
      <c r="P28" s="1" t="s">
        <v>36</v>
      </c>
      <c r="Q28" s="1"/>
    </row>
    <row r="29" spans="1:18" x14ac:dyDescent="0.3">
      <c r="E29" s="17" t="s">
        <v>48</v>
      </c>
      <c r="F29" s="17"/>
      <c r="G29" s="17"/>
      <c r="H29" s="17"/>
    </row>
    <row r="30" spans="1:18" x14ac:dyDescent="0.3">
      <c r="E30">
        <f t="array" ref="E30:H33">MINVERSE(E24:H27)</f>
        <v>2.0853575843712783E-2</v>
      </c>
      <c r="F30">
        <v>-6.7758651480313041E-3</v>
      </c>
      <c r="G30">
        <v>2.5989619745873491E-3</v>
      </c>
      <c r="H30">
        <v>-3.0940023506992259E-3</v>
      </c>
    </row>
    <row r="31" spans="1:18" x14ac:dyDescent="0.3">
      <c r="E31">
        <v>-6.7758651480313041E-3</v>
      </c>
      <c r="F31">
        <v>3.0754383365950301E-2</v>
      </c>
      <c r="G31">
        <v>-9.3438870991116602E-3</v>
      </c>
      <c r="H31">
        <v>2.5989619745873491E-3</v>
      </c>
      <c r="K31" s="1" t="s">
        <v>28</v>
      </c>
      <c r="P31" s="1" t="s">
        <v>29</v>
      </c>
    </row>
    <row r="32" spans="1:18" x14ac:dyDescent="0.3">
      <c r="E32">
        <v>2.5989619745873495E-3</v>
      </c>
      <c r="F32">
        <v>-9.343887099111662E-3</v>
      </c>
      <c r="G32">
        <v>4.2820992533677278E-2</v>
      </c>
      <c r="H32">
        <v>-8.3538063468879091E-3</v>
      </c>
    </row>
    <row r="33" spans="5:8" x14ac:dyDescent="0.3">
      <c r="E33">
        <v>-3.0940023506992259E-3</v>
      </c>
      <c r="F33">
        <v>2.5989619745873495E-3</v>
      </c>
      <c r="G33">
        <v>-8.3538063468879091E-3</v>
      </c>
      <c r="H33">
        <v>3.5519146986027109E-2</v>
      </c>
    </row>
  </sheetData>
  <mergeCells count="3">
    <mergeCell ref="E29:H29"/>
    <mergeCell ref="L18:O18"/>
    <mergeCell ref="L25:O25"/>
  </mergeCells>
  <pageMargins left="0.7" right="0.7" top="0.75" bottom="0.75" header="0.3" footer="0.3"/>
  <pageSetup orientation="portrait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span" negative="1" xr2:uid="{F9DC55C6-4370-4A89-B12A-F2881BE744A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  <x14:sparkline>
              <xm:f>Sheet1!B4:D4</xm:f>
              <xm:sqref>E4</xm:sqref>
            </x14:sparkline>
            <x14:sparkline>
              <xm:f>Sheet1!B5:D5</xm:f>
              <xm:sqref>E5</xm:sqref>
            </x14:sparkline>
            <x14:sparkline>
              <xm:f>Sheet1!B6:D6</xm:f>
              <xm:sqref>E6</xm:sqref>
            </x14:sparkline>
            <x14:sparkline>
              <xm:f>Sheet1!B7:D7</xm:f>
              <xm:sqref>E7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GOEL</dc:creator>
  <cp:lastModifiedBy>SARTHAK GOEL</cp:lastModifiedBy>
  <dcterms:created xsi:type="dcterms:W3CDTF">2019-05-06T13:25:23Z</dcterms:created>
  <dcterms:modified xsi:type="dcterms:W3CDTF">2020-04-21T17:01:06Z</dcterms:modified>
</cp:coreProperties>
</file>