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ainsurco1-my.sharepoint.com/personal/mehul_khandelwal_ainsurco_com/Documents/"/>
    </mc:Choice>
  </mc:AlternateContent>
  <xr:revisionPtr revIDLastSave="85" documentId="13_ncr:1_{C728ED0F-0B96-4056-96C9-81DE1360626E}" xr6:coauthVersionLast="47" xr6:coauthVersionMax="47" xr10:uidLastSave="{4C1CF7DB-3973-4859-BE12-7639EACAD5CE}"/>
  <bookViews>
    <workbookView xWindow="-120" yWindow="-120" windowWidth="29040" windowHeight="15720" xr2:uid="{00000000-000D-0000-FFFF-FFFF00000000}"/>
  </bookViews>
  <sheets>
    <sheet name="Overview" sheetId="4" r:id="rId1"/>
    <sheet name="Inputs" sheetId="3" r:id="rId2"/>
    <sheet name="Unit Movements - From Start" sheetId="5" r:id="rId3"/>
  </sheets>
  <definedNames>
    <definedName name="_xlnm._FilterDatabase" localSheetId="1" hidden="1">Inputs!$A$1:$L$1</definedName>
    <definedName name="_xlnm._FilterDatabase" localSheetId="2" hidden="1">'Unit Movements - From Start'!$1:$744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5" l="1" a="1"/>
  <c r="B7" i="5" s="1"/>
  <c r="G7" i="5" s="1"/>
  <c r="B56" i="5" a="1"/>
  <c r="B56" i="5" s="1"/>
  <c r="D56" i="5"/>
  <c r="C56" i="5"/>
  <c r="F8" i="5"/>
  <c r="G8" i="5"/>
  <c r="F9" i="5"/>
  <c r="G9" i="5" s="1"/>
  <c r="F7" i="5"/>
  <c r="F64" i="5"/>
  <c r="F10" i="5"/>
  <c r="C45" i="5"/>
  <c r="C47" i="5" s="1"/>
  <c r="C39" i="5"/>
  <c r="C41" i="5" s="1"/>
  <c r="C33" i="5"/>
  <c r="C36" i="5" s="1"/>
  <c r="C29" i="5"/>
  <c r="C28" i="5"/>
  <c r="C24" i="5"/>
  <c r="C23" i="5"/>
  <c r="C22" i="5"/>
  <c r="C21" i="5"/>
  <c r="C15" i="5"/>
  <c r="C18" i="5" s="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2" i="3"/>
  <c r="G10" i="5" l="1"/>
  <c r="E56" i="5"/>
  <c r="E59" i="5" s="1"/>
  <c r="C30" i="5"/>
  <c r="C25" i="5"/>
  <c r="F56" i="5" l="1"/>
  <c r="F59" i="5" s="1"/>
  <c r="F63" i="5" s="1"/>
  <c r="F69" i="5" s="1"/>
  <c r="F68"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<sst xmlns="http://schemas.openxmlformats.org/spreadsheetml/2006/main" count="442" uniqueCount="86">
  <si>
    <t>Use Case: Computed Cashflow Accounts Generation</t>
  </si>
  <si>
    <t>Objective</t>
  </si>
  <si>
    <t>The objective of this task is to assess your Python skills by automating the computation of cashflow accounts for an insurance policy over multiple years. You will build a model that processes projected cashflow data and generates computed cashflow reports as required.</t>
  </si>
  <si>
    <t>Background</t>
  </si>
  <si>
    <t>You have been provided with projected cashflow records for an insurance policy spanning several years. Every year, on the policy anniversary, computed cashflow accounts must be generated based on the projected data.</t>
  </si>
  <si>
    <t>Computed Cashflow Accounts Components</t>
  </si>
  <si>
    <t>For each reporting period, the computed cashflow accounts should include:</t>
  </si>
  <si>
    <t>Example Data</t>
  </si>
  <si>
    <t>You have been provided with an example dataset containing computed cashflow accounts from policy inception to policy end date, along with a specific example for the second policy year.</t>
  </si>
  <si>
    <t>Your Task</t>
  </si>
  <si>
    <r>
      <t xml:space="preserve">Your goal is to </t>
    </r>
    <r>
      <rPr>
        <b/>
        <sz val="11"/>
        <color theme="1"/>
        <rFont val="Calibri"/>
        <family val="2"/>
        <scheme val="minor"/>
      </rPr>
      <t>automate the computation of cashflow accounts</t>
    </r>
    <r>
      <rPr>
        <sz val="11"/>
        <color theme="1"/>
        <rFont val="Calibri"/>
        <family val="2"/>
        <scheme val="minor"/>
      </rPr>
      <t xml:space="preserve"> in Python by following these steps:</t>
    </r>
  </si>
  <si>
    <t>"Unit Movements - From Start"</t>
  </si>
  <si>
    <t>Expected Output</t>
  </si>
  <si>
    <t>Your model should generate computed cashflow reports dynamically for any given reporting period while maintaining the format and structure provided in the example dataset.</t>
  </si>
  <si>
    <t>Eff. Dt.</t>
  </si>
  <si>
    <t>Description</t>
  </si>
  <si>
    <t>Tranche</t>
  </si>
  <si>
    <t>Contribution Type</t>
  </si>
  <si>
    <t>Fund</t>
  </si>
  <si>
    <t>Price</t>
  </si>
  <si>
    <t>Amount</t>
  </si>
  <si>
    <t>No. of Units</t>
  </si>
  <si>
    <t>Tranche Unit Balance</t>
  </si>
  <si>
    <t>Tranche Value</t>
  </si>
  <si>
    <t>Unit Bal.</t>
  </si>
  <si>
    <t>Value</t>
  </si>
  <si>
    <t>Balance BF</t>
  </si>
  <si>
    <t>Fund A</t>
  </si>
  <si>
    <t>Buy Units : Transfer In</t>
  </si>
  <si>
    <t>TV</t>
  </si>
  <si>
    <t>Annual Management Charge</t>
  </si>
  <si>
    <t/>
  </si>
  <si>
    <t>Fund-Based Commission</t>
  </si>
  <si>
    <t>Sell Units : AMC</t>
  </si>
  <si>
    <t>Sell Units : FBC</t>
  </si>
  <si>
    <t>Buy Units : VSA</t>
  </si>
  <si>
    <t>Balance CF</t>
  </si>
  <si>
    <t>Reporting Period -</t>
  </si>
  <si>
    <t>Tranche 1</t>
  </si>
  <si>
    <t>Tranche 2</t>
  </si>
  <si>
    <t>VS Tranche</t>
  </si>
  <si>
    <t>Total</t>
  </si>
  <si>
    <t>Opening Value</t>
  </si>
  <si>
    <t>Opening value Date</t>
  </si>
  <si>
    <t>Sell Units : AMC_Rev</t>
  </si>
  <si>
    <t>Sell Units : FBC_Rev</t>
  </si>
  <si>
    <t>Policy Charges</t>
  </si>
  <si>
    <t>Sell Units : Imputed Distribution</t>
  </si>
  <si>
    <t>Sell Units : Imputed Distribution_Rev</t>
  </si>
  <si>
    <t>Imp. Distribution</t>
  </si>
  <si>
    <t>ValueShare</t>
  </si>
  <si>
    <t>Sell Units : Withdrawal</t>
  </si>
  <si>
    <t>Withdrawal</t>
  </si>
  <si>
    <t>Sell Units : Reg.Enc</t>
  </si>
  <si>
    <t>Closing Value</t>
  </si>
  <si>
    <t>Closing value Date</t>
  </si>
  <si>
    <t>Investment Growth over the statement period</t>
  </si>
  <si>
    <t>Inforce years</t>
  </si>
  <si>
    <t>Growth rate during the statement period</t>
  </si>
  <si>
    <t>Compound Annual Growth Rate (CAGR)</t>
  </si>
  <si>
    <t>Opening Balance</t>
  </si>
  <si>
    <t>Fund Name</t>
  </si>
  <si>
    <t>Total Units</t>
  </si>
  <si>
    <t>Total Value</t>
  </si>
  <si>
    <t>Transfers</t>
  </si>
  <si>
    <t>Closing Balance</t>
  </si>
  <si>
    <t>Tips</t>
  </si>
  <si>
    <t>"Familiarize yourself with the Excel formulas used in the model to generate outputs from the inputs. Both spreadsheets use the same formulas; the only difference lies in the specific cells referenced to extract the values."</t>
  </si>
  <si>
    <t>Marking will be based on the structure of the code and the accuracy of the output values. No marks will be awarded for formatting, so candidates should not spend time replicating the format of the example output sheets.</t>
  </si>
  <si>
    <r>
      <t>1. Accept user inputs</t>
    </r>
    <r>
      <rPr>
        <sz val="11"/>
        <color theme="1"/>
        <rFont val="Calibri"/>
        <family val="2"/>
        <scheme val="minor"/>
      </rPr>
      <t xml:space="preserve"> to define the reporting period for generating computed cashflows.</t>
    </r>
    <r>
      <rPr>
        <b/>
        <sz val="11"/>
        <color theme="1"/>
        <rFont val="Calibri"/>
        <family val="2"/>
        <scheme val="minor"/>
      </rPr>
      <t xml:space="preserve"> (Available Marks - 3)</t>
    </r>
  </si>
  <si>
    <r>
      <t>2. Import the dataset</t>
    </r>
    <r>
      <rPr>
        <sz val="11"/>
        <color theme="1"/>
        <rFont val="Calibri"/>
        <family val="2"/>
        <scheme val="minor"/>
      </rPr>
      <t xml:space="preserve"> provided in the "Inputs" sheet.</t>
    </r>
    <r>
      <rPr>
        <b/>
        <sz val="11"/>
        <color theme="1"/>
        <rFont val="Calibri"/>
        <family val="2"/>
        <scheme val="minor"/>
      </rPr>
      <t>(Available Marks - 1)</t>
    </r>
  </si>
  <si>
    <r>
      <t>3. Process the data</t>
    </r>
    <r>
      <rPr>
        <sz val="11"/>
        <color theme="1"/>
        <rFont val="Calibri"/>
        <family val="2"/>
        <scheme val="minor"/>
      </rPr>
      <t xml:space="preserve"> to compute the cashflow accounts based on the given structure.</t>
    </r>
    <r>
      <rPr>
        <b/>
        <sz val="11"/>
        <color theme="1"/>
        <rFont val="Calibri"/>
        <family val="2"/>
        <scheme val="minor"/>
      </rPr>
      <t>(Available Marks - 12)</t>
    </r>
  </si>
  <si>
    <r>
      <t>Opening balance</t>
    </r>
    <r>
      <rPr>
        <sz val="11"/>
        <color theme="1"/>
        <rFont val="Calibri"/>
        <family val="2"/>
        <scheme val="minor"/>
      </rPr>
      <t xml:space="preserve"> at the start of the reporting period</t>
    </r>
    <r>
      <rPr>
        <b/>
        <sz val="11"/>
        <color theme="1"/>
        <rFont val="Calibri"/>
        <family val="2"/>
        <scheme val="minor"/>
      </rPr>
      <t xml:space="preserve"> - This is calculated as the total units available in the policy just before the reporting start date, multipled by the price as on the reporting start date.</t>
    </r>
  </si>
  <si>
    <r>
      <t>Transfers into the policy</t>
    </r>
    <r>
      <rPr>
        <sz val="11"/>
        <color theme="1"/>
        <rFont val="Calibri"/>
        <family val="2"/>
        <scheme val="minor"/>
      </rPr>
      <t xml:space="preserve"> within the reporting period - </t>
    </r>
    <r>
      <rPr>
        <b/>
        <sz val="11"/>
        <color theme="1"/>
        <rFont val="Calibri"/>
        <family val="2"/>
        <scheme val="minor"/>
      </rPr>
      <t>This is calculated as the total amount of transfers in the policy (Buy Units : Transfer In)(between the start and end dates)</t>
    </r>
  </si>
  <si>
    <r>
      <t>Policy charges</t>
    </r>
    <r>
      <rPr>
        <sz val="11"/>
        <color theme="1"/>
        <rFont val="Calibri"/>
        <family val="2"/>
        <scheme val="minor"/>
      </rPr>
      <t xml:space="preserve"> deducted within the reporting period </t>
    </r>
    <r>
      <rPr>
        <b/>
        <sz val="11"/>
        <color theme="1"/>
        <rFont val="Calibri"/>
        <family val="2"/>
        <scheme val="minor"/>
      </rPr>
      <t xml:space="preserve">- This is calculated as the total amount of policy charges (AMC + FBC) in the policy (Sell Units : AMC + Sell Units : FBC)(between the start and end dates) </t>
    </r>
  </si>
  <si>
    <r>
      <t>Imputed distributions</t>
    </r>
    <r>
      <rPr>
        <sz val="11"/>
        <color theme="1"/>
        <rFont val="Calibri"/>
        <family val="2"/>
        <scheme val="minor"/>
      </rPr>
      <t xml:space="preserve"> credited within the reporting period</t>
    </r>
    <r>
      <rPr>
        <b/>
        <sz val="11"/>
        <color theme="1"/>
        <rFont val="Calibri"/>
        <family val="2"/>
        <scheme val="minor"/>
      </rPr>
      <t xml:space="preserve"> - This is calculated as the total amount of Imputed distributions charges in the policy (Sell Units : Imputed Distribution)(between the start and end dates) </t>
    </r>
  </si>
  <si>
    <r>
      <t>ValueShare additions</t>
    </r>
    <r>
      <rPr>
        <sz val="11"/>
        <color theme="1"/>
        <rFont val="Calibri"/>
        <family val="2"/>
        <scheme val="minor"/>
      </rPr>
      <t xml:space="preserve"> within the reporting period</t>
    </r>
    <r>
      <rPr>
        <b/>
        <sz val="11"/>
        <color theme="1"/>
        <rFont val="Calibri"/>
        <family val="2"/>
        <scheme val="minor"/>
      </rPr>
      <t xml:space="preserve"> - This is calculated as the total amount of ValueShare Additions in the policy (Buy Units : VSA)(between the start and end dates) </t>
    </r>
  </si>
  <si>
    <r>
      <t>Normal withdrawals</t>
    </r>
    <r>
      <rPr>
        <sz val="11"/>
        <color theme="1"/>
        <rFont val="Calibri"/>
        <family val="2"/>
        <scheme val="minor"/>
      </rPr>
      <t xml:space="preserve"> made within the reporting period</t>
    </r>
    <r>
      <rPr>
        <b/>
        <sz val="11"/>
        <color theme="1"/>
        <rFont val="Calibri"/>
        <family val="2"/>
        <scheme val="minor"/>
      </rPr>
      <t xml:space="preserve"> - This is calculated as the total amount of withdrawal charges in the policy (Sell Units : Withdrawal)(between the start and end dates) </t>
    </r>
  </si>
  <si>
    <r>
      <t>Regular encashment withdrawals</t>
    </r>
    <r>
      <rPr>
        <sz val="11"/>
        <color theme="1"/>
        <rFont val="Calibri"/>
        <family val="2"/>
        <scheme val="minor"/>
      </rPr>
      <t xml:space="preserve"> within the reporting period</t>
    </r>
    <r>
      <rPr>
        <b/>
        <sz val="11"/>
        <color theme="1"/>
        <rFont val="Calibri"/>
        <family val="2"/>
        <scheme val="minor"/>
      </rPr>
      <t xml:space="preserve"> - This is calculated as the total amount ofregular encahshment withdrawals charges in the policy (Sell Units : Reg.Enc)(between the start and end dates) </t>
    </r>
  </si>
  <si>
    <r>
      <t>Closing balance</t>
    </r>
    <r>
      <rPr>
        <sz val="11"/>
        <color theme="1"/>
        <rFont val="Calibri"/>
        <family val="2"/>
        <scheme val="minor"/>
      </rPr>
      <t xml:space="preserve"> at the end of the reporting period</t>
    </r>
    <r>
      <rPr>
        <b/>
        <sz val="11"/>
        <color theme="1"/>
        <rFont val="Calibri"/>
        <family val="2"/>
        <scheme val="minor"/>
      </rPr>
      <t xml:space="preserve"> - This is calculated as the total units available in the policy as on the reporting end date, multipled by the price as on the reporting end date.</t>
    </r>
  </si>
  <si>
    <r>
      <t>Investment growth rate</t>
    </r>
    <r>
      <rPr>
        <sz val="11"/>
        <color theme="1"/>
        <rFont val="Calibri"/>
        <family val="2"/>
        <scheme val="minor"/>
      </rPr>
      <t xml:space="preserve"> for the reported period</t>
    </r>
    <r>
      <rPr>
        <b/>
        <sz val="11"/>
        <color theme="1"/>
        <rFont val="Calibri"/>
        <family val="2"/>
        <scheme val="minor"/>
      </rPr>
      <t xml:space="preserve"> -  This is calculated as the difference in between the closing balance and the opening balance including all the other additions and charges in the policy in that reporting period. (Formula can be found in the Outputs sheets)</t>
    </r>
  </si>
  <si>
    <t>20 January 2023 - 20 January 2025</t>
  </si>
  <si>
    <t xml:space="preserve">We require you to submit the .py model script along with the output file generated ZIPPED. </t>
  </si>
  <si>
    <t>Submission</t>
  </si>
  <si>
    <r>
      <t xml:space="preserve">The Inputs tab contains the input data, the outputs tabs to replicate is the "Unit Movements - From Start". </t>
    </r>
    <r>
      <rPr>
        <b/>
        <sz val="11"/>
        <color theme="1"/>
        <rFont val="Calibri"/>
        <family val="2"/>
        <scheme val="minor"/>
      </rPr>
      <t>Use the output tabs to understand the formulas logic to calculate the computed cashflow accounts and validate the values you will be producing through the python model.</t>
    </r>
  </si>
  <si>
    <r>
      <t>4. Export the computed cashflows</t>
    </r>
    <r>
      <rPr>
        <sz val="11"/>
        <color theme="1"/>
        <rFont val="Calibri"/>
        <family val="2"/>
        <scheme val="minor"/>
      </rPr>
      <t xml:space="preserve"> into a spreadsheet for each reporting year, replicating the values as calculated in the following excel output sheet: </t>
    </r>
    <r>
      <rPr>
        <b/>
        <sz val="11"/>
        <color theme="1"/>
        <rFont val="Calibri"/>
        <family val="2"/>
        <scheme val="minor"/>
      </rPr>
      <t>(Available Marks - 4)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</si>
</sst>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000000_-;\-* #,##0.00000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3.5"/>
      <color theme="1"/>
      <name val="Calibri"/>
      <family val="2"/>
      <scheme val="minor"/>
    </font>
    <font>
      <b/>
      <sz val="12"/>
      <color theme="1"/>
      <name val="Calibri"/>
      <family val="2"/>
      <scheme val="minor"/>
    </font>
    <font>
      <i/>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16" fillId="0" borderId="0" xfId="0" applyFont="1"/>
    <xf numFmtId="0" fontId="0" fillId="0" borderId="10" xfId="0" applyBorder="1"/>
    <xf numFmtId="164" fontId="0" fillId="0" borderId="10" xfId="0" applyNumberFormat="1" applyBorder="1"/>
    <xf numFmtId="0" fontId="0" fillId="0" borderId="0" xfId="0" quotePrefix="1"/>
    <xf numFmtId="0" fontId="0" fillId="0" borderId="11" xfId="0" applyBorder="1"/>
    <xf numFmtId="164" fontId="16" fillId="0" borderId="0" xfId="42" applyFont="1"/>
    <xf numFmtId="0" fontId="0" fillId="0" borderId="10" xfId="0" applyBorder="1" applyAlignment="1">
      <alignment horizontal="left" wrapText="1"/>
    </xf>
    <xf numFmtId="0" fontId="16" fillId="0" borderId="12" xfId="0" applyFont="1" applyBorder="1"/>
    <xf numFmtId="0" fontId="0" fillId="0" borderId="14" xfId="0" applyBorder="1"/>
    <xf numFmtId="0" fontId="0" fillId="0" borderId="13" xfId="0" applyBorder="1"/>
    <xf numFmtId="0" fontId="16" fillId="0" borderId="14" xfId="0" applyFont="1" applyBorder="1"/>
    <xf numFmtId="15" fontId="18" fillId="33" borderId="15" xfId="0" applyNumberFormat="1" applyFont="1" applyFill="1" applyBorder="1"/>
    <xf numFmtId="0" fontId="18" fillId="0" borderId="11" xfId="0" applyFont="1" applyBorder="1"/>
    <xf numFmtId="4" fontId="0" fillId="0" borderId="10" xfId="0" applyNumberFormat="1" applyBorder="1"/>
    <xf numFmtId="0" fontId="0" fillId="0" borderId="14" xfId="0" applyBorder="1" applyAlignment="1">
      <alignment horizontal="center" wrapText="1"/>
    </xf>
    <xf numFmtId="0" fontId="0" fillId="0" borderId="0" xfId="0" applyAlignment="1">
      <alignment horizontal="center" wrapText="1"/>
    </xf>
    <xf numFmtId="0" fontId="0" fillId="0" borderId="18" xfId="0" applyBorder="1"/>
    <xf numFmtId="9" fontId="0" fillId="0" borderId="10" xfId="0" applyNumberFormat="1" applyBorder="1"/>
    <xf numFmtId="0" fontId="0" fillId="0" borderId="0" xfId="0" applyAlignment="1">
      <alignment horizontal="left" wrapText="1"/>
    </xf>
    <xf numFmtId="0" fontId="0" fillId="0" borderId="19" xfId="0" applyBorder="1" applyAlignment="1">
      <alignment horizontal="left" wrapText="1"/>
    </xf>
    <xf numFmtId="0" fontId="0" fillId="0" borderId="10" xfId="0" applyBorder="1" applyAlignment="1">
      <alignment horizontal="center" wrapText="1"/>
    </xf>
    <xf numFmtId="164" fontId="0" fillId="0" borderId="0" xfId="0" applyNumberFormat="1"/>
    <xf numFmtId="0" fontId="16" fillId="0" borderId="10" xfId="0" applyFont="1" applyBorder="1"/>
    <xf numFmtId="0" fontId="0" fillId="0" borderId="16" xfId="0" applyBorder="1" applyAlignment="1">
      <alignment horizontal="left" wrapText="1"/>
    </xf>
    <xf numFmtId="0" fontId="0" fillId="0" borderId="16" xfId="0" applyBorder="1" applyAlignment="1">
      <alignment horizontal="left"/>
    </xf>
    <xf numFmtId="164" fontId="16" fillId="34" borderId="10" xfId="0" applyNumberFormat="1" applyFont="1" applyFill="1" applyBorder="1"/>
    <xf numFmtId="164" fontId="0" fillId="0" borderId="0" xfId="42" applyFont="1" applyBorder="1"/>
    <xf numFmtId="14" fontId="16" fillId="34" borderId="10" xfId="0" applyNumberFormat="1" applyFont="1" applyFill="1" applyBorder="1"/>
    <xf numFmtId="9" fontId="0" fillId="0" borderId="0" xfId="0" applyNumberFormat="1"/>
    <xf numFmtId="0" fontId="0" fillId="0" borderId="20" xfId="0" applyBorder="1"/>
    <xf numFmtId="164" fontId="16" fillId="0" borderId="10" xfId="0" applyNumberFormat="1" applyFont="1" applyBorder="1"/>
    <xf numFmtId="164" fontId="16" fillId="0" borderId="0" xfId="42" applyFont="1" applyFill="1" applyBorder="1"/>
    <xf numFmtId="0" fontId="0" fillId="0" borderId="19" xfId="0" applyBorder="1" applyAlignment="1">
      <alignment horizontal="center" wrapText="1"/>
    </xf>
    <xf numFmtId="0" fontId="0" fillId="0" borderId="19" xfId="0" applyBorder="1" applyAlignment="1">
      <alignment horizontal="right" wrapText="1"/>
    </xf>
    <xf numFmtId="14" fontId="0" fillId="0" borderId="19" xfId="0" applyNumberFormat="1" applyBorder="1" applyAlignment="1">
      <alignment horizontal="center" wrapText="1"/>
    </xf>
    <xf numFmtId="4" fontId="0" fillId="0" borderId="19" xfId="0" applyNumberFormat="1" applyBorder="1" applyAlignment="1">
      <alignment horizontal="right" wrapText="1"/>
    </xf>
    <xf numFmtId="0" fontId="16" fillId="0" borderId="10" xfId="0" applyFont="1" applyBorder="1" applyAlignment="1">
      <alignment horizontal="left" wrapText="1"/>
    </xf>
    <xf numFmtId="0" fontId="0" fillId="0" borderId="16" xfId="0" quotePrefix="1" applyBorder="1"/>
    <xf numFmtId="164" fontId="16" fillId="0" borderId="0" xfId="0" applyNumberFormat="1" applyFont="1"/>
    <xf numFmtId="0" fontId="16" fillId="0" borderId="16" xfId="0" applyFont="1" applyBorder="1"/>
    <xf numFmtId="0" fontId="0" fillId="0" borderId="21" xfId="0" applyBorder="1" applyAlignment="1">
      <alignment horizontal="left" wrapText="1"/>
    </xf>
    <xf numFmtId="0" fontId="16" fillId="0" borderId="10" xfId="43" applyNumberFormat="1" applyFont="1" applyFill="1" applyBorder="1"/>
    <xf numFmtId="10" fontId="16" fillId="34" borderId="10" xfId="43" applyNumberFormat="1" applyFont="1" applyFill="1" applyBorder="1"/>
    <xf numFmtId="0" fontId="19" fillId="0" borderId="0" xfId="0" applyFont="1" applyAlignment="1">
      <alignment vertical="center"/>
    </xf>
    <xf numFmtId="0" fontId="20"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0" fontId="21" fillId="0" borderId="0" xfId="0" applyFont="1"/>
    <xf numFmtId="165" fontId="0" fillId="0" borderId="17" xfId="0" applyNumberFormat="1" applyBorder="1"/>
    <xf numFmtId="164" fontId="16" fillId="34" borderId="17" xfId="0" applyNumberFormat="1" applyFont="1" applyFill="1" applyBorder="1"/>
    <xf numFmtId="0" fontId="0" fillId="0" borderId="17" xfId="0" applyBorder="1"/>
    <xf numFmtId="165" fontId="0" fillId="0" borderId="10" xfId="42" applyNumberFormat="1" applyFon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54CC-98C9-4911-8073-E102AB367F32}">
  <sheetPr>
    <tabColor rgb="FFFFC000"/>
  </sheetPr>
  <dimension ref="B2:B44"/>
  <sheetViews>
    <sheetView showGridLines="0" tabSelected="1" topLeftCell="B21" workbookViewId="0">
      <selection activeCell="H41" sqref="H41"/>
    </sheetView>
  </sheetViews>
  <sheetFormatPr defaultRowHeight="15" x14ac:dyDescent="0.25"/>
  <cols>
    <col min="1" max="1" width="2.140625" customWidth="1"/>
  </cols>
  <sheetData>
    <row r="2" spans="2:2" ht="18" x14ac:dyDescent="0.25">
      <c r="B2" s="44" t="s">
        <v>0</v>
      </c>
    </row>
    <row r="4" spans="2:2" ht="15.75" x14ac:dyDescent="0.25">
      <c r="B4" s="45" t="s">
        <v>1</v>
      </c>
    </row>
    <row r="5" spans="2:2" x14ac:dyDescent="0.25">
      <c r="B5" t="s">
        <v>2</v>
      </c>
    </row>
    <row r="7" spans="2:2" ht="15.75" x14ac:dyDescent="0.25">
      <c r="B7" s="45" t="s">
        <v>3</v>
      </c>
    </row>
    <row r="8" spans="2:2" x14ac:dyDescent="0.25">
      <c r="B8" t="s">
        <v>4</v>
      </c>
    </row>
    <row r="10" spans="2:2" ht="15.75" x14ac:dyDescent="0.25">
      <c r="B10" s="45" t="s">
        <v>5</v>
      </c>
    </row>
    <row r="11" spans="2:2" x14ac:dyDescent="0.25">
      <c r="B11" t="s">
        <v>6</v>
      </c>
    </row>
    <row r="12" spans="2:2" x14ac:dyDescent="0.25">
      <c r="B12" s="46"/>
    </row>
    <row r="13" spans="2:2" x14ac:dyDescent="0.25">
      <c r="B13" s="47" t="s">
        <v>72</v>
      </c>
    </row>
    <row r="14" spans="2:2" x14ac:dyDescent="0.25">
      <c r="B14" s="47" t="s">
        <v>73</v>
      </c>
    </row>
    <row r="15" spans="2:2" x14ac:dyDescent="0.25">
      <c r="B15" s="47" t="s">
        <v>74</v>
      </c>
    </row>
    <row r="16" spans="2:2" x14ac:dyDescent="0.25">
      <c r="B16" s="47" t="s">
        <v>75</v>
      </c>
    </row>
    <row r="17" spans="2:2" x14ac:dyDescent="0.25">
      <c r="B17" s="47" t="s">
        <v>76</v>
      </c>
    </row>
    <row r="18" spans="2:2" x14ac:dyDescent="0.25">
      <c r="B18" s="47" t="s">
        <v>77</v>
      </c>
    </row>
    <row r="19" spans="2:2" x14ac:dyDescent="0.25">
      <c r="B19" s="47" t="s">
        <v>78</v>
      </c>
    </row>
    <row r="20" spans="2:2" x14ac:dyDescent="0.25">
      <c r="B20" s="47" t="s">
        <v>79</v>
      </c>
    </row>
    <row r="21" spans="2:2" x14ac:dyDescent="0.25">
      <c r="B21" s="47" t="s">
        <v>80</v>
      </c>
    </row>
    <row r="23" spans="2:2" ht="15.75" x14ac:dyDescent="0.25">
      <c r="B23" s="45" t="s">
        <v>7</v>
      </c>
    </row>
    <row r="24" spans="2:2" x14ac:dyDescent="0.25">
      <c r="B24" t="s">
        <v>8</v>
      </c>
    </row>
    <row r="25" spans="2:2" ht="22.5" customHeight="1" x14ac:dyDescent="0.25">
      <c r="B25" t="s">
        <v>84</v>
      </c>
    </row>
    <row r="26" spans="2:2" ht="22.5" customHeight="1" x14ac:dyDescent="0.25"/>
    <row r="27" spans="2:2" ht="15.75" x14ac:dyDescent="0.25">
      <c r="B27" s="45" t="s">
        <v>9</v>
      </c>
    </row>
    <row r="28" spans="2:2" x14ac:dyDescent="0.25">
      <c r="B28" t="s">
        <v>10</v>
      </c>
    </row>
    <row r="29" spans="2:2" x14ac:dyDescent="0.25">
      <c r="B29" s="46"/>
    </row>
    <row r="30" spans="2:2" x14ac:dyDescent="0.25">
      <c r="B30" s="47" t="s">
        <v>69</v>
      </c>
    </row>
    <row r="31" spans="2:2" x14ac:dyDescent="0.25">
      <c r="B31" s="47" t="s">
        <v>70</v>
      </c>
    </row>
    <row r="32" spans="2:2" x14ac:dyDescent="0.25">
      <c r="B32" s="47" t="s">
        <v>71</v>
      </c>
    </row>
    <row r="33" spans="2:2" x14ac:dyDescent="0.25">
      <c r="B33" s="47" t="s">
        <v>85</v>
      </c>
    </row>
    <row r="34" spans="2:2" x14ac:dyDescent="0.25">
      <c r="B34" s="48" t="s">
        <v>11</v>
      </c>
    </row>
    <row r="35" spans="2:2" x14ac:dyDescent="0.25">
      <c r="B35" s="48"/>
    </row>
    <row r="36" spans="2:2" ht="15.75" x14ac:dyDescent="0.25">
      <c r="B36" s="45" t="s">
        <v>12</v>
      </c>
    </row>
    <row r="37" spans="2:2" x14ac:dyDescent="0.25">
      <c r="B37" t="s">
        <v>13</v>
      </c>
    </row>
    <row r="38" spans="2:2" x14ac:dyDescent="0.25">
      <c r="B38" t="s">
        <v>68</v>
      </c>
    </row>
    <row r="40" spans="2:2" x14ac:dyDescent="0.25">
      <c r="B40" s="1" t="s">
        <v>66</v>
      </c>
    </row>
    <row r="41" spans="2:2" x14ac:dyDescent="0.25">
      <c r="B41" s="49" t="s">
        <v>67</v>
      </c>
    </row>
    <row r="43" spans="2:2" ht="15.75" x14ac:dyDescent="0.25">
      <c r="B43" s="45" t="s">
        <v>83</v>
      </c>
    </row>
    <row r="44" spans="2:2" x14ac:dyDescent="0.25">
      <c r="B4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592D-255A-4F4E-95B9-55C3B6ECCF98}">
  <sheetPr>
    <tabColor theme="1" tint="0.499984740745262"/>
  </sheetPr>
  <dimension ref="A1:M139"/>
  <sheetViews>
    <sheetView topLeftCell="A119" workbookViewId="0">
      <selection activeCell="I135" sqref="I135"/>
    </sheetView>
  </sheetViews>
  <sheetFormatPr defaultRowHeight="22.5" customHeight="1" x14ac:dyDescent="0.25"/>
  <cols>
    <col min="1" max="1" width="10.140625" bestFit="1" customWidth="1"/>
    <col min="2" max="2" width="23.42578125" bestFit="1" customWidth="1"/>
    <col min="3" max="3" width="10.28515625" bestFit="1" customWidth="1"/>
    <col min="4" max="4" width="15" bestFit="1" customWidth="1"/>
    <col min="5" max="5" width="27" bestFit="1" customWidth="1"/>
    <col min="6" max="6" width="6.140625" bestFit="1" customWidth="1"/>
    <col min="7" max="7" width="8.140625" bestFit="1" customWidth="1"/>
    <col min="8" max="8" width="10.140625" bestFit="1" customWidth="1"/>
    <col min="9" max="9" width="17.5703125" bestFit="1" customWidth="1"/>
    <col min="10" max="10" width="11.85546875" bestFit="1" customWidth="1"/>
    <col min="11" max="11" width="8.7109375" bestFit="1" customWidth="1"/>
    <col min="12" max="12" width="8.140625" bestFit="1" customWidth="1"/>
  </cols>
  <sheetData>
    <row r="1" spans="1:13" ht="22.5" customHeight="1" x14ac:dyDescent="0.25">
      <c r="A1" s="33" t="s">
        <v>14</v>
      </c>
      <c r="B1" s="20" t="s">
        <v>15</v>
      </c>
      <c r="C1" s="20" t="s">
        <v>16</v>
      </c>
      <c r="D1" s="20" t="s">
        <v>17</v>
      </c>
      <c r="E1" s="20" t="s">
        <v>18</v>
      </c>
      <c r="F1" s="34" t="s">
        <v>19</v>
      </c>
      <c r="G1" s="34" t="s">
        <v>20</v>
      </c>
      <c r="H1" s="34" t="s">
        <v>21</v>
      </c>
      <c r="I1" s="34" t="s">
        <v>22</v>
      </c>
      <c r="J1" s="34" t="s">
        <v>23</v>
      </c>
      <c r="K1" s="34" t="s">
        <v>24</v>
      </c>
      <c r="L1" s="34" t="s">
        <v>25</v>
      </c>
    </row>
    <row r="2" spans="1:13" ht="22.5" customHeight="1" x14ac:dyDescent="0.25">
      <c r="A2" s="35">
        <v>44946</v>
      </c>
      <c r="B2" s="20" t="s">
        <v>26</v>
      </c>
      <c r="C2" s="20">
        <v>1</v>
      </c>
      <c r="D2" s="20"/>
      <c r="E2" s="20" t="s">
        <v>27</v>
      </c>
      <c r="F2" s="34">
        <v>0.9919</v>
      </c>
      <c r="G2" s="34"/>
      <c r="H2" s="34"/>
      <c r="I2" s="34">
        <v>0</v>
      </c>
      <c r="J2" s="34">
        <v>0</v>
      </c>
      <c r="K2" s="34">
        <v>0</v>
      </c>
      <c r="L2" s="34">
        <v>0</v>
      </c>
      <c r="M2" t="str">
        <f>IF(E2="RL Global Equity Diversified Fund","Fund A", "")</f>
        <v/>
      </c>
    </row>
    <row r="3" spans="1:13" ht="22.5" customHeight="1" x14ac:dyDescent="0.25">
      <c r="A3" s="35">
        <v>44946</v>
      </c>
      <c r="B3" s="20" t="s">
        <v>26</v>
      </c>
      <c r="C3" s="20">
        <v>2</v>
      </c>
      <c r="D3" s="20"/>
      <c r="E3" s="20" t="s">
        <v>27</v>
      </c>
      <c r="F3" s="34">
        <v>0.9919</v>
      </c>
      <c r="G3" s="34"/>
      <c r="H3" s="34"/>
      <c r="I3" s="34">
        <v>0</v>
      </c>
      <c r="J3" s="34">
        <v>0</v>
      </c>
      <c r="K3" s="34">
        <v>0</v>
      </c>
      <c r="L3" s="34">
        <v>0</v>
      </c>
      <c r="M3" t="str">
        <f t="shared" ref="M3:M66" si="0">IF(E3="RL Global Equity Diversified Fund","Fund A", "")</f>
        <v/>
      </c>
    </row>
    <row r="4" spans="1:13" ht="22.5" customHeight="1" x14ac:dyDescent="0.25">
      <c r="A4" s="35">
        <v>44946</v>
      </c>
      <c r="B4" s="20" t="s">
        <v>28</v>
      </c>
      <c r="C4" s="20">
        <v>1</v>
      </c>
      <c r="D4" s="20" t="s">
        <v>29</v>
      </c>
      <c r="E4" s="20" t="s">
        <v>27</v>
      </c>
      <c r="F4" s="34">
        <v>0.9919</v>
      </c>
      <c r="G4" s="34">
        <v>44138.27</v>
      </c>
      <c r="H4" s="36">
        <v>44498.709546999999</v>
      </c>
      <c r="I4" s="36">
        <v>44498.709546999999</v>
      </c>
      <c r="J4" s="34">
        <v>44138.27</v>
      </c>
      <c r="K4" s="36">
        <v>44498.709546999999</v>
      </c>
      <c r="L4" s="34">
        <v>44138.27</v>
      </c>
      <c r="M4" t="str">
        <f t="shared" si="0"/>
        <v/>
      </c>
    </row>
    <row r="5" spans="1:13" ht="22.5" customHeight="1" x14ac:dyDescent="0.25">
      <c r="A5" s="35">
        <v>44977</v>
      </c>
      <c r="B5" s="20" t="s">
        <v>30</v>
      </c>
      <c r="C5" s="20"/>
      <c r="D5" s="20"/>
      <c r="E5" s="20" t="s">
        <v>31</v>
      </c>
      <c r="F5" s="34"/>
      <c r="G5" s="34">
        <v>23.98</v>
      </c>
      <c r="H5" s="34"/>
      <c r="I5" s="34"/>
      <c r="J5" s="34"/>
      <c r="K5" s="34"/>
      <c r="L5" s="34"/>
      <c r="M5" t="str">
        <f t="shared" si="0"/>
        <v/>
      </c>
    </row>
    <row r="6" spans="1:13" ht="22.5" customHeight="1" x14ac:dyDescent="0.25">
      <c r="A6" s="35">
        <v>44977</v>
      </c>
      <c r="B6" s="20" t="s">
        <v>32</v>
      </c>
      <c r="C6" s="20"/>
      <c r="D6" s="20"/>
      <c r="E6" s="20" t="s">
        <v>31</v>
      </c>
      <c r="F6" s="34"/>
      <c r="G6" s="34">
        <v>11.99</v>
      </c>
      <c r="H6" s="34"/>
      <c r="I6" s="34"/>
      <c r="J6" s="34"/>
      <c r="K6" s="34"/>
      <c r="L6" s="34"/>
      <c r="M6" t="str">
        <f t="shared" si="0"/>
        <v/>
      </c>
    </row>
    <row r="7" spans="1:13" ht="22.5" customHeight="1" x14ac:dyDescent="0.25">
      <c r="A7" s="35">
        <v>44977</v>
      </c>
      <c r="B7" s="20" t="s">
        <v>33</v>
      </c>
      <c r="C7" s="20">
        <v>1</v>
      </c>
      <c r="D7" s="20" t="s">
        <v>29</v>
      </c>
      <c r="E7" s="20" t="s">
        <v>27</v>
      </c>
      <c r="F7" s="34">
        <v>1.0246</v>
      </c>
      <c r="G7" s="34">
        <v>-23.98</v>
      </c>
      <c r="H7" s="34">
        <v>-23.404254999999999</v>
      </c>
      <c r="I7" s="36">
        <v>44475.305291999997</v>
      </c>
      <c r="J7" s="34">
        <v>45569.4</v>
      </c>
      <c r="K7" s="36">
        <v>44475.305291999997</v>
      </c>
      <c r="L7" s="34">
        <v>45569.4</v>
      </c>
      <c r="M7" t="str">
        <f t="shared" si="0"/>
        <v/>
      </c>
    </row>
    <row r="8" spans="1:13" ht="22.5" customHeight="1" x14ac:dyDescent="0.25">
      <c r="A8" s="35">
        <v>44977</v>
      </c>
      <c r="B8" s="20" t="s">
        <v>34</v>
      </c>
      <c r="C8" s="20">
        <v>1</v>
      </c>
      <c r="D8" s="20" t="s">
        <v>29</v>
      </c>
      <c r="E8" s="20" t="s">
        <v>27</v>
      </c>
      <c r="F8" s="34">
        <v>1.0246</v>
      </c>
      <c r="G8" s="34">
        <v>-11.99</v>
      </c>
      <c r="H8" s="34">
        <v>-11.702128</v>
      </c>
      <c r="I8" s="36">
        <v>44463.603164</v>
      </c>
      <c r="J8" s="34">
        <v>45557.41</v>
      </c>
      <c r="K8" s="36">
        <v>44463.603164</v>
      </c>
      <c r="L8" s="34">
        <v>45557.41</v>
      </c>
      <c r="M8" t="str">
        <f t="shared" si="0"/>
        <v/>
      </c>
    </row>
    <row r="9" spans="1:13" ht="22.5" customHeight="1" x14ac:dyDescent="0.25">
      <c r="A9" s="35">
        <v>45005</v>
      </c>
      <c r="B9" s="20" t="s">
        <v>30</v>
      </c>
      <c r="C9" s="20"/>
      <c r="D9" s="20"/>
      <c r="E9" s="20" t="s">
        <v>31</v>
      </c>
      <c r="F9" s="34"/>
      <c r="G9" s="34">
        <v>20.05</v>
      </c>
      <c r="H9" s="34"/>
      <c r="I9" s="34"/>
      <c r="J9" s="34"/>
      <c r="K9" s="34"/>
      <c r="L9" s="34"/>
      <c r="M9" t="str">
        <f t="shared" si="0"/>
        <v/>
      </c>
    </row>
    <row r="10" spans="1:13" ht="22.5" customHeight="1" x14ac:dyDescent="0.25">
      <c r="A10" s="35">
        <v>45005</v>
      </c>
      <c r="B10" s="20" t="s">
        <v>32</v>
      </c>
      <c r="C10" s="20"/>
      <c r="D10" s="20"/>
      <c r="E10" s="20" t="s">
        <v>31</v>
      </c>
      <c r="F10" s="34"/>
      <c r="G10" s="34">
        <v>10.02</v>
      </c>
      <c r="H10" s="34"/>
      <c r="I10" s="34"/>
      <c r="J10" s="34"/>
      <c r="K10" s="34"/>
      <c r="L10" s="34"/>
      <c r="M10" t="str">
        <f t="shared" si="0"/>
        <v/>
      </c>
    </row>
    <row r="11" spans="1:13" ht="22.5" customHeight="1" x14ac:dyDescent="0.25">
      <c r="A11" s="35">
        <v>45005</v>
      </c>
      <c r="B11" s="20" t="s">
        <v>33</v>
      </c>
      <c r="C11" s="20">
        <v>1</v>
      </c>
      <c r="D11" s="20" t="s">
        <v>29</v>
      </c>
      <c r="E11" s="20" t="s">
        <v>27</v>
      </c>
      <c r="F11" s="34">
        <v>0.97950000000000004</v>
      </c>
      <c r="G11" s="34">
        <v>-20.05</v>
      </c>
      <c r="H11" s="34">
        <v>-20.469626999999999</v>
      </c>
      <c r="I11" s="36">
        <v>44443.133537000002</v>
      </c>
      <c r="J11" s="34">
        <v>43532.05</v>
      </c>
      <c r="K11" s="36">
        <v>44443.133537000002</v>
      </c>
      <c r="L11" s="34">
        <v>43532.05</v>
      </c>
      <c r="M11" t="str">
        <f t="shared" si="0"/>
        <v/>
      </c>
    </row>
    <row r="12" spans="1:13" ht="22.5" customHeight="1" x14ac:dyDescent="0.25">
      <c r="A12" s="35">
        <v>45005</v>
      </c>
      <c r="B12" s="20" t="s">
        <v>34</v>
      </c>
      <c r="C12" s="20">
        <v>1</v>
      </c>
      <c r="D12" s="20" t="s">
        <v>29</v>
      </c>
      <c r="E12" s="20" t="s">
        <v>27</v>
      </c>
      <c r="F12" s="34">
        <v>0.97950000000000004</v>
      </c>
      <c r="G12" s="34">
        <v>-10.02</v>
      </c>
      <c r="H12" s="34">
        <v>-10.229709</v>
      </c>
      <c r="I12" s="36">
        <v>44432.903828000002</v>
      </c>
      <c r="J12" s="34">
        <v>43522.03</v>
      </c>
      <c r="K12" s="36">
        <v>44432.903828000002</v>
      </c>
      <c r="L12" s="34">
        <v>43522.03</v>
      </c>
      <c r="M12" t="str">
        <f t="shared" si="0"/>
        <v/>
      </c>
    </row>
    <row r="13" spans="1:13" ht="22.5" customHeight="1" x14ac:dyDescent="0.25">
      <c r="A13" s="35">
        <v>45035</v>
      </c>
      <c r="B13" s="20" t="s">
        <v>30</v>
      </c>
      <c r="C13" s="20"/>
      <c r="D13" s="20"/>
      <c r="E13" s="20" t="s">
        <v>31</v>
      </c>
      <c r="F13" s="34"/>
      <c r="G13" s="34">
        <v>22.13</v>
      </c>
      <c r="H13" s="34"/>
      <c r="I13" s="34"/>
      <c r="J13" s="34"/>
      <c r="K13" s="34"/>
      <c r="L13" s="34"/>
      <c r="M13" t="str">
        <f t="shared" si="0"/>
        <v/>
      </c>
    </row>
    <row r="14" spans="1:13" ht="22.5" customHeight="1" x14ac:dyDescent="0.25">
      <c r="A14" s="35">
        <v>45035</v>
      </c>
      <c r="B14" s="20" t="s">
        <v>32</v>
      </c>
      <c r="C14" s="20"/>
      <c r="D14" s="20"/>
      <c r="E14" s="20" t="s">
        <v>31</v>
      </c>
      <c r="F14" s="34"/>
      <c r="G14" s="34">
        <v>11.06</v>
      </c>
      <c r="H14" s="34"/>
      <c r="I14" s="34"/>
      <c r="J14" s="34"/>
      <c r="K14" s="34"/>
      <c r="L14" s="34"/>
      <c r="M14" t="str">
        <f t="shared" si="0"/>
        <v/>
      </c>
    </row>
    <row r="15" spans="1:13" ht="22.5" customHeight="1" x14ac:dyDescent="0.25">
      <c r="A15" s="35">
        <v>45035</v>
      </c>
      <c r="B15" s="20" t="s">
        <v>33</v>
      </c>
      <c r="C15" s="20">
        <v>1</v>
      </c>
      <c r="D15" s="20" t="s">
        <v>29</v>
      </c>
      <c r="E15" s="20" t="s">
        <v>27</v>
      </c>
      <c r="F15" s="34">
        <v>1.0101</v>
      </c>
      <c r="G15" s="34">
        <v>-22.13</v>
      </c>
      <c r="H15" s="34">
        <v>-21.908722000000001</v>
      </c>
      <c r="I15" s="36">
        <v>44410.995106000002</v>
      </c>
      <c r="J15" s="34">
        <v>44859.55</v>
      </c>
      <c r="K15" s="36">
        <v>44410.995106000002</v>
      </c>
      <c r="L15" s="34">
        <v>44859.55</v>
      </c>
      <c r="M15" t="str">
        <f t="shared" si="0"/>
        <v/>
      </c>
    </row>
    <row r="16" spans="1:13" ht="22.5" customHeight="1" x14ac:dyDescent="0.25">
      <c r="A16" s="35">
        <v>45035</v>
      </c>
      <c r="B16" s="20" t="s">
        <v>34</v>
      </c>
      <c r="C16" s="20">
        <v>1</v>
      </c>
      <c r="D16" s="20" t="s">
        <v>29</v>
      </c>
      <c r="E16" s="20" t="s">
        <v>27</v>
      </c>
      <c r="F16" s="34">
        <v>1.0101</v>
      </c>
      <c r="G16" s="34">
        <v>-11.06</v>
      </c>
      <c r="H16" s="34">
        <v>-10.949411</v>
      </c>
      <c r="I16" s="36">
        <v>44400.045695000001</v>
      </c>
      <c r="J16" s="34">
        <v>44848.49</v>
      </c>
      <c r="K16" s="36">
        <v>44400.045695000001</v>
      </c>
      <c r="L16" s="34">
        <v>44848.49</v>
      </c>
      <c r="M16" t="str">
        <f t="shared" si="0"/>
        <v/>
      </c>
    </row>
    <row r="17" spans="1:13" ht="22.5" customHeight="1" x14ac:dyDescent="0.25">
      <c r="A17" s="35">
        <v>45065</v>
      </c>
      <c r="B17" s="20" t="s">
        <v>30</v>
      </c>
      <c r="C17" s="20"/>
      <c r="D17" s="20"/>
      <c r="E17" s="20" t="s">
        <v>31</v>
      </c>
      <c r="F17" s="34"/>
      <c r="G17" s="34">
        <v>22.67</v>
      </c>
      <c r="H17" s="34"/>
      <c r="I17" s="34"/>
      <c r="J17" s="34"/>
      <c r="K17" s="34"/>
      <c r="L17" s="34"/>
      <c r="M17" t="str">
        <f t="shared" si="0"/>
        <v/>
      </c>
    </row>
    <row r="18" spans="1:13" ht="22.5" customHeight="1" x14ac:dyDescent="0.25">
      <c r="A18" s="35">
        <v>45065</v>
      </c>
      <c r="B18" s="20" t="s">
        <v>32</v>
      </c>
      <c r="C18" s="20"/>
      <c r="D18" s="20"/>
      <c r="E18" s="20" t="s">
        <v>31</v>
      </c>
      <c r="F18" s="34"/>
      <c r="G18" s="34">
        <v>11.33</v>
      </c>
      <c r="H18" s="34"/>
      <c r="I18" s="34"/>
      <c r="J18" s="34"/>
      <c r="K18" s="34"/>
      <c r="L18" s="34"/>
      <c r="M18" t="str">
        <f t="shared" si="0"/>
        <v/>
      </c>
    </row>
    <row r="19" spans="1:13" ht="22.5" customHeight="1" x14ac:dyDescent="0.25">
      <c r="A19" s="35">
        <v>45065</v>
      </c>
      <c r="B19" s="20" t="s">
        <v>33</v>
      </c>
      <c r="C19" s="20">
        <v>1</v>
      </c>
      <c r="D19" s="20" t="s">
        <v>29</v>
      </c>
      <c r="E19" s="20" t="s">
        <v>27</v>
      </c>
      <c r="F19" s="34">
        <v>1.0353000000000001</v>
      </c>
      <c r="G19" s="34">
        <v>-22.67</v>
      </c>
      <c r="H19" s="34">
        <v>-21.897034999999999</v>
      </c>
      <c r="I19" s="36">
        <v>44378.148659999999</v>
      </c>
      <c r="J19" s="34">
        <v>45944.7</v>
      </c>
      <c r="K19" s="36">
        <v>44378.148659999999</v>
      </c>
      <c r="L19" s="34">
        <v>45944.7</v>
      </c>
      <c r="M19" t="str">
        <f t="shared" si="0"/>
        <v/>
      </c>
    </row>
    <row r="20" spans="1:13" ht="22.5" customHeight="1" x14ac:dyDescent="0.25">
      <c r="A20" s="35">
        <v>45065</v>
      </c>
      <c r="B20" s="20" t="s">
        <v>34</v>
      </c>
      <c r="C20" s="20">
        <v>1</v>
      </c>
      <c r="D20" s="20" t="s">
        <v>29</v>
      </c>
      <c r="E20" s="20" t="s">
        <v>27</v>
      </c>
      <c r="F20" s="34">
        <v>1.0353000000000001</v>
      </c>
      <c r="G20" s="34">
        <v>-11.33</v>
      </c>
      <c r="H20" s="34">
        <v>-10.943688</v>
      </c>
      <c r="I20" s="36">
        <v>44367.204972</v>
      </c>
      <c r="J20" s="34">
        <v>45933.37</v>
      </c>
      <c r="K20" s="36">
        <v>44367.204972</v>
      </c>
      <c r="L20" s="34">
        <v>45933.37</v>
      </c>
      <c r="M20" t="str">
        <f t="shared" si="0"/>
        <v/>
      </c>
    </row>
    <row r="21" spans="1:13" ht="22.5" customHeight="1" x14ac:dyDescent="0.25">
      <c r="A21" s="35">
        <v>45096</v>
      </c>
      <c r="B21" s="20" t="s">
        <v>30</v>
      </c>
      <c r="C21" s="20"/>
      <c r="D21" s="20"/>
      <c r="E21" s="20" t="s">
        <v>31</v>
      </c>
      <c r="F21" s="34"/>
      <c r="G21" s="34">
        <v>24.07</v>
      </c>
      <c r="H21" s="34"/>
      <c r="I21" s="34"/>
      <c r="J21" s="34"/>
      <c r="K21" s="34"/>
      <c r="L21" s="34"/>
      <c r="M21" t="str">
        <f t="shared" si="0"/>
        <v/>
      </c>
    </row>
    <row r="22" spans="1:13" ht="22.5" customHeight="1" x14ac:dyDescent="0.25">
      <c r="A22" s="35">
        <v>45096</v>
      </c>
      <c r="B22" s="20" t="s">
        <v>32</v>
      </c>
      <c r="C22" s="20"/>
      <c r="D22" s="20"/>
      <c r="E22" s="20" t="s">
        <v>31</v>
      </c>
      <c r="F22" s="34"/>
      <c r="G22" s="34">
        <v>12.03</v>
      </c>
      <c r="H22" s="34"/>
      <c r="I22" s="34"/>
      <c r="J22" s="34"/>
      <c r="K22" s="34"/>
      <c r="L22" s="34"/>
      <c r="M22" t="str">
        <f t="shared" si="0"/>
        <v/>
      </c>
    </row>
    <row r="23" spans="1:13" ht="22.5" customHeight="1" x14ac:dyDescent="0.25">
      <c r="A23" s="35">
        <v>45096</v>
      </c>
      <c r="B23" s="20" t="s">
        <v>33</v>
      </c>
      <c r="C23" s="20">
        <v>1</v>
      </c>
      <c r="D23" s="20" t="s">
        <v>29</v>
      </c>
      <c r="E23" s="20" t="s">
        <v>27</v>
      </c>
      <c r="F23" s="34">
        <v>1.0647</v>
      </c>
      <c r="G23" s="34">
        <v>-24.07</v>
      </c>
      <c r="H23" s="34">
        <v>-22.607306999999999</v>
      </c>
      <c r="I23" s="36">
        <v>44344.597665000001</v>
      </c>
      <c r="J23" s="34">
        <v>47213.69</v>
      </c>
      <c r="K23" s="36">
        <v>44344.597665000001</v>
      </c>
      <c r="L23" s="34">
        <v>47213.69</v>
      </c>
      <c r="M23" t="str">
        <f t="shared" si="0"/>
        <v/>
      </c>
    </row>
    <row r="24" spans="1:13" ht="22.5" customHeight="1" x14ac:dyDescent="0.25">
      <c r="A24" s="35">
        <v>45096</v>
      </c>
      <c r="B24" s="20" t="s">
        <v>34</v>
      </c>
      <c r="C24" s="20">
        <v>1</v>
      </c>
      <c r="D24" s="20" t="s">
        <v>29</v>
      </c>
      <c r="E24" s="20" t="s">
        <v>27</v>
      </c>
      <c r="F24" s="34">
        <v>1.0647</v>
      </c>
      <c r="G24" s="34">
        <v>-12.03</v>
      </c>
      <c r="H24" s="34">
        <v>-11.298957</v>
      </c>
      <c r="I24" s="36">
        <v>44333.298708000002</v>
      </c>
      <c r="J24" s="34">
        <v>47201.66</v>
      </c>
      <c r="K24" s="36">
        <v>44333.298708000002</v>
      </c>
      <c r="L24" s="34">
        <v>47201.66</v>
      </c>
      <c r="M24" t="str">
        <f t="shared" si="0"/>
        <v/>
      </c>
    </row>
    <row r="25" spans="1:13" ht="22.5" customHeight="1" x14ac:dyDescent="0.25">
      <c r="A25" s="35">
        <v>45126</v>
      </c>
      <c r="B25" s="20" t="s">
        <v>30</v>
      </c>
      <c r="C25" s="20"/>
      <c r="D25" s="20"/>
      <c r="E25" s="20" t="s">
        <v>31</v>
      </c>
      <c r="F25" s="34"/>
      <c r="G25" s="34">
        <v>23.48</v>
      </c>
      <c r="H25" s="34"/>
      <c r="I25" s="34"/>
      <c r="J25" s="34"/>
      <c r="K25" s="34"/>
      <c r="L25" s="34"/>
      <c r="M25" t="str">
        <f t="shared" si="0"/>
        <v/>
      </c>
    </row>
    <row r="26" spans="1:13" ht="22.5" customHeight="1" x14ac:dyDescent="0.25">
      <c r="A26" s="35">
        <v>45126</v>
      </c>
      <c r="B26" s="20" t="s">
        <v>32</v>
      </c>
      <c r="C26" s="20"/>
      <c r="D26" s="20"/>
      <c r="E26" s="20" t="s">
        <v>31</v>
      </c>
      <c r="F26" s="34"/>
      <c r="G26" s="34">
        <v>11.73</v>
      </c>
      <c r="H26" s="34"/>
      <c r="I26" s="34"/>
      <c r="J26" s="34"/>
      <c r="K26" s="34"/>
      <c r="L26" s="34"/>
      <c r="M26" t="str">
        <f t="shared" si="0"/>
        <v/>
      </c>
    </row>
    <row r="27" spans="1:13" ht="22.5" customHeight="1" x14ac:dyDescent="0.25">
      <c r="A27" s="35">
        <v>45126</v>
      </c>
      <c r="B27" s="20" t="s">
        <v>33</v>
      </c>
      <c r="C27" s="20">
        <v>1</v>
      </c>
      <c r="D27" s="20" t="s">
        <v>29</v>
      </c>
      <c r="E27" s="20" t="s">
        <v>27</v>
      </c>
      <c r="F27" s="34">
        <v>1.0739000000000001</v>
      </c>
      <c r="G27" s="34">
        <v>-23.48</v>
      </c>
      <c r="H27" s="34">
        <v>-21.864232999999999</v>
      </c>
      <c r="I27" s="36">
        <v>44311.434475000002</v>
      </c>
      <c r="J27" s="34">
        <v>47586.05</v>
      </c>
      <c r="K27" s="36">
        <v>44311.434475000002</v>
      </c>
      <c r="L27" s="34">
        <v>47586.05</v>
      </c>
      <c r="M27" t="str">
        <f t="shared" si="0"/>
        <v/>
      </c>
    </row>
    <row r="28" spans="1:13" ht="22.5" customHeight="1" x14ac:dyDescent="0.25">
      <c r="A28" s="35">
        <v>45126</v>
      </c>
      <c r="B28" s="20" t="s">
        <v>34</v>
      </c>
      <c r="C28" s="20">
        <v>1</v>
      </c>
      <c r="D28" s="20" t="s">
        <v>29</v>
      </c>
      <c r="E28" s="20" t="s">
        <v>27</v>
      </c>
      <c r="F28" s="34">
        <v>1.0739000000000001</v>
      </c>
      <c r="G28" s="34">
        <v>-11.73</v>
      </c>
      <c r="H28" s="34">
        <v>-10.922805</v>
      </c>
      <c r="I28" s="36">
        <v>44300.51167</v>
      </c>
      <c r="J28" s="34">
        <v>47574.32</v>
      </c>
      <c r="K28" s="36">
        <v>44300.51167</v>
      </c>
      <c r="L28" s="34">
        <v>47574.32</v>
      </c>
      <c r="M28" t="str">
        <f t="shared" si="0"/>
        <v/>
      </c>
    </row>
    <row r="29" spans="1:13" ht="22.5" customHeight="1" x14ac:dyDescent="0.25">
      <c r="A29" s="35">
        <v>45159</v>
      </c>
      <c r="B29" s="20" t="s">
        <v>30</v>
      </c>
      <c r="C29" s="20"/>
      <c r="D29" s="20"/>
      <c r="E29" s="20" t="s">
        <v>31</v>
      </c>
      <c r="F29" s="34"/>
      <c r="G29" s="34">
        <v>25.54</v>
      </c>
      <c r="H29" s="34"/>
      <c r="I29" s="34"/>
      <c r="J29" s="34"/>
      <c r="K29" s="34"/>
      <c r="L29" s="34"/>
      <c r="M29" t="str">
        <f t="shared" si="0"/>
        <v/>
      </c>
    </row>
    <row r="30" spans="1:13" ht="22.5" customHeight="1" x14ac:dyDescent="0.25">
      <c r="A30" s="35">
        <v>45159</v>
      </c>
      <c r="B30" s="20" t="s">
        <v>32</v>
      </c>
      <c r="C30" s="20"/>
      <c r="D30" s="20"/>
      <c r="E30" s="20" t="s">
        <v>31</v>
      </c>
      <c r="F30" s="34"/>
      <c r="G30" s="34">
        <v>12.76</v>
      </c>
      <c r="H30" s="34"/>
      <c r="I30" s="34"/>
      <c r="J30" s="34"/>
      <c r="K30" s="34"/>
      <c r="L30" s="34"/>
      <c r="M30" t="str">
        <f t="shared" si="0"/>
        <v/>
      </c>
    </row>
    <row r="31" spans="1:13" ht="22.5" customHeight="1" x14ac:dyDescent="0.25">
      <c r="A31" s="35">
        <v>45159</v>
      </c>
      <c r="B31" s="20" t="s">
        <v>33</v>
      </c>
      <c r="C31" s="20">
        <v>1</v>
      </c>
      <c r="D31" s="20" t="s">
        <v>29</v>
      </c>
      <c r="E31" s="20" t="s">
        <v>27</v>
      </c>
      <c r="F31" s="34">
        <v>1.0628</v>
      </c>
      <c r="G31" s="34">
        <v>-25.54</v>
      </c>
      <c r="H31" s="34">
        <v>-24.030861999999999</v>
      </c>
      <c r="I31" s="36">
        <v>44276.480808</v>
      </c>
      <c r="J31" s="34">
        <v>47057.04</v>
      </c>
      <c r="K31" s="36">
        <v>44276.480808</v>
      </c>
      <c r="L31" s="34">
        <v>47057.04</v>
      </c>
      <c r="M31" t="str">
        <f t="shared" si="0"/>
        <v/>
      </c>
    </row>
    <row r="32" spans="1:13" ht="22.5" customHeight="1" x14ac:dyDescent="0.25">
      <c r="A32" s="35">
        <v>45159</v>
      </c>
      <c r="B32" s="20" t="s">
        <v>34</v>
      </c>
      <c r="C32" s="20">
        <v>1</v>
      </c>
      <c r="D32" s="20" t="s">
        <v>29</v>
      </c>
      <c r="E32" s="20" t="s">
        <v>27</v>
      </c>
      <c r="F32" s="34">
        <v>1.0628</v>
      </c>
      <c r="G32" s="34">
        <v>-12.76</v>
      </c>
      <c r="H32" s="34">
        <v>-12.006022</v>
      </c>
      <c r="I32" s="36">
        <v>44264.474785999999</v>
      </c>
      <c r="J32" s="34">
        <v>47044.28</v>
      </c>
      <c r="K32" s="36">
        <v>44264.474785999999</v>
      </c>
      <c r="L32" s="34">
        <v>47044.28</v>
      </c>
      <c r="M32" t="str">
        <f t="shared" si="0"/>
        <v/>
      </c>
    </row>
    <row r="33" spans="1:13" ht="22.5" customHeight="1" x14ac:dyDescent="0.25">
      <c r="A33" s="35">
        <v>45188</v>
      </c>
      <c r="B33" s="20" t="s">
        <v>30</v>
      </c>
      <c r="C33" s="20"/>
      <c r="D33" s="20"/>
      <c r="E33" s="20" t="s">
        <v>31</v>
      </c>
      <c r="F33" s="34"/>
      <c r="G33" s="34">
        <v>23.2</v>
      </c>
      <c r="H33" s="34"/>
      <c r="I33" s="34"/>
      <c r="J33" s="34"/>
      <c r="K33" s="34"/>
      <c r="L33" s="34"/>
      <c r="M33" t="str">
        <f t="shared" si="0"/>
        <v/>
      </c>
    </row>
    <row r="34" spans="1:13" ht="22.5" customHeight="1" x14ac:dyDescent="0.25">
      <c r="A34" s="35">
        <v>45188</v>
      </c>
      <c r="B34" s="20" t="s">
        <v>32</v>
      </c>
      <c r="C34" s="20"/>
      <c r="D34" s="20"/>
      <c r="E34" s="20" t="s">
        <v>31</v>
      </c>
      <c r="F34" s="34"/>
      <c r="G34" s="34">
        <v>11.59</v>
      </c>
      <c r="H34" s="34"/>
      <c r="I34" s="34"/>
      <c r="J34" s="34"/>
      <c r="K34" s="34"/>
      <c r="L34" s="34"/>
      <c r="M34" t="str">
        <f t="shared" si="0"/>
        <v/>
      </c>
    </row>
    <row r="35" spans="1:13" ht="22.5" customHeight="1" x14ac:dyDescent="0.25">
      <c r="A35" s="35">
        <v>45188</v>
      </c>
      <c r="B35" s="20" t="s">
        <v>33</v>
      </c>
      <c r="C35" s="20">
        <v>1</v>
      </c>
      <c r="D35" s="20" t="s">
        <v>29</v>
      </c>
      <c r="E35" s="20" t="s">
        <v>27</v>
      </c>
      <c r="F35" s="34">
        <v>1.0992999999999999</v>
      </c>
      <c r="G35" s="34">
        <v>-23.2</v>
      </c>
      <c r="H35" s="34">
        <v>-21.104339</v>
      </c>
      <c r="I35" s="36">
        <v>44243.370447000001</v>
      </c>
      <c r="J35" s="34">
        <v>48636.74</v>
      </c>
      <c r="K35" s="36">
        <v>44243.370447000001</v>
      </c>
      <c r="L35" s="34">
        <v>48636.74</v>
      </c>
      <c r="M35" t="str">
        <f t="shared" si="0"/>
        <v/>
      </c>
    </row>
    <row r="36" spans="1:13" ht="22.5" customHeight="1" x14ac:dyDescent="0.25">
      <c r="A36" s="35">
        <v>45188</v>
      </c>
      <c r="B36" s="20" t="s">
        <v>34</v>
      </c>
      <c r="C36" s="20">
        <v>1</v>
      </c>
      <c r="D36" s="20" t="s">
        <v>29</v>
      </c>
      <c r="E36" s="20" t="s">
        <v>27</v>
      </c>
      <c r="F36" s="34">
        <v>1.0992999999999999</v>
      </c>
      <c r="G36" s="34">
        <v>-11.59</v>
      </c>
      <c r="H36" s="34">
        <v>-10.543073</v>
      </c>
      <c r="I36" s="36">
        <v>44232.827374</v>
      </c>
      <c r="J36" s="34">
        <v>48625.15</v>
      </c>
      <c r="K36" s="36">
        <v>44232.827374</v>
      </c>
      <c r="L36" s="34">
        <v>48625.15</v>
      </c>
      <c r="M36" t="str">
        <f t="shared" si="0"/>
        <v/>
      </c>
    </row>
    <row r="37" spans="1:13" ht="22.5" customHeight="1" x14ac:dyDescent="0.25">
      <c r="A37" s="35">
        <v>45218</v>
      </c>
      <c r="B37" s="20" t="s">
        <v>30</v>
      </c>
      <c r="C37" s="20"/>
      <c r="D37" s="20"/>
      <c r="E37" s="20" t="s">
        <v>31</v>
      </c>
      <c r="F37" s="34"/>
      <c r="G37" s="34">
        <v>23.4</v>
      </c>
      <c r="H37" s="34"/>
      <c r="I37" s="34"/>
      <c r="J37" s="34"/>
      <c r="K37" s="34"/>
      <c r="L37" s="34"/>
      <c r="M37" t="str">
        <f t="shared" si="0"/>
        <v/>
      </c>
    </row>
    <row r="38" spans="1:13" ht="22.5" customHeight="1" x14ac:dyDescent="0.25">
      <c r="A38" s="35">
        <v>45218</v>
      </c>
      <c r="B38" s="20" t="s">
        <v>32</v>
      </c>
      <c r="C38" s="20"/>
      <c r="D38" s="20"/>
      <c r="E38" s="20" t="s">
        <v>31</v>
      </c>
      <c r="F38" s="34"/>
      <c r="G38" s="34">
        <v>11.69</v>
      </c>
      <c r="H38" s="34"/>
      <c r="I38" s="34"/>
      <c r="J38" s="34"/>
      <c r="K38" s="34"/>
      <c r="L38" s="34"/>
      <c r="M38" t="str">
        <f t="shared" si="0"/>
        <v/>
      </c>
    </row>
    <row r="39" spans="1:13" ht="22.5" customHeight="1" x14ac:dyDescent="0.25">
      <c r="A39" s="35">
        <v>45218</v>
      </c>
      <c r="B39" s="20" t="s">
        <v>33</v>
      </c>
      <c r="C39" s="20">
        <v>1</v>
      </c>
      <c r="D39" s="20" t="s">
        <v>29</v>
      </c>
      <c r="E39" s="20" t="s">
        <v>27</v>
      </c>
      <c r="F39" s="34">
        <v>1.0726</v>
      </c>
      <c r="G39" s="34">
        <v>-23.4</v>
      </c>
      <c r="H39" s="34">
        <v>-21.816147999999998</v>
      </c>
      <c r="I39" s="36">
        <v>44211.011226000002</v>
      </c>
      <c r="J39" s="34">
        <v>47420.73</v>
      </c>
      <c r="K39" s="36">
        <v>44211.011226000002</v>
      </c>
      <c r="L39" s="34">
        <v>47420.73</v>
      </c>
      <c r="M39" t="str">
        <f t="shared" si="0"/>
        <v/>
      </c>
    </row>
    <row r="40" spans="1:13" ht="22.5" customHeight="1" x14ac:dyDescent="0.25">
      <c r="A40" s="35">
        <v>45218</v>
      </c>
      <c r="B40" s="20" t="s">
        <v>34</v>
      </c>
      <c r="C40" s="20">
        <v>1</v>
      </c>
      <c r="D40" s="20" t="s">
        <v>29</v>
      </c>
      <c r="E40" s="20" t="s">
        <v>27</v>
      </c>
      <c r="F40" s="34">
        <v>1.0726</v>
      </c>
      <c r="G40" s="34">
        <v>-11.69</v>
      </c>
      <c r="H40" s="34">
        <v>-10.898751000000001</v>
      </c>
      <c r="I40" s="36">
        <v>44200.112475000002</v>
      </c>
      <c r="J40" s="34">
        <v>47409.04</v>
      </c>
      <c r="K40" s="36">
        <v>44200.112475000002</v>
      </c>
      <c r="L40" s="34">
        <v>47409.04</v>
      </c>
      <c r="M40" t="str">
        <f t="shared" si="0"/>
        <v/>
      </c>
    </row>
    <row r="41" spans="1:13" ht="22.5" customHeight="1" x14ac:dyDescent="0.25">
      <c r="A41" s="35">
        <v>45250</v>
      </c>
      <c r="B41" s="20" t="s">
        <v>30</v>
      </c>
      <c r="C41" s="20"/>
      <c r="D41" s="20"/>
      <c r="E41" s="20" t="s">
        <v>31</v>
      </c>
      <c r="F41" s="34"/>
      <c r="G41" s="34">
        <v>25.62</v>
      </c>
      <c r="H41" s="34"/>
      <c r="I41" s="34"/>
      <c r="J41" s="34"/>
      <c r="K41" s="34"/>
      <c r="L41" s="34"/>
      <c r="M41" t="str">
        <f t="shared" si="0"/>
        <v/>
      </c>
    </row>
    <row r="42" spans="1:13" ht="22.5" customHeight="1" x14ac:dyDescent="0.25">
      <c r="A42" s="35">
        <v>45250</v>
      </c>
      <c r="B42" s="20" t="s">
        <v>32</v>
      </c>
      <c r="C42" s="20"/>
      <c r="D42" s="20"/>
      <c r="E42" s="20" t="s">
        <v>31</v>
      </c>
      <c r="F42" s="34"/>
      <c r="G42" s="34">
        <v>12.8</v>
      </c>
      <c r="H42" s="34"/>
      <c r="I42" s="34"/>
      <c r="J42" s="34"/>
      <c r="K42" s="34"/>
      <c r="L42" s="34"/>
      <c r="M42" t="str">
        <f t="shared" si="0"/>
        <v/>
      </c>
    </row>
    <row r="43" spans="1:13" ht="22.5" customHeight="1" x14ac:dyDescent="0.25">
      <c r="A43" s="35">
        <v>45250</v>
      </c>
      <c r="B43" s="20" t="s">
        <v>33</v>
      </c>
      <c r="C43" s="20">
        <v>1</v>
      </c>
      <c r="D43" s="20" t="s">
        <v>29</v>
      </c>
      <c r="E43" s="20" t="s">
        <v>27</v>
      </c>
      <c r="F43" s="34">
        <v>1.1020000000000001</v>
      </c>
      <c r="G43" s="34">
        <v>-25.62</v>
      </c>
      <c r="H43" s="34">
        <v>-23.248639000000001</v>
      </c>
      <c r="I43" s="36">
        <v>44176.863835999997</v>
      </c>
      <c r="J43" s="34">
        <v>48682.9</v>
      </c>
      <c r="K43" s="36">
        <v>44176.863835999997</v>
      </c>
      <c r="L43" s="34">
        <v>48682.9</v>
      </c>
      <c r="M43" t="str">
        <f t="shared" si="0"/>
        <v/>
      </c>
    </row>
    <row r="44" spans="1:13" ht="22.5" customHeight="1" x14ac:dyDescent="0.25">
      <c r="A44" s="35">
        <v>45250</v>
      </c>
      <c r="B44" s="20" t="s">
        <v>34</v>
      </c>
      <c r="C44" s="20">
        <v>1</v>
      </c>
      <c r="D44" s="20" t="s">
        <v>29</v>
      </c>
      <c r="E44" s="20" t="s">
        <v>27</v>
      </c>
      <c r="F44" s="34">
        <v>1.1020000000000001</v>
      </c>
      <c r="G44" s="34">
        <v>-12.8</v>
      </c>
      <c r="H44" s="34">
        <v>-11.615245</v>
      </c>
      <c r="I44" s="36">
        <v>44165.248591000003</v>
      </c>
      <c r="J44" s="34">
        <v>48670.1</v>
      </c>
      <c r="K44" s="36">
        <v>44165.248591000003</v>
      </c>
      <c r="L44" s="34">
        <v>48670.1</v>
      </c>
      <c r="M44" t="str">
        <f t="shared" si="0"/>
        <v/>
      </c>
    </row>
    <row r="45" spans="1:13" ht="22.5" customHeight="1" x14ac:dyDescent="0.25">
      <c r="A45" s="35">
        <v>45279</v>
      </c>
      <c r="B45" s="20" t="s">
        <v>30</v>
      </c>
      <c r="C45" s="20"/>
      <c r="D45" s="20"/>
      <c r="E45" s="20" t="s">
        <v>31</v>
      </c>
      <c r="F45" s="34"/>
      <c r="G45" s="34">
        <v>23.99</v>
      </c>
      <c r="H45" s="34"/>
      <c r="I45" s="34"/>
      <c r="J45" s="34"/>
      <c r="K45" s="34"/>
      <c r="L45" s="34"/>
      <c r="M45" t="str">
        <f t="shared" si="0"/>
        <v/>
      </c>
    </row>
    <row r="46" spans="1:13" ht="22.5" customHeight="1" x14ac:dyDescent="0.25">
      <c r="A46" s="35">
        <v>45279</v>
      </c>
      <c r="B46" s="20" t="s">
        <v>32</v>
      </c>
      <c r="C46" s="20"/>
      <c r="D46" s="20"/>
      <c r="E46" s="20" t="s">
        <v>31</v>
      </c>
      <c r="F46" s="34"/>
      <c r="G46" s="34">
        <v>11.99</v>
      </c>
      <c r="H46" s="34"/>
      <c r="I46" s="34"/>
      <c r="J46" s="34"/>
      <c r="K46" s="34"/>
      <c r="L46" s="34"/>
      <c r="M46" t="str">
        <f t="shared" si="0"/>
        <v/>
      </c>
    </row>
    <row r="47" spans="1:13" ht="22.5" customHeight="1" x14ac:dyDescent="0.25">
      <c r="A47" s="35">
        <v>45279</v>
      </c>
      <c r="B47" s="20" t="s">
        <v>33</v>
      </c>
      <c r="C47" s="20">
        <v>1</v>
      </c>
      <c r="D47" s="20" t="s">
        <v>29</v>
      </c>
      <c r="E47" s="20" t="s">
        <v>27</v>
      </c>
      <c r="F47" s="34">
        <v>1.1395999999999999</v>
      </c>
      <c r="G47" s="34">
        <v>-23.99</v>
      </c>
      <c r="H47" s="34">
        <v>-21.051245999999999</v>
      </c>
      <c r="I47" s="36">
        <v>44144.197345</v>
      </c>
      <c r="J47" s="34">
        <v>50306.73</v>
      </c>
      <c r="K47" s="36">
        <v>44144.197345</v>
      </c>
      <c r="L47" s="34">
        <v>50306.73</v>
      </c>
      <c r="M47" t="str">
        <f t="shared" si="0"/>
        <v/>
      </c>
    </row>
    <row r="48" spans="1:13" ht="22.5" customHeight="1" x14ac:dyDescent="0.25">
      <c r="A48" s="35">
        <v>45279</v>
      </c>
      <c r="B48" s="20" t="s">
        <v>34</v>
      </c>
      <c r="C48" s="20">
        <v>1</v>
      </c>
      <c r="D48" s="20" t="s">
        <v>29</v>
      </c>
      <c r="E48" s="20" t="s">
        <v>27</v>
      </c>
      <c r="F48" s="34">
        <v>1.1395999999999999</v>
      </c>
      <c r="G48" s="34">
        <v>-11.99</v>
      </c>
      <c r="H48" s="34">
        <v>-10.521236</v>
      </c>
      <c r="I48" s="36">
        <v>44133.676109</v>
      </c>
      <c r="J48" s="34">
        <v>50294.74</v>
      </c>
      <c r="K48" s="36">
        <v>44133.676109</v>
      </c>
      <c r="L48" s="34">
        <v>50294.74</v>
      </c>
      <c r="M48" t="str">
        <f t="shared" si="0"/>
        <v/>
      </c>
    </row>
    <row r="49" spans="1:13" ht="22.5" customHeight="1" x14ac:dyDescent="0.25">
      <c r="A49" s="35">
        <v>45310</v>
      </c>
      <c r="B49" s="20" t="s">
        <v>30</v>
      </c>
      <c r="C49" s="20"/>
      <c r="D49" s="20"/>
      <c r="E49" s="20" t="s">
        <v>31</v>
      </c>
      <c r="F49" s="34"/>
      <c r="G49" s="34">
        <v>25.94</v>
      </c>
      <c r="H49" s="34"/>
      <c r="I49" s="34"/>
      <c r="J49" s="34"/>
      <c r="K49" s="34"/>
      <c r="L49" s="34"/>
      <c r="M49" t="str">
        <f t="shared" si="0"/>
        <v/>
      </c>
    </row>
    <row r="50" spans="1:13" ht="22.5" customHeight="1" x14ac:dyDescent="0.25">
      <c r="A50" s="35">
        <v>45310</v>
      </c>
      <c r="B50" s="20" t="s">
        <v>32</v>
      </c>
      <c r="C50" s="20"/>
      <c r="D50" s="20"/>
      <c r="E50" s="20" t="s">
        <v>31</v>
      </c>
      <c r="F50" s="34"/>
      <c r="G50" s="34">
        <v>12.96</v>
      </c>
      <c r="H50" s="34"/>
      <c r="I50" s="34"/>
      <c r="J50" s="34"/>
      <c r="K50" s="34"/>
      <c r="L50" s="34"/>
      <c r="M50" t="str">
        <f t="shared" si="0"/>
        <v/>
      </c>
    </row>
    <row r="51" spans="1:13" ht="22.5" customHeight="1" x14ac:dyDescent="0.25">
      <c r="A51" s="35">
        <v>45310</v>
      </c>
      <c r="B51" s="20" t="s">
        <v>33</v>
      </c>
      <c r="C51" s="20">
        <v>1</v>
      </c>
      <c r="D51" s="20" t="s">
        <v>29</v>
      </c>
      <c r="E51" s="20" t="s">
        <v>27</v>
      </c>
      <c r="F51" s="34">
        <v>1.1532</v>
      </c>
      <c r="G51" s="34">
        <v>-25.94</v>
      </c>
      <c r="H51" s="34">
        <v>-22.493929999999999</v>
      </c>
      <c r="I51" s="36">
        <v>44111.182179000003</v>
      </c>
      <c r="J51" s="34">
        <v>50869.02</v>
      </c>
      <c r="K51" s="36">
        <v>44111.182179000003</v>
      </c>
      <c r="L51" s="34">
        <v>50869.02</v>
      </c>
      <c r="M51" t="str">
        <f t="shared" si="0"/>
        <v/>
      </c>
    </row>
    <row r="52" spans="1:13" ht="22.5" customHeight="1" x14ac:dyDescent="0.25">
      <c r="A52" s="35">
        <v>45310</v>
      </c>
      <c r="B52" s="20" t="s">
        <v>34</v>
      </c>
      <c r="C52" s="20">
        <v>1</v>
      </c>
      <c r="D52" s="20" t="s">
        <v>29</v>
      </c>
      <c r="E52" s="20" t="s">
        <v>27</v>
      </c>
      <c r="F52" s="34">
        <v>1.1532</v>
      </c>
      <c r="G52" s="34">
        <v>-12.96</v>
      </c>
      <c r="H52" s="34">
        <v>-11.238293000000001</v>
      </c>
      <c r="I52" s="36">
        <v>44099.943886000001</v>
      </c>
      <c r="J52" s="34">
        <v>50856.06</v>
      </c>
      <c r="K52" s="36">
        <v>44099.943886000001</v>
      </c>
      <c r="L52" s="34">
        <v>50856.06</v>
      </c>
      <c r="M52" t="str">
        <f t="shared" si="0"/>
        <v/>
      </c>
    </row>
    <row r="53" spans="1:13" ht="22.5" customHeight="1" x14ac:dyDescent="0.25">
      <c r="A53" s="35">
        <v>45341</v>
      </c>
      <c r="B53" s="20" t="s">
        <v>30</v>
      </c>
      <c r="C53" s="20"/>
      <c r="D53" s="20"/>
      <c r="E53" s="20" t="s">
        <v>31</v>
      </c>
      <c r="F53" s="34"/>
      <c r="G53" s="34">
        <v>27.32</v>
      </c>
      <c r="H53" s="34"/>
      <c r="I53" s="34"/>
      <c r="J53" s="34"/>
      <c r="K53" s="34"/>
      <c r="L53" s="34"/>
      <c r="M53" t="str">
        <f t="shared" si="0"/>
        <v/>
      </c>
    </row>
    <row r="54" spans="1:13" ht="22.5" customHeight="1" x14ac:dyDescent="0.25">
      <c r="A54" s="35">
        <v>45341</v>
      </c>
      <c r="B54" s="20" t="s">
        <v>32</v>
      </c>
      <c r="C54" s="20"/>
      <c r="D54" s="20"/>
      <c r="E54" s="20" t="s">
        <v>31</v>
      </c>
      <c r="F54" s="34"/>
      <c r="G54" s="34">
        <v>13.65</v>
      </c>
      <c r="H54" s="34"/>
      <c r="I54" s="34"/>
      <c r="J54" s="34"/>
      <c r="K54" s="34"/>
      <c r="L54" s="34"/>
      <c r="M54" t="str">
        <f t="shared" si="0"/>
        <v/>
      </c>
    </row>
    <row r="55" spans="1:13" ht="22.5" customHeight="1" x14ac:dyDescent="0.25">
      <c r="A55" s="35">
        <v>45341</v>
      </c>
      <c r="B55" s="20" t="s">
        <v>33</v>
      </c>
      <c r="C55" s="20">
        <v>1</v>
      </c>
      <c r="D55" s="20" t="s">
        <v>29</v>
      </c>
      <c r="E55" s="20" t="s">
        <v>27</v>
      </c>
      <c r="F55" s="34">
        <v>1.2156</v>
      </c>
      <c r="G55" s="34">
        <v>-27.32</v>
      </c>
      <c r="H55" s="34">
        <v>-22.474498000000001</v>
      </c>
      <c r="I55" s="36">
        <v>44077.469387999998</v>
      </c>
      <c r="J55" s="34">
        <v>53580.57</v>
      </c>
      <c r="K55" s="36">
        <v>44077.469387999998</v>
      </c>
      <c r="L55" s="34">
        <v>53580.57</v>
      </c>
      <c r="M55" t="str">
        <f t="shared" si="0"/>
        <v/>
      </c>
    </row>
    <row r="56" spans="1:13" ht="22.5" customHeight="1" x14ac:dyDescent="0.25">
      <c r="A56" s="35">
        <v>45341</v>
      </c>
      <c r="B56" s="20" t="s">
        <v>34</v>
      </c>
      <c r="C56" s="20">
        <v>1</v>
      </c>
      <c r="D56" s="20" t="s">
        <v>29</v>
      </c>
      <c r="E56" s="20" t="s">
        <v>27</v>
      </c>
      <c r="F56" s="34">
        <v>1.2156</v>
      </c>
      <c r="G56" s="34">
        <v>-13.65</v>
      </c>
      <c r="H56" s="34">
        <v>-11.229023</v>
      </c>
      <c r="I56" s="36">
        <v>44066.240364999998</v>
      </c>
      <c r="J56" s="34">
        <v>53566.92</v>
      </c>
      <c r="K56" s="36">
        <v>44066.240364999998</v>
      </c>
      <c r="L56" s="34">
        <v>53566.92</v>
      </c>
      <c r="M56" t="str">
        <f t="shared" si="0"/>
        <v/>
      </c>
    </row>
    <row r="57" spans="1:13" ht="22.5" customHeight="1" x14ac:dyDescent="0.25">
      <c r="A57" s="35">
        <v>45370</v>
      </c>
      <c r="B57" s="20" t="s">
        <v>30</v>
      </c>
      <c r="C57" s="20"/>
      <c r="D57" s="20"/>
      <c r="E57" s="20" t="s">
        <v>31</v>
      </c>
      <c r="F57" s="34"/>
      <c r="G57" s="34">
        <v>26.23</v>
      </c>
      <c r="H57" s="34"/>
      <c r="I57" s="34"/>
      <c r="J57" s="34"/>
      <c r="K57" s="34"/>
      <c r="L57" s="34"/>
      <c r="M57" t="str">
        <f t="shared" si="0"/>
        <v/>
      </c>
    </row>
    <row r="58" spans="1:13" ht="22.5" customHeight="1" x14ac:dyDescent="0.25">
      <c r="A58" s="35">
        <v>45370</v>
      </c>
      <c r="B58" s="20" t="s">
        <v>32</v>
      </c>
      <c r="C58" s="20"/>
      <c r="D58" s="20"/>
      <c r="E58" s="20" t="s">
        <v>31</v>
      </c>
      <c r="F58" s="34"/>
      <c r="G58" s="34">
        <v>13.11</v>
      </c>
      <c r="H58" s="34"/>
      <c r="I58" s="34"/>
      <c r="J58" s="34"/>
      <c r="K58" s="34"/>
      <c r="L58" s="34"/>
      <c r="M58" t="str">
        <f t="shared" si="0"/>
        <v/>
      </c>
    </row>
    <row r="59" spans="1:13" ht="22.5" customHeight="1" x14ac:dyDescent="0.25">
      <c r="A59" s="35">
        <v>45370</v>
      </c>
      <c r="B59" s="20" t="s">
        <v>33</v>
      </c>
      <c r="C59" s="20">
        <v>1</v>
      </c>
      <c r="D59" s="20" t="s">
        <v>29</v>
      </c>
      <c r="E59" s="20" t="s">
        <v>27</v>
      </c>
      <c r="F59" s="34">
        <v>1.2487999999999999</v>
      </c>
      <c r="G59" s="34">
        <v>-26.23</v>
      </c>
      <c r="H59" s="34">
        <v>-21.004163999999999</v>
      </c>
      <c r="I59" s="36">
        <v>44045.236201</v>
      </c>
      <c r="J59" s="34">
        <v>55003.69</v>
      </c>
      <c r="K59" s="36">
        <v>44045.236201</v>
      </c>
      <c r="L59" s="34">
        <v>55003.69</v>
      </c>
      <c r="M59" t="str">
        <f t="shared" si="0"/>
        <v/>
      </c>
    </row>
    <row r="60" spans="1:13" ht="22.5" customHeight="1" x14ac:dyDescent="0.25">
      <c r="A60" s="35">
        <v>45370</v>
      </c>
      <c r="B60" s="20" t="s">
        <v>34</v>
      </c>
      <c r="C60" s="20">
        <v>1</v>
      </c>
      <c r="D60" s="20" t="s">
        <v>29</v>
      </c>
      <c r="E60" s="20" t="s">
        <v>27</v>
      </c>
      <c r="F60" s="34">
        <v>1.2487999999999999</v>
      </c>
      <c r="G60" s="34">
        <v>-13.11</v>
      </c>
      <c r="H60" s="34">
        <v>-10.498078</v>
      </c>
      <c r="I60" s="36">
        <v>44034.738123000003</v>
      </c>
      <c r="J60" s="34">
        <v>54990.58</v>
      </c>
      <c r="K60" s="36">
        <v>44034.738123000003</v>
      </c>
      <c r="L60" s="34">
        <v>54990.58</v>
      </c>
      <c r="M60" t="str">
        <f t="shared" si="0"/>
        <v/>
      </c>
    </row>
    <row r="61" spans="1:13" ht="22.5" customHeight="1" x14ac:dyDescent="0.25">
      <c r="A61" s="35">
        <v>45394</v>
      </c>
      <c r="B61" s="20" t="s">
        <v>35</v>
      </c>
      <c r="C61" s="20">
        <v>2</v>
      </c>
      <c r="D61" s="20" t="s">
        <v>29</v>
      </c>
      <c r="E61" s="20" t="s">
        <v>27</v>
      </c>
      <c r="F61" s="34">
        <v>1.2633000000000001</v>
      </c>
      <c r="G61" s="34">
        <v>72.319999999999993</v>
      </c>
      <c r="H61" s="34">
        <v>57.245159999999998</v>
      </c>
      <c r="I61" s="34">
        <v>57.245159999999998</v>
      </c>
      <c r="J61" s="34">
        <v>72.319999999999993</v>
      </c>
      <c r="K61" s="36">
        <v>44091.983283000001</v>
      </c>
      <c r="L61" s="34">
        <v>55701.4</v>
      </c>
      <c r="M61" t="str">
        <f t="shared" si="0"/>
        <v/>
      </c>
    </row>
    <row r="62" spans="1:13" ht="22.5" customHeight="1" x14ac:dyDescent="0.25">
      <c r="A62" s="35">
        <v>45401</v>
      </c>
      <c r="B62" s="20" t="s">
        <v>30</v>
      </c>
      <c r="C62" s="20"/>
      <c r="D62" s="20"/>
      <c r="E62" s="20" t="s">
        <v>31</v>
      </c>
      <c r="F62" s="34"/>
      <c r="G62" s="34">
        <v>27.52</v>
      </c>
      <c r="H62" s="34"/>
      <c r="I62" s="34"/>
      <c r="J62" s="34"/>
      <c r="K62" s="34"/>
      <c r="L62" s="34"/>
      <c r="M62" t="str">
        <f t="shared" si="0"/>
        <v/>
      </c>
    </row>
    <row r="63" spans="1:13" ht="22.5" customHeight="1" x14ac:dyDescent="0.25">
      <c r="A63" s="35">
        <v>45401</v>
      </c>
      <c r="B63" s="20" t="s">
        <v>32</v>
      </c>
      <c r="C63" s="20"/>
      <c r="D63" s="20"/>
      <c r="E63" s="20" t="s">
        <v>31</v>
      </c>
      <c r="F63" s="34"/>
      <c r="G63" s="34">
        <v>13.75</v>
      </c>
      <c r="H63" s="34"/>
      <c r="I63" s="34"/>
      <c r="J63" s="34"/>
      <c r="K63" s="34"/>
      <c r="L63" s="34"/>
      <c r="M63" t="str">
        <f t="shared" si="0"/>
        <v/>
      </c>
    </row>
    <row r="64" spans="1:13" ht="22.5" customHeight="1" x14ac:dyDescent="0.25">
      <c r="A64" s="35">
        <v>45401</v>
      </c>
      <c r="B64" s="20" t="s">
        <v>30</v>
      </c>
      <c r="C64" s="20"/>
      <c r="D64" s="20"/>
      <c r="E64" s="20" t="s">
        <v>31</v>
      </c>
      <c r="F64" s="34"/>
      <c r="G64" s="34">
        <v>0.01</v>
      </c>
      <c r="H64" s="34"/>
      <c r="I64" s="34"/>
      <c r="J64" s="34"/>
      <c r="K64" s="34"/>
      <c r="L64" s="34"/>
      <c r="M64" t="str">
        <f t="shared" si="0"/>
        <v/>
      </c>
    </row>
    <row r="65" spans="1:13" ht="22.5" customHeight="1" x14ac:dyDescent="0.25">
      <c r="A65" s="35">
        <v>45401</v>
      </c>
      <c r="B65" s="20" t="s">
        <v>33</v>
      </c>
      <c r="C65" s="20">
        <v>1</v>
      </c>
      <c r="D65" s="20" t="s">
        <v>29</v>
      </c>
      <c r="E65" s="20" t="s">
        <v>27</v>
      </c>
      <c r="F65" s="34">
        <v>1.2264999999999999</v>
      </c>
      <c r="G65" s="34">
        <v>-27.52</v>
      </c>
      <c r="H65" s="34">
        <v>-22.437830999999999</v>
      </c>
      <c r="I65" s="36">
        <v>44012.300292</v>
      </c>
      <c r="J65" s="34">
        <v>53981.09</v>
      </c>
      <c r="K65" s="36">
        <v>44069.545451999998</v>
      </c>
      <c r="L65" s="34">
        <v>54051.3</v>
      </c>
      <c r="M65" t="str">
        <f t="shared" si="0"/>
        <v/>
      </c>
    </row>
    <row r="66" spans="1:13" ht="22.5" customHeight="1" x14ac:dyDescent="0.25">
      <c r="A66" s="35">
        <v>45401</v>
      </c>
      <c r="B66" s="20" t="s">
        <v>34</v>
      </c>
      <c r="C66" s="20">
        <v>1</v>
      </c>
      <c r="D66" s="20" t="s">
        <v>29</v>
      </c>
      <c r="E66" s="20" t="s">
        <v>27</v>
      </c>
      <c r="F66" s="34">
        <v>1.2264999999999999</v>
      </c>
      <c r="G66" s="34">
        <v>-13.75</v>
      </c>
      <c r="H66" s="34">
        <v>-11.210762000000001</v>
      </c>
      <c r="I66" s="36">
        <v>44001.089529999997</v>
      </c>
      <c r="J66" s="34">
        <v>53967.34</v>
      </c>
      <c r="K66" s="36">
        <v>44058.334690000003</v>
      </c>
      <c r="L66" s="34">
        <v>54037.55</v>
      </c>
      <c r="M66" t="str">
        <f t="shared" si="0"/>
        <v/>
      </c>
    </row>
    <row r="67" spans="1:13" ht="22.5" customHeight="1" x14ac:dyDescent="0.25">
      <c r="A67" s="35">
        <v>45401</v>
      </c>
      <c r="B67" s="20" t="s">
        <v>33</v>
      </c>
      <c r="C67" s="20">
        <v>2</v>
      </c>
      <c r="D67" s="20" t="s">
        <v>29</v>
      </c>
      <c r="E67" s="20" t="s">
        <v>27</v>
      </c>
      <c r="F67" s="34">
        <v>1.2264999999999999</v>
      </c>
      <c r="G67" s="34">
        <v>-0.01</v>
      </c>
      <c r="H67" s="34">
        <v>-8.1530000000000005E-3</v>
      </c>
      <c r="I67" s="34">
        <v>57.237006999999998</v>
      </c>
      <c r="J67" s="34">
        <v>70.2</v>
      </c>
      <c r="K67" s="36">
        <v>44058.326537000001</v>
      </c>
      <c r="L67" s="34">
        <v>54037.54</v>
      </c>
      <c r="M67" t="str">
        <f t="shared" ref="M67:M130" si="1">IF(E67="RL Global Equity Diversified Fund","Fund A", "")</f>
        <v/>
      </c>
    </row>
    <row r="68" spans="1:13" ht="22.5" customHeight="1" x14ac:dyDescent="0.25">
      <c r="A68" s="35">
        <v>45432</v>
      </c>
      <c r="B68" s="20" t="s">
        <v>30</v>
      </c>
      <c r="C68" s="20"/>
      <c r="D68" s="20"/>
      <c r="E68" s="20" t="s">
        <v>31</v>
      </c>
      <c r="F68" s="34"/>
      <c r="G68" s="34">
        <v>0.04</v>
      </c>
      <c r="H68" s="34"/>
      <c r="I68" s="34"/>
      <c r="J68" s="34"/>
      <c r="K68" s="34"/>
      <c r="L68" s="34"/>
      <c r="M68" t="str">
        <f t="shared" si="1"/>
        <v/>
      </c>
    </row>
    <row r="69" spans="1:13" ht="22.5" customHeight="1" x14ac:dyDescent="0.25">
      <c r="A69" s="35">
        <v>45432</v>
      </c>
      <c r="B69" s="20" t="s">
        <v>32</v>
      </c>
      <c r="C69" s="20"/>
      <c r="D69" s="20"/>
      <c r="E69" s="20" t="s">
        <v>31</v>
      </c>
      <c r="F69" s="34"/>
      <c r="G69" s="34">
        <v>0.02</v>
      </c>
      <c r="H69" s="34"/>
      <c r="I69" s="34"/>
      <c r="J69" s="34"/>
      <c r="K69" s="34"/>
      <c r="L69" s="34"/>
      <c r="M69" t="str">
        <f t="shared" si="1"/>
        <v/>
      </c>
    </row>
    <row r="70" spans="1:13" ht="22.5" customHeight="1" x14ac:dyDescent="0.25">
      <c r="A70" s="35">
        <v>45432</v>
      </c>
      <c r="B70" s="20" t="s">
        <v>30</v>
      </c>
      <c r="C70" s="20"/>
      <c r="D70" s="20"/>
      <c r="E70" s="20" t="s">
        <v>31</v>
      </c>
      <c r="F70" s="34"/>
      <c r="G70" s="34">
        <v>28.91</v>
      </c>
      <c r="H70" s="34"/>
      <c r="I70" s="34"/>
      <c r="J70" s="34"/>
      <c r="K70" s="34"/>
      <c r="L70" s="34"/>
      <c r="M70" t="str">
        <f t="shared" si="1"/>
        <v/>
      </c>
    </row>
    <row r="71" spans="1:13" ht="22.5" customHeight="1" x14ac:dyDescent="0.25">
      <c r="A71" s="35">
        <v>45432</v>
      </c>
      <c r="B71" s="20" t="s">
        <v>32</v>
      </c>
      <c r="C71" s="20"/>
      <c r="D71" s="20"/>
      <c r="E71" s="20" t="s">
        <v>31</v>
      </c>
      <c r="F71" s="34"/>
      <c r="G71" s="34">
        <v>14.45</v>
      </c>
      <c r="H71" s="34"/>
      <c r="I71" s="34"/>
      <c r="J71" s="34"/>
      <c r="K71" s="34"/>
      <c r="L71" s="34"/>
      <c r="M71" t="str">
        <f t="shared" si="1"/>
        <v/>
      </c>
    </row>
    <row r="72" spans="1:13" ht="22.5" customHeight="1" x14ac:dyDescent="0.25">
      <c r="A72" s="35">
        <v>45432</v>
      </c>
      <c r="B72" s="20" t="s">
        <v>33</v>
      </c>
      <c r="C72" s="20">
        <v>1</v>
      </c>
      <c r="D72" s="20" t="s">
        <v>29</v>
      </c>
      <c r="E72" s="20" t="s">
        <v>27</v>
      </c>
      <c r="F72" s="34">
        <v>1.2894000000000001</v>
      </c>
      <c r="G72" s="34">
        <v>-28.91</v>
      </c>
      <c r="H72" s="34">
        <v>-22.421281</v>
      </c>
      <c r="I72" s="36">
        <v>43978.668249000002</v>
      </c>
      <c r="J72" s="34">
        <v>56706.09</v>
      </c>
      <c r="K72" s="36">
        <v>44035.905255999998</v>
      </c>
      <c r="L72" s="34">
        <v>56779.9</v>
      </c>
      <c r="M72" t="str">
        <f t="shared" si="1"/>
        <v/>
      </c>
    </row>
    <row r="73" spans="1:13" ht="22.5" customHeight="1" x14ac:dyDescent="0.25">
      <c r="A73" s="35">
        <v>45432</v>
      </c>
      <c r="B73" s="20" t="s">
        <v>34</v>
      </c>
      <c r="C73" s="20">
        <v>1</v>
      </c>
      <c r="D73" s="20" t="s">
        <v>29</v>
      </c>
      <c r="E73" s="20" t="s">
        <v>27</v>
      </c>
      <c r="F73" s="34">
        <v>1.2894000000000001</v>
      </c>
      <c r="G73" s="34">
        <v>-14.45</v>
      </c>
      <c r="H73" s="34">
        <v>-11.206763</v>
      </c>
      <c r="I73" s="36">
        <v>43967.461486</v>
      </c>
      <c r="J73" s="34">
        <v>56691.64</v>
      </c>
      <c r="K73" s="36">
        <v>44024.698493000004</v>
      </c>
      <c r="L73" s="34">
        <v>56765.45</v>
      </c>
      <c r="M73" t="str">
        <f t="shared" si="1"/>
        <v/>
      </c>
    </row>
    <row r="74" spans="1:13" ht="22.5" customHeight="1" x14ac:dyDescent="0.25">
      <c r="A74" s="35">
        <v>45432</v>
      </c>
      <c r="B74" s="20" t="s">
        <v>33</v>
      </c>
      <c r="C74" s="20">
        <v>2</v>
      </c>
      <c r="D74" s="20" t="s">
        <v>29</v>
      </c>
      <c r="E74" s="20" t="s">
        <v>27</v>
      </c>
      <c r="F74" s="34">
        <v>1.2894000000000001</v>
      </c>
      <c r="G74" s="34">
        <v>-0.04</v>
      </c>
      <c r="H74" s="34">
        <v>-3.1022000000000001E-2</v>
      </c>
      <c r="I74" s="34">
        <v>57.205984999999998</v>
      </c>
      <c r="J74" s="34">
        <v>73.760000000000005</v>
      </c>
      <c r="K74" s="36">
        <v>44024.667471000001</v>
      </c>
      <c r="L74" s="34">
        <v>56765.41</v>
      </c>
      <c r="M74" t="str">
        <f t="shared" si="1"/>
        <v/>
      </c>
    </row>
    <row r="75" spans="1:13" ht="22.5" customHeight="1" x14ac:dyDescent="0.25">
      <c r="A75" s="35">
        <v>45432</v>
      </c>
      <c r="B75" s="20" t="s">
        <v>34</v>
      </c>
      <c r="C75" s="20">
        <v>2</v>
      </c>
      <c r="D75" s="20" t="s">
        <v>29</v>
      </c>
      <c r="E75" s="20" t="s">
        <v>27</v>
      </c>
      <c r="F75" s="34">
        <v>1.2894000000000001</v>
      </c>
      <c r="G75" s="34">
        <v>-0.02</v>
      </c>
      <c r="H75" s="34">
        <v>-1.5511E-2</v>
      </c>
      <c r="I75" s="34">
        <v>57.190474000000002</v>
      </c>
      <c r="J75" s="34">
        <v>73.739999999999995</v>
      </c>
      <c r="K75" s="36">
        <v>44024.651960000003</v>
      </c>
      <c r="L75" s="34">
        <v>56765.39</v>
      </c>
      <c r="M75" t="str">
        <f t="shared" si="1"/>
        <v/>
      </c>
    </row>
    <row r="76" spans="1:13" ht="22.5" customHeight="1" x14ac:dyDescent="0.25">
      <c r="A76" s="35">
        <v>45462</v>
      </c>
      <c r="B76" s="20" t="s">
        <v>30</v>
      </c>
      <c r="C76" s="20"/>
      <c r="D76" s="20"/>
      <c r="E76" s="20" t="s">
        <v>31</v>
      </c>
      <c r="F76" s="34"/>
      <c r="G76" s="34">
        <v>0.04</v>
      </c>
      <c r="H76" s="34"/>
      <c r="I76" s="34"/>
      <c r="J76" s="34"/>
      <c r="K76" s="34"/>
      <c r="L76" s="34"/>
      <c r="M76" t="str">
        <f t="shared" si="1"/>
        <v/>
      </c>
    </row>
    <row r="77" spans="1:13" ht="22.5" customHeight="1" x14ac:dyDescent="0.25">
      <c r="A77" s="35">
        <v>45462</v>
      </c>
      <c r="B77" s="20" t="s">
        <v>32</v>
      </c>
      <c r="C77" s="20"/>
      <c r="D77" s="20"/>
      <c r="E77" s="20" t="s">
        <v>31</v>
      </c>
      <c r="F77" s="34"/>
      <c r="G77" s="34">
        <v>0.02</v>
      </c>
      <c r="H77" s="34"/>
      <c r="I77" s="34"/>
      <c r="J77" s="34"/>
      <c r="K77" s="34"/>
      <c r="L77" s="34"/>
      <c r="M77" t="str">
        <f t="shared" si="1"/>
        <v/>
      </c>
    </row>
    <row r="78" spans="1:13" ht="22.5" customHeight="1" x14ac:dyDescent="0.25">
      <c r="A78" s="35">
        <v>45462</v>
      </c>
      <c r="B78" s="20" t="s">
        <v>30</v>
      </c>
      <c r="C78" s="20"/>
      <c r="D78" s="20"/>
      <c r="E78" s="20" t="s">
        <v>31</v>
      </c>
      <c r="F78" s="34"/>
      <c r="G78" s="34">
        <v>28.66</v>
      </c>
      <c r="H78" s="34"/>
      <c r="I78" s="34"/>
      <c r="J78" s="34"/>
      <c r="K78" s="34"/>
      <c r="L78" s="34"/>
      <c r="M78" t="str">
        <f t="shared" si="1"/>
        <v/>
      </c>
    </row>
    <row r="79" spans="1:13" ht="22.5" customHeight="1" x14ac:dyDescent="0.25">
      <c r="A79" s="35">
        <v>45462</v>
      </c>
      <c r="B79" s="20" t="s">
        <v>32</v>
      </c>
      <c r="C79" s="20"/>
      <c r="D79" s="20"/>
      <c r="E79" s="20" t="s">
        <v>31</v>
      </c>
      <c r="F79" s="34"/>
      <c r="G79" s="34">
        <v>14.32</v>
      </c>
      <c r="H79" s="34"/>
      <c r="I79" s="34"/>
      <c r="J79" s="34"/>
      <c r="K79" s="34"/>
      <c r="L79" s="34"/>
      <c r="M79" t="str">
        <f t="shared" si="1"/>
        <v/>
      </c>
    </row>
    <row r="80" spans="1:13" ht="22.5" customHeight="1" x14ac:dyDescent="0.25">
      <c r="A80" s="35">
        <v>45462</v>
      </c>
      <c r="B80" s="20" t="s">
        <v>33</v>
      </c>
      <c r="C80" s="20">
        <v>1</v>
      </c>
      <c r="D80" s="20" t="s">
        <v>29</v>
      </c>
      <c r="E80" s="20" t="s">
        <v>27</v>
      </c>
      <c r="F80" s="34">
        <v>1.3217000000000001</v>
      </c>
      <c r="G80" s="34">
        <v>-28.66</v>
      </c>
      <c r="H80" s="34">
        <v>-21.684194999999999</v>
      </c>
      <c r="I80" s="36">
        <v>43945.777290999999</v>
      </c>
      <c r="J80" s="34">
        <v>58083.13</v>
      </c>
      <c r="K80" s="36">
        <v>44002.967765000001</v>
      </c>
      <c r="L80" s="34">
        <v>58158.720000000001</v>
      </c>
      <c r="M80" t="str">
        <f t="shared" si="1"/>
        <v/>
      </c>
    </row>
    <row r="81" spans="1:13" ht="22.5" customHeight="1" x14ac:dyDescent="0.25">
      <c r="A81" s="35">
        <v>45462</v>
      </c>
      <c r="B81" s="20" t="s">
        <v>34</v>
      </c>
      <c r="C81" s="20">
        <v>1</v>
      </c>
      <c r="D81" s="20" t="s">
        <v>29</v>
      </c>
      <c r="E81" s="20" t="s">
        <v>27</v>
      </c>
      <c r="F81" s="34">
        <v>1.3217000000000001</v>
      </c>
      <c r="G81" s="34">
        <v>-14.32</v>
      </c>
      <c r="H81" s="34">
        <v>-10.834531</v>
      </c>
      <c r="I81" s="36">
        <v>43934.942759999998</v>
      </c>
      <c r="J81" s="34">
        <v>58068.81</v>
      </c>
      <c r="K81" s="36">
        <v>43992.133234000001</v>
      </c>
      <c r="L81" s="34">
        <v>58144.4</v>
      </c>
      <c r="M81" t="str">
        <f t="shared" si="1"/>
        <v/>
      </c>
    </row>
    <row r="82" spans="1:13" ht="22.5" customHeight="1" x14ac:dyDescent="0.25">
      <c r="A82" s="35">
        <v>45462</v>
      </c>
      <c r="B82" s="20" t="s">
        <v>33</v>
      </c>
      <c r="C82" s="20">
        <v>2</v>
      </c>
      <c r="D82" s="20" t="s">
        <v>29</v>
      </c>
      <c r="E82" s="20" t="s">
        <v>27</v>
      </c>
      <c r="F82" s="34">
        <v>1.3217000000000001</v>
      </c>
      <c r="G82" s="34">
        <v>-0.04</v>
      </c>
      <c r="H82" s="34">
        <v>-3.0263999999999999E-2</v>
      </c>
      <c r="I82" s="34">
        <v>57.160209999999999</v>
      </c>
      <c r="J82" s="34">
        <v>75.55</v>
      </c>
      <c r="K82" s="36">
        <v>43992.10297</v>
      </c>
      <c r="L82" s="34">
        <v>58144.36</v>
      </c>
      <c r="M82" t="str">
        <f t="shared" si="1"/>
        <v/>
      </c>
    </row>
    <row r="83" spans="1:13" ht="22.5" customHeight="1" x14ac:dyDescent="0.25">
      <c r="A83" s="35">
        <v>45462</v>
      </c>
      <c r="B83" s="20" t="s">
        <v>34</v>
      </c>
      <c r="C83" s="20">
        <v>2</v>
      </c>
      <c r="D83" s="20" t="s">
        <v>29</v>
      </c>
      <c r="E83" s="20" t="s">
        <v>27</v>
      </c>
      <c r="F83" s="34">
        <v>1.3217000000000001</v>
      </c>
      <c r="G83" s="34">
        <v>-0.02</v>
      </c>
      <c r="H83" s="34">
        <v>-1.5132E-2</v>
      </c>
      <c r="I83" s="34">
        <v>57.145077999999998</v>
      </c>
      <c r="J83" s="34">
        <v>75.53</v>
      </c>
      <c r="K83" s="36">
        <v>43992.087837999999</v>
      </c>
      <c r="L83" s="34">
        <v>58144.34</v>
      </c>
      <c r="M83" t="str">
        <f t="shared" si="1"/>
        <v/>
      </c>
    </row>
    <row r="84" spans="1:13" ht="22.5" customHeight="1" x14ac:dyDescent="0.25">
      <c r="A84" s="35">
        <v>45492</v>
      </c>
      <c r="B84" s="20" t="s">
        <v>30</v>
      </c>
      <c r="C84" s="20"/>
      <c r="D84" s="20"/>
      <c r="E84" s="20" t="s">
        <v>31</v>
      </c>
      <c r="F84" s="34"/>
      <c r="G84" s="34">
        <v>28.64</v>
      </c>
      <c r="H84" s="34"/>
      <c r="I84" s="34"/>
      <c r="J84" s="34"/>
      <c r="K84" s="34"/>
      <c r="L84" s="34"/>
      <c r="M84" t="str">
        <f t="shared" si="1"/>
        <v/>
      </c>
    </row>
    <row r="85" spans="1:13" ht="22.5" customHeight="1" x14ac:dyDescent="0.25">
      <c r="A85" s="35">
        <v>45492</v>
      </c>
      <c r="B85" s="20" t="s">
        <v>32</v>
      </c>
      <c r="C85" s="20"/>
      <c r="D85" s="20"/>
      <c r="E85" s="20" t="s">
        <v>31</v>
      </c>
      <c r="F85" s="34"/>
      <c r="G85" s="34">
        <v>14.31</v>
      </c>
      <c r="H85" s="34"/>
      <c r="I85" s="34"/>
      <c r="J85" s="34"/>
      <c r="K85" s="34"/>
      <c r="L85" s="34"/>
      <c r="M85" t="str">
        <f t="shared" si="1"/>
        <v/>
      </c>
    </row>
    <row r="86" spans="1:13" ht="22.5" customHeight="1" x14ac:dyDescent="0.25">
      <c r="A86" s="35">
        <v>45492</v>
      </c>
      <c r="B86" s="20" t="s">
        <v>30</v>
      </c>
      <c r="C86" s="20"/>
      <c r="D86" s="20"/>
      <c r="E86" s="20" t="s">
        <v>31</v>
      </c>
      <c r="F86" s="34"/>
      <c r="G86" s="34">
        <v>0.04</v>
      </c>
      <c r="H86" s="34"/>
      <c r="I86" s="34"/>
      <c r="J86" s="34"/>
      <c r="K86" s="34"/>
      <c r="L86" s="34"/>
      <c r="M86" t="str">
        <f t="shared" si="1"/>
        <v/>
      </c>
    </row>
    <row r="87" spans="1:13" ht="22.5" customHeight="1" x14ac:dyDescent="0.25">
      <c r="A87" s="35">
        <v>45492</v>
      </c>
      <c r="B87" s="20" t="s">
        <v>32</v>
      </c>
      <c r="C87" s="20"/>
      <c r="D87" s="20"/>
      <c r="E87" s="20" t="s">
        <v>31</v>
      </c>
      <c r="F87" s="34"/>
      <c r="G87" s="34">
        <v>0.02</v>
      </c>
      <c r="H87" s="34"/>
      <c r="I87" s="34"/>
      <c r="J87" s="34"/>
      <c r="K87" s="34"/>
      <c r="L87" s="34"/>
      <c r="M87" t="str">
        <f t="shared" si="1"/>
        <v/>
      </c>
    </row>
    <row r="88" spans="1:13" ht="22.5" customHeight="1" x14ac:dyDescent="0.25">
      <c r="A88" s="35">
        <v>45492</v>
      </c>
      <c r="B88" s="20" t="s">
        <v>33</v>
      </c>
      <c r="C88" s="20">
        <v>1</v>
      </c>
      <c r="D88" s="20" t="s">
        <v>29</v>
      </c>
      <c r="E88" s="20" t="s">
        <v>27</v>
      </c>
      <c r="F88" s="34">
        <v>1.3217000000000001</v>
      </c>
      <c r="G88" s="34">
        <v>-28.64</v>
      </c>
      <c r="H88" s="34">
        <v>-21.669063000000001</v>
      </c>
      <c r="I88" s="36">
        <v>43913.273696999997</v>
      </c>
      <c r="J88" s="34">
        <v>58040.17</v>
      </c>
      <c r="K88" s="36">
        <v>43970.418774999998</v>
      </c>
      <c r="L88" s="34">
        <v>58115.7</v>
      </c>
      <c r="M88" t="str">
        <f t="shared" si="1"/>
        <v/>
      </c>
    </row>
    <row r="89" spans="1:13" ht="22.5" customHeight="1" x14ac:dyDescent="0.25">
      <c r="A89" s="35">
        <v>45492</v>
      </c>
      <c r="B89" s="20" t="s">
        <v>34</v>
      </c>
      <c r="C89" s="20">
        <v>1</v>
      </c>
      <c r="D89" s="20" t="s">
        <v>29</v>
      </c>
      <c r="E89" s="20" t="s">
        <v>27</v>
      </c>
      <c r="F89" s="34">
        <v>1.3217000000000001</v>
      </c>
      <c r="G89" s="34">
        <v>-14.31</v>
      </c>
      <c r="H89" s="34">
        <v>-10.826965</v>
      </c>
      <c r="I89" s="36">
        <v>43902.446731999997</v>
      </c>
      <c r="J89" s="34">
        <v>58025.86</v>
      </c>
      <c r="K89" s="36">
        <v>43959.591809999998</v>
      </c>
      <c r="L89" s="34">
        <v>58101.39</v>
      </c>
      <c r="M89" t="str">
        <f t="shared" si="1"/>
        <v/>
      </c>
    </row>
    <row r="90" spans="1:13" ht="22.5" customHeight="1" x14ac:dyDescent="0.25">
      <c r="A90" s="35">
        <v>45492</v>
      </c>
      <c r="B90" s="20" t="s">
        <v>33</v>
      </c>
      <c r="C90" s="20">
        <v>2</v>
      </c>
      <c r="D90" s="20" t="s">
        <v>29</v>
      </c>
      <c r="E90" s="20" t="s">
        <v>27</v>
      </c>
      <c r="F90" s="34">
        <v>1.3217000000000001</v>
      </c>
      <c r="G90" s="34">
        <v>-0.04</v>
      </c>
      <c r="H90" s="34">
        <v>-3.0263999999999999E-2</v>
      </c>
      <c r="I90" s="34">
        <v>57.114814000000003</v>
      </c>
      <c r="J90" s="34">
        <v>75.489999999999995</v>
      </c>
      <c r="K90" s="36">
        <v>43959.561545999997</v>
      </c>
      <c r="L90" s="34">
        <v>58101.35</v>
      </c>
      <c r="M90" t="str">
        <f t="shared" si="1"/>
        <v/>
      </c>
    </row>
    <row r="91" spans="1:13" ht="22.5" customHeight="1" x14ac:dyDescent="0.25">
      <c r="A91" s="35">
        <v>45492</v>
      </c>
      <c r="B91" s="20" t="s">
        <v>34</v>
      </c>
      <c r="C91" s="20">
        <v>2</v>
      </c>
      <c r="D91" s="20" t="s">
        <v>29</v>
      </c>
      <c r="E91" s="20" t="s">
        <v>27</v>
      </c>
      <c r="F91" s="34">
        <v>1.3217000000000001</v>
      </c>
      <c r="G91" s="34">
        <v>-0.02</v>
      </c>
      <c r="H91" s="34">
        <v>-1.5132E-2</v>
      </c>
      <c r="I91" s="34">
        <v>57.099682000000001</v>
      </c>
      <c r="J91" s="34">
        <v>75.47</v>
      </c>
      <c r="K91" s="36">
        <v>43959.546413999997</v>
      </c>
      <c r="L91" s="34">
        <v>58101.33</v>
      </c>
      <c r="M91" t="str">
        <f t="shared" si="1"/>
        <v/>
      </c>
    </row>
    <row r="92" spans="1:13" ht="22.5" customHeight="1" x14ac:dyDescent="0.25">
      <c r="A92" s="35">
        <v>45523</v>
      </c>
      <c r="B92" s="20" t="s">
        <v>30</v>
      </c>
      <c r="C92" s="20"/>
      <c r="D92" s="20"/>
      <c r="E92" s="20" t="s">
        <v>31</v>
      </c>
      <c r="F92" s="34"/>
      <c r="G92" s="34">
        <v>29.67</v>
      </c>
      <c r="H92" s="34"/>
      <c r="I92" s="34"/>
      <c r="J92" s="34"/>
      <c r="K92" s="34"/>
      <c r="L92" s="34"/>
      <c r="M92" t="str">
        <f t="shared" si="1"/>
        <v/>
      </c>
    </row>
    <row r="93" spans="1:13" ht="22.5" customHeight="1" x14ac:dyDescent="0.25">
      <c r="A93" s="35">
        <v>45523</v>
      </c>
      <c r="B93" s="20" t="s">
        <v>32</v>
      </c>
      <c r="C93" s="20"/>
      <c r="D93" s="20"/>
      <c r="E93" s="20" t="s">
        <v>31</v>
      </c>
      <c r="F93" s="34"/>
      <c r="G93" s="34">
        <v>14.83</v>
      </c>
      <c r="H93" s="34"/>
      <c r="I93" s="34"/>
      <c r="J93" s="34"/>
      <c r="K93" s="34"/>
      <c r="L93" s="34"/>
      <c r="M93" t="str">
        <f t="shared" si="1"/>
        <v/>
      </c>
    </row>
    <row r="94" spans="1:13" ht="22.5" customHeight="1" x14ac:dyDescent="0.25">
      <c r="A94" s="35">
        <v>45523</v>
      </c>
      <c r="B94" s="20" t="s">
        <v>30</v>
      </c>
      <c r="C94" s="20"/>
      <c r="D94" s="20"/>
      <c r="E94" s="20" t="s">
        <v>31</v>
      </c>
      <c r="F94" s="34"/>
      <c r="G94" s="34">
        <v>0.04</v>
      </c>
      <c r="H94" s="34"/>
      <c r="I94" s="34"/>
      <c r="J94" s="34"/>
      <c r="K94" s="34"/>
      <c r="L94" s="34"/>
      <c r="M94" t="str">
        <f t="shared" si="1"/>
        <v/>
      </c>
    </row>
    <row r="95" spans="1:13" ht="22.5" customHeight="1" x14ac:dyDescent="0.25">
      <c r="A95" s="35">
        <v>45523</v>
      </c>
      <c r="B95" s="20" t="s">
        <v>32</v>
      </c>
      <c r="C95" s="20"/>
      <c r="D95" s="20"/>
      <c r="E95" s="20" t="s">
        <v>31</v>
      </c>
      <c r="F95" s="34"/>
      <c r="G95" s="34">
        <v>0.02</v>
      </c>
      <c r="H95" s="34"/>
      <c r="I95" s="34"/>
      <c r="J95" s="34"/>
      <c r="K95" s="34"/>
      <c r="L95" s="34"/>
      <c r="M95" t="str">
        <f t="shared" si="1"/>
        <v/>
      </c>
    </row>
    <row r="96" spans="1:13" ht="22.5" customHeight="1" x14ac:dyDescent="0.25">
      <c r="A96" s="35">
        <v>45523</v>
      </c>
      <c r="B96" s="20" t="s">
        <v>33</v>
      </c>
      <c r="C96" s="20">
        <v>1</v>
      </c>
      <c r="D96" s="20" t="s">
        <v>29</v>
      </c>
      <c r="E96" s="20" t="s">
        <v>27</v>
      </c>
      <c r="F96" s="34">
        <v>1.3263</v>
      </c>
      <c r="G96" s="34">
        <v>-29.67</v>
      </c>
      <c r="H96" s="34">
        <v>-22.370504</v>
      </c>
      <c r="I96" s="36">
        <v>43880.076227999998</v>
      </c>
      <c r="J96" s="34">
        <v>58198.15</v>
      </c>
      <c r="K96" s="36">
        <v>43937.175909999998</v>
      </c>
      <c r="L96" s="34">
        <v>58273.88</v>
      </c>
      <c r="M96" t="str">
        <f t="shared" si="1"/>
        <v/>
      </c>
    </row>
    <row r="97" spans="1:13" ht="22.5" customHeight="1" x14ac:dyDescent="0.25">
      <c r="A97" s="35">
        <v>45523</v>
      </c>
      <c r="B97" s="20" t="s">
        <v>34</v>
      </c>
      <c r="C97" s="20">
        <v>1</v>
      </c>
      <c r="D97" s="20" t="s">
        <v>29</v>
      </c>
      <c r="E97" s="20" t="s">
        <v>27</v>
      </c>
      <c r="F97" s="34">
        <v>1.3263</v>
      </c>
      <c r="G97" s="34">
        <v>-14.83</v>
      </c>
      <c r="H97" s="34">
        <v>-11.181482000000001</v>
      </c>
      <c r="I97" s="36">
        <v>43868.894745999998</v>
      </c>
      <c r="J97" s="34">
        <v>58183.32</v>
      </c>
      <c r="K97" s="36">
        <v>43925.994427999998</v>
      </c>
      <c r="L97" s="34">
        <v>58259.05</v>
      </c>
      <c r="M97" t="str">
        <f t="shared" si="1"/>
        <v/>
      </c>
    </row>
    <row r="98" spans="1:13" ht="22.5" customHeight="1" x14ac:dyDescent="0.25">
      <c r="A98" s="35">
        <v>45523</v>
      </c>
      <c r="B98" s="20" t="s">
        <v>33</v>
      </c>
      <c r="C98" s="20">
        <v>2</v>
      </c>
      <c r="D98" s="20" t="s">
        <v>29</v>
      </c>
      <c r="E98" s="20" t="s">
        <v>27</v>
      </c>
      <c r="F98" s="34">
        <v>1.3263</v>
      </c>
      <c r="G98" s="34">
        <v>-0.04</v>
      </c>
      <c r="H98" s="34">
        <v>-3.0158999999999998E-2</v>
      </c>
      <c r="I98" s="34">
        <v>57.069522999999997</v>
      </c>
      <c r="J98" s="34">
        <v>75.69</v>
      </c>
      <c r="K98" s="36">
        <v>43925.964268999996</v>
      </c>
      <c r="L98" s="34">
        <v>58259.01</v>
      </c>
      <c r="M98" t="str">
        <f t="shared" si="1"/>
        <v/>
      </c>
    </row>
    <row r="99" spans="1:13" ht="22.5" customHeight="1" x14ac:dyDescent="0.25">
      <c r="A99" s="35">
        <v>45523</v>
      </c>
      <c r="B99" s="20" t="s">
        <v>34</v>
      </c>
      <c r="C99" s="20">
        <v>2</v>
      </c>
      <c r="D99" s="20" t="s">
        <v>29</v>
      </c>
      <c r="E99" s="20" t="s">
        <v>27</v>
      </c>
      <c r="F99" s="34">
        <v>1.3263</v>
      </c>
      <c r="G99" s="34">
        <v>-0.02</v>
      </c>
      <c r="H99" s="34">
        <v>-1.508E-2</v>
      </c>
      <c r="I99" s="34">
        <v>57.054442999999999</v>
      </c>
      <c r="J99" s="34">
        <v>75.67</v>
      </c>
      <c r="K99" s="36">
        <v>43925.949188999999</v>
      </c>
      <c r="L99" s="34">
        <v>58258.99</v>
      </c>
      <c r="M99" t="str">
        <f t="shared" si="1"/>
        <v/>
      </c>
    </row>
    <row r="100" spans="1:13" ht="22.5" customHeight="1" x14ac:dyDescent="0.25">
      <c r="A100" s="35">
        <v>45554</v>
      </c>
      <c r="B100" s="20" t="s">
        <v>30</v>
      </c>
      <c r="C100" s="20"/>
      <c r="D100" s="20"/>
      <c r="E100" s="20" t="s">
        <v>31</v>
      </c>
      <c r="F100" s="34"/>
      <c r="G100" s="34">
        <v>29.9</v>
      </c>
      <c r="H100" s="34"/>
      <c r="I100" s="34"/>
      <c r="J100" s="34"/>
      <c r="K100" s="34"/>
      <c r="L100" s="34"/>
      <c r="M100" t="str">
        <f t="shared" si="1"/>
        <v/>
      </c>
    </row>
    <row r="101" spans="1:13" ht="22.5" customHeight="1" x14ac:dyDescent="0.25">
      <c r="A101" s="35">
        <v>45554</v>
      </c>
      <c r="B101" s="20" t="s">
        <v>32</v>
      </c>
      <c r="C101" s="20"/>
      <c r="D101" s="20"/>
      <c r="E101" s="20" t="s">
        <v>31</v>
      </c>
      <c r="F101" s="34"/>
      <c r="G101" s="34">
        <v>14.94</v>
      </c>
      <c r="H101" s="34"/>
      <c r="I101" s="34"/>
      <c r="J101" s="34"/>
      <c r="K101" s="34"/>
      <c r="L101" s="34"/>
      <c r="M101" t="str">
        <f t="shared" si="1"/>
        <v/>
      </c>
    </row>
    <row r="102" spans="1:13" ht="22.5" customHeight="1" x14ac:dyDescent="0.25">
      <c r="A102" s="35">
        <v>45554</v>
      </c>
      <c r="B102" s="20" t="s">
        <v>30</v>
      </c>
      <c r="C102" s="20"/>
      <c r="D102" s="20"/>
      <c r="E102" s="20" t="s">
        <v>31</v>
      </c>
      <c r="F102" s="34"/>
      <c r="G102" s="34">
        <v>0.04</v>
      </c>
      <c r="H102" s="34"/>
      <c r="I102" s="34"/>
      <c r="J102" s="34"/>
      <c r="K102" s="34"/>
      <c r="L102" s="34"/>
      <c r="M102" t="str">
        <f t="shared" si="1"/>
        <v/>
      </c>
    </row>
    <row r="103" spans="1:13" ht="22.5" customHeight="1" x14ac:dyDescent="0.25">
      <c r="A103" s="35">
        <v>45554</v>
      </c>
      <c r="B103" s="20" t="s">
        <v>32</v>
      </c>
      <c r="C103" s="20"/>
      <c r="D103" s="20"/>
      <c r="E103" s="20" t="s">
        <v>31</v>
      </c>
      <c r="F103" s="34"/>
      <c r="G103" s="34">
        <v>0.02</v>
      </c>
      <c r="H103" s="34"/>
      <c r="I103" s="34"/>
      <c r="J103" s="34"/>
      <c r="K103" s="34"/>
      <c r="L103" s="34"/>
      <c r="M103" t="str">
        <f t="shared" si="1"/>
        <v/>
      </c>
    </row>
    <row r="104" spans="1:13" ht="22.5" customHeight="1" x14ac:dyDescent="0.25">
      <c r="A104" s="35">
        <v>45554</v>
      </c>
      <c r="B104" s="20" t="s">
        <v>33</v>
      </c>
      <c r="C104" s="20">
        <v>1</v>
      </c>
      <c r="D104" s="20" t="s">
        <v>29</v>
      </c>
      <c r="E104" s="20" t="s">
        <v>27</v>
      </c>
      <c r="F104" s="34">
        <v>1.3375999999999999</v>
      </c>
      <c r="G104" s="34">
        <v>-29.9</v>
      </c>
      <c r="H104" s="34">
        <v>-22.353469</v>
      </c>
      <c r="I104" s="36">
        <v>43846.541276999997</v>
      </c>
      <c r="J104" s="34">
        <v>58649.13</v>
      </c>
      <c r="K104" s="36">
        <v>43903.595719999998</v>
      </c>
      <c r="L104" s="34">
        <v>58725.45</v>
      </c>
      <c r="M104" t="str">
        <f t="shared" si="1"/>
        <v/>
      </c>
    </row>
    <row r="105" spans="1:13" ht="22.5" customHeight="1" x14ac:dyDescent="0.25">
      <c r="A105" s="35">
        <v>45554</v>
      </c>
      <c r="B105" s="20" t="s">
        <v>34</v>
      </c>
      <c r="C105" s="20">
        <v>1</v>
      </c>
      <c r="D105" s="20" t="s">
        <v>29</v>
      </c>
      <c r="E105" s="20" t="s">
        <v>27</v>
      </c>
      <c r="F105" s="34">
        <v>1.3375999999999999</v>
      </c>
      <c r="G105" s="34">
        <v>-14.94</v>
      </c>
      <c r="H105" s="34">
        <v>-11.169257999999999</v>
      </c>
      <c r="I105" s="36">
        <v>43835.372019000002</v>
      </c>
      <c r="J105" s="34">
        <v>58634.19</v>
      </c>
      <c r="K105" s="36">
        <v>43892.426462000003</v>
      </c>
      <c r="L105" s="34">
        <v>58710.51</v>
      </c>
      <c r="M105" t="str">
        <f t="shared" si="1"/>
        <v/>
      </c>
    </row>
    <row r="106" spans="1:13" ht="22.5" customHeight="1" x14ac:dyDescent="0.25">
      <c r="A106" s="35">
        <v>45554</v>
      </c>
      <c r="B106" s="20" t="s">
        <v>33</v>
      </c>
      <c r="C106" s="20">
        <v>2</v>
      </c>
      <c r="D106" s="20" t="s">
        <v>29</v>
      </c>
      <c r="E106" s="20" t="s">
        <v>27</v>
      </c>
      <c r="F106" s="34">
        <v>1.3375999999999999</v>
      </c>
      <c r="G106" s="34">
        <v>-0.04</v>
      </c>
      <c r="H106" s="34">
        <v>-2.9904E-2</v>
      </c>
      <c r="I106" s="34">
        <v>57.024538999999997</v>
      </c>
      <c r="J106" s="34">
        <v>76.28</v>
      </c>
      <c r="K106" s="36">
        <v>43892.396558</v>
      </c>
      <c r="L106" s="34">
        <v>58710.47</v>
      </c>
      <c r="M106" t="str">
        <f t="shared" si="1"/>
        <v/>
      </c>
    </row>
    <row r="107" spans="1:13" ht="22.5" customHeight="1" x14ac:dyDescent="0.25">
      <c r="A107" s="35">
        <v>45554</v>
      </c>
      <c r="B107" s="20" t="s">
        <v>34</v>
      </c>
      <c r="C107" s="20">
        <v>2</v>
      </c>
      <c r="D107" s="20" t="s">
        <v>29</v>
      </c>
      <c r="E107" s="20" t="s">
        <v>27</v>
      </c>
      <c r="F107" s="34">
        <v>1.3375999999999999</v>
      </c>
      <c r="G107" s="34">
        <v>-0.02</v>
      </c>
      <c r="H107" s="34">
        <v>-1.4952E-2</v>
      </c>
      <c r="I107" s="34">
        <v>57.009587000000003</v>
      </c>
      <c r="J107" s="34">
        <v>76.260000000000005</v>
      </c>
      <c r="K107" s="36">
        <v>43892.381606000003</v>
      </c>
      <c r="L107" s="34">
        <v>58710.45</v>
      </c>
      <c r="M107" t="str">
        <f t="shared" si="1"/>
        <v/>
      </c>
    </row>
    <row r="108" spans="1:13" ht="22.5" customHeight="1" x14ac:dyDescent="0.25">
      <c r="A108" s="35">
        <v>45586</v>
      </c>
      <c r="B108" s="20" t="s">
        <v>30</v>
      </c>
      <c r="C108" s="20"/>
      <c r="D108" s="20"/>
      <c r="E108" s="20" t="s">
        <v>31</v>
      </c>
      <c r="F108" s="34"/>
      <c r="G108" s="34">
        <v>32.15</v>
      </c>
      <c r="H108" s="34"/>
      <c r="I108" s="34"/>
      <c r="J108" s="34"/>
      <c r="K108" s="34"/>
      <c r="L108" s="34"/>
      <c r="M108" t="str">
        <f t="shared" si="1"/>
        <v/>
      </c>
    </row>
    <row r="109" spans="1:13" ht="22.5" customHeight="1" x14ac:dyDescent="0.25">
      <c r="A109" s="35">
        <v>45586</v>
      </c>
      <c r="B109" s="20" t="s">
        <v>32</v>
      </c>
      <c r="C109" s="20"/>
      <c r="D109" s="20"/>
      <c r="E109" s="20" t="s">
        <v>31</v>
      </c>
      <c r="F109" s="34"/>
      <c r="G109" s="34">
        <v>16.07</v>
      </c>
      <c r="H109" s="34"/>
      <c r="I109" s="34"/>
      <c r="J109" s="34"/>
      <c r="K109" s="34"/>
      <c r="L109" s="34"/>
      <c r="M109" t="str">
        <f t="shared" si="1"/>
        <v/>
      </c>
    </row>
    <row r="110" spans="1:13" ht="22.5" customHeight="1" x14ac:dyDescent="0.25">
      <c r="A110" s="35">
        <v>45586</v>
      </c>
      <c r="B110" s="20" t="s">
        <v>30</v>
      </c>
      <c r="C110" s="20"/>
      <c r="D110" s="20"/>
      <c r="E110" s="20" t="s">
        <v>31</v>
      </c>
      <c r="F110" s="34"/>
      <c r="G110" s="34">
        <v>0.04</v>
      </c>
      <c r="H110" s="34"/>
      <c r="I110" s="34"/>
      <c r="J110" s="34"/>
      <c r="K110" s="34"/>
      <c r="L110" s="34"/>
      <c r="M110" t="str">
        <f t="shared" si="1"/>
        <v/>
      </c>
    </row>
    <row r="111" spans="1:13" ht="22.5" customHeight="1" x14ac:dyDescent="0.25">
      <c r="A111" s="35">
        <v>45586</v>
      </c>
      <c r="B111" s="20" t="s">
        <v>32</v>
      </c>
      <c r="C111" s="20"/>
      <c r="D111" s="20"/>
      <c r="E111" s="20" t="s">
        <v>31</v>
      </c>
      <c r="F111" s="34"/>
      <c r="G111" s="34">
        <v>0.02</v>
      </c>
      <c r="H111" s="34"/>
      <c r="I111" s="34"/>
      <c r="J111" s="34"/>
      <c r="K111" s="34"/>
      <c r="L111" s="34"/>
      <c r="M111" t="str">
        <f t="shared" si="1"/>
        <v/>
      </c>
    </row>
    <row r="112" spans="1:13" ht="22.5" customHeight="1" x14ac:dyDescent="0.25">
      <c r="A112" s="35">
        <v>45586</v>
      </c>
      <c r="B112" s="20" t="s">
        <v>34</v>
      </c>
      <c r="C112" s="20">
        <v>1</v>
      </c>
      <c r="D112" s="20" t="s">
        <v>29</v>
      </c>
      <c r="E112" s="20" t="s">
        <v>27</v>
      </c>
      <c r="F112" s="34">
        <v>1.3944000000000001</v>
      </c>
      <c r="G112" s="34">
        <v>-16.07</v>
      </c>
      <c r="H112" s="34">
        <v>-11.52467</v>
      </c>
      <c r="I112" s="36">
        <v>43823.847349000003</v>
      </c>
      <c r="J112" s="34">
        <v>61107.97</v>
      </c>
      <c r="K112" s="36">
        <v>43880.856935999996</v>
      </c>
      <c r="L112" s="34">
        <v>61187.47</v>
      </c>
      <c r="M112" t="str">
        <f t="shared" si="1"/>
        <v/>
      </c>
    </row>
    <row r="113" spans="1:13" ht="22.5" customHeight="1" x14ac:dyDescent="0.25">
      <c r="A113" s="35">
        <v>45586</v>
      </c>
      <c r="B113" s="20" t="s">
        <v>34</v>
      </c>
      <c r="C113" s="20">
        <v>2</v>
      </c>
      <c r="D113" s="20" t="s">
        <v>29</v>
      </c>
      <c r="E113" s="20" t="s">
        <v>27</v>
      </c>
      <c r="F113" s="34">
        <v>1.3944000000000001</v>
      </c>
      <c r="G113" s="34">
        <v>-0.02</v>
      </c>
      <c r="H113" s="34">
        <v>-1.4343E-2</v>
      </c>
      <c r="I113" s="34">
        <v>56.995244</v>
      </c>
      <c r="J113" s="34">
        <v>79.47</v>
      </c>
      <c r="K113" s="36">
        <v>43880.842593000001</v>
      </c>
      <c r="L113" s="34">
        <v>61187.45</v>
      </c>
      <c r="M113" t="str">
        <f t="shared" si="1"/>
        <v/>
      </c>
    </row>
    <row r="114" spans="1:13" ht="22.5" customHeight="1" x14ac:dyDescent="0.25">
      <c r="A114" s="35">
        <v>45615</v>
      </c>
      <c r="B114" s="20" t="s">
        <v>30</v>
      </c>
      <c r="C114" s="20"/>
      <c r="D114" s="20"/>
      <c r="E114" s="20" t="s">
        <v>31</v>
      </c>
      <c r="F114" s="34"/>
      <c r="G114" s="34">
        <v>29.68</v>
      </c>
      <c r="H114" s="34"/>
      <c r="I114" s="34"/>
      <c r="J114" s="34"/>
      <c r="K114" s="34"/>
      <c r="L114" s="34"/>
      <c r="M114" t="str">
        <f t="shared" si="1"/>
        <v/>
      </c>
    </row>
    <row r="115" spans="1:13" ht="22.5" customHeight="1" x14ac:dyDescent="0.25">
      <c r="A115" s="35">
        <v>45615</v>
      </c>
      <c r="B115" s="20" t="s">
        <v>32</v>
      </c>
      <c r="C115" s="20"/>
      <c r="D115" s="20"/>
      <c r="E115" s="20" t="s">
        <v>31</v>
      </c>
      <c r="F115" s="34"/>
      <c r="G115" s="34">
        <v>14.83</v>
      </c>
      <c r="H115" s="34"/>
      <c r="I115" s="34"/>
      <c r="J115" s="34"/>
      <c r="K115" s="34"/>
      <c r="L115" s="34"/>
      <c r="M115" t="str">
        <f t="shared" si="1"/>
        <v/>
      </c>
    </row>
    <row r="116" spans="1:13" ht="22.5" customHeight="1" x14ac:dyDescent="0.25">
      <c r="A116" s="35">
        <v>45615</v>
      </c>
      <c r="B116" s="20" t="s">
        <v>30</v>
      </c>
      <c r="C116" s="20"/>
      <c r="D116" s="20"/>
      <c r="E116" s="20" t="s">
        <v>31</v>
      </c>
      <c r="F116" s="34"/>
      <c r="G116" s="34">
        <v>0.04</v>
      </c>
      <c r="H116" s="34"/>
      <c r="I116" s="34"/>
      <c r="J116" s="34"/>
      <c r="K116" s="34"/>
      <c r="L116" s="34"/>
      <c r="M116" t="str">
        <f t="shared" si="1"/>
        <v/>
      </c>
    </row>
    <row r="117" spans="1:13" ht="22.5" customHeight="1" x14ac:dyDescent="0.25">
      <c r="A117" s="35">
        <v>45615</v>
      </c>
      <c r="B117" s="20" t="s">
        <v>32</v>
      </c>
      <c r="C117" s="20"/>
      <c r="D117" s="20"/>
      <c r="E117" s="20" t="s">
        <v>31</v>
      </c>
      <c r="F117" s="34"/>
      <c r="G117" s="34">
        <v>0.02</v>
      </c>
      <c r="H117" s="34"/>
      <c r="I117" s="34"/>
      <c r="J117" s="34"/>
      <c r="K117" s="34"/>
      <c r="L117" s="34"/>
      <c r="M117" t="str">
        <f t="shared" si="1"/>
        <v/>
      </c>
    </row>
    <row r="118" spans="1:13" ht="22.5" customHeight="1" x14ac:dyDescent="0.25">
      <c r="A118" s="35">
        <v>45615</v>
      </c>
      <c r="B118" s="20" t="s">
        <v>33</v>
      </c>
      <c r="C118" s="20">
        <v>1</v>
      </c>
      <c r="D118" s="20" t="s">
        <v>29</v>
      </c>
      <c r="E118" s="20" t="s">
        <v>27</v>
      </c>
      <c r="F118" s="34">
        <v>1.4208000000000001</v>
      </c>
      <c r="G118" s="34">
        <v>-29.68</v>
      </c>
      <c r="H118" s="34">
        <v>-20.88964</v>
      </c>
      <c r="I118" s="36">
        <v>43802.957709000002</v>
      </c>
      <c r="J118" s="34">
        <v>62235.24</v>
      </c>
      <c r="K118" s="36">
        <v>43859.952953</v>
      </c>
      <c r="L118" s="34">
        <v>62316.22</v>
      </c>
      <c r="M118" t="str">
        <f t="shared" si="1"/>
        <v/>
      </c>
    </row>
    <row r="119" spans="1:13" ht="22.5" customHeight="1" x14ac:dyDescent="0.25">
      <c r="A119" s="35">
        <v>45615</v>
      </c>
      <c r="B119" s="20" t="s">
        <v>34</v>
      </c>
      <c r="C119" s="20">
        <v>1</v>
      </c>
      <c r="D119" s="20" t="s">
        <v>29</v>
      </c>
      <c r="E119" s="20" t="s">
        <v>27</v>
      </c>
      <c r="F119" s="34">
        <v>1.4208000000000001</v>
      </c>
      <c r="G119" s="34">
        <v>-14.83</v>
      </c>
      <c r="H119" s="34">
        <v>-10.437782</v>
      </c>
      <c r="I119" s="36">
        <v>43792.519927000001</v>
      </c>
      <c r="J119" s="34">
        <v>62220.41</v>
      </c>
      <c r="K119" s="36">
        <v>43849.515170999999</v>
      </c>
      <c r="L119" s="34">
        <v>62301.39</v>
      </c>
      <c r="M119" t="str">
        <f t="shared" si="1"/>
        <v/>
      </c>
    </row>
    <row r="120" spans="1:13" ht="22.5" customHeight="1" x14ac:dyDescent="0.25">
      <c r="A120" s="35">
        <v>45615</v>
      </c>
      <c r="B120" s="20" t="s">
        <v>33</v>
      </c>
      <c r="C120" s="20">
        <v>2</v>
      </c>
      <c r="D120" s="20" t="s">
        <v>29</v>
      </c>
      <c r="E120" s="20" t="s">
        <v>27</v>
      </c>
      <c r="F120" s="34">
        <v>1.4208000000000001</v>
      </c>
      <c r="G120" s="34">
        <v>-0.04</v>
      </c>
      <c r="H120" s="34">
        <v>-2.8153000000000001E-2</v>
      </c>
      <c r="I120" s="34">
        <v>56.967091000000003</v>
      </c>
      <c r="J120" s="34">
        <v>80.94</v>
      </c>
      <c r="K120" s="36">
        <v>43849.487018</v>
      </c>
      <c r="L120" s="34">
        <v>62301.35</v>
      </c>
      <c r="M120" t="str">
        <f t="shared" si="1"/>
        <v/>
      </c>
    </row>
    <row r="121" spans="1:13" ht="22.5" customHeight="1" x14ac:dyDescent="0.25">
      <c r="A121" s="35">
        <v>45615</v>
      </c>
      <c r="B121" s="20" t="s">
        <v>34</v>
      </c>
      <c r="C121" s="20">
        <v>2</v>
      </c>
      <c r="D121" s="20" t="s">
        <v>29</v>
      </c>
      <c r="E121" s="20" t="s">
        <v>27</v>
      </c>
      <c r="F121" s="34">
        <v>1.4208000000000001</v>
      </c>
      <c r="G121" s="34">
        <v>-0.02</v>
      </c>
      <c r="H121" s="34">
        <v>-1.4076999999999999E-2</v>
      </c>
      <c r="I121" s="34">
        <v>56.953014000000003</v>
      </c>
      <c r="J121" s="34">
        <v>80.92</v>
      </c>
      <c r="K121" s="36">
        <v>43849.472941</v>
      </c>
      <c r="L121" s="34">
        <v>62301.33</v>
      </c>
      <c r="M121" t="str">
        <f t="shared" si="1"/>
        <v/>
      </c>
    </row>
    <row r="122" spans="1:13" ht="22.5" customHeight="1" x14ac:dyDescent="0.25">
      <c r="A122" s="35">
        <v>45645</v>
      </c>
      <c r="B122" s="20" t="s">
        <v>30</v>
      </c>
      <c r="C122" s="20"/>
      <c r="D122" s="20"/>
      <c r="E122" s="20" t="s">
        <v>31</v>
      </c>
      <c r="F122" s="34"/>
      <c r="G122" s="34">
        <v>30.76</v>
      </c>
      <c r="H122" s="34"/>
      <c r="I122" s="34"/>
      <c r="J122" s="34"/>
      <c r="K122" s="34"/>
      <c r="L122" s="34"/>
      <c r="M122" t="str">
        <f t="shared" si="1"/>
        <v/>
      </c>
    </row>
    <row r="123" spans="1:13" ht="22.5" customHeight="1" x14ac:dyDescent="0.25">
      <c r="A123" s="35">
        <v>45645</v>
      </c>
      <c r="B123" s="20" t="s">
        <v>32</v>
      </c>
      <c r="C123" s="20"/>
      <c r="D123" s="20"/>
      <c r="E123" s="20" t="s">
        <v>31</v>
      </c>
      <c r="F123" s="34"/>
      <c r="G123" s="34">
        <v>15.37</v>
      </c>
      <c r="H123" s="34"/>
      <c r="I123" s="34"/>
      <c r="J123" s="34"/>
      <c r="K123" s="34"/>
      <c r="L123" s="34"/>
      <c r="M123" t="str">
        <f t="shared" si="1"/>
        <v/>
      </c>
    </row>
    <row r="124" spans="1:13" ht="22.5" customHeight="1" x14ac:dyDescent="0.25">
      <c r="A124" s="35">
        <v>45645</v>
      </c>
      <c r="B124" s="20" t="s">
        <v>30</v>
      </c>
      <c r="C124" s="20"/>
      <c r="D124" s="20"/>
      <c r="E124" s="20" t="s">
        <v>31</v>
      </c>
      <c r="F124" s="34"/>
      <c r="G124" s="34">
        <v>0.04</v>
      </c>
      <c r="H124" s="34"/>
      <c r="I124" s="34"/>
      <c r="J124" s="34"/>
      <c r="K124" s="34"/>
      <c r="L124" s="34"/>
      <c r="M124" t="str">
        <f t="shared" si="1"/>
        <v/>
      </c>
    </row>
    <row r="125" spans="1:13" ht="22.5" customHeight="1" x14ac:dyDescent="0.25">
      <c r="A125" s="35">
        <v>45645</v>
      </c>
      <c r="B125" s="20" t="s">
        <v>32</v>
      </c>
      <c r="C125" s="20"/>
      <c r="D125" s="20"/>
      <c r="E125" s="20" t="s">
        <v>31</v>
      </c>
      <c r="F125" s="34"/>
      <c r="G125" s="34">
        <v>0.02</v>
      </c>
      <c r="H125" s="34"/>
      <c r="I125" s="34"/>
      <c r="J125" s="34"/>
      <c r="K125" s="34"/>
      <c r="L125" s="34"/>
      <c r="M125" t="str">
        <f t="shared" si="1"/>
        <v/>
      </c>
    </row>
    <row r="126" spans="1:13" ht="22.5" customHeight="1" x14ac:dyDescent="0.25">
      <c r="A126" s="35">
        <v>45645</v>
      </c>
      <c r="B126" s="20" t="s">
        <v>33</v>
      </c>
      <c r="C126" s="20">
        <v>1</v>
      </c>
      <c r="D126" s="20" t="s">
        <v>29</v>
      </c>
      <c r="E126" s="20" t="s">
        <v>27</v>
      </c>
      <c r="F126" s="34">
        <v>1.4242999999999999</v>
      </c>
      <c r="G126" s="34">
        <v>-30.76</v>
      </c>
      <c r="H126" s="34">
        <v>-21.596574</v>
      </c>
      <c r="I126" s="36">
        <v>43770.923352999998</v>
      </c>
      <c r="J126" s="34">
        <v>62342.93</v>
      </c>
      <c r="K126" s="36">
        <v>43827.876366999997</v>
      </c>
      <c r="L126" s="34">
        <v>62424.04</v>
      </c>
      <c r="M126" t="str">
        <f t="shared" si="1"/>
        <v/>
      </c>
    </row>
    <row r="127" spans="1:13" ht="22.5" customHeight="1" x14ac:dyDescent="0.25">
      <c r="A127" s="35">
        <v>45645</v>
      </c>
      <c r="B127" s="20" t="s">
        <v>34</v>
      </c>
      <c r="C127" s="20">
        <v>1</v>
      </c>
      <c r="D127" s="20" t="s">
        <v>29</v>
      </c>
      <c r="E127" s="20" t="s">
        <v>27</v>
      </c>
      <c r="F127" s="34">
        <v>1.4242999999999999</v>
      </c>
      <c r="G127" s="34">
        <v>-15.37</v>
      </c>
      <c r="H127" s="34">
        <v>-10.791266</v>
      </c>
      <c r="I127" s="36">
        <v>43760.132086999998</v>
      </c>
      <c r="J127" s="34">
        <v>62327.56</v>
      </c>
      <c r="K127" s="36">
        <v>43817.085100999997</v>
      </c>
      <c r="L127" s="34">
        <v>62408.67</v>
      </c>
      <c r="M127" t="str">
        <f t="shared" si="1"/>
        <v/>
      </c>
    </row>
    <row r="128" spans="1:13" ht="22.5" customHeight="1" x14ac:dyDescent="0.25">
      <c r="A128" s="35">
        <v>45645</v>
      </c>
      <c r="B128" s="20" t="s">
        <v>33</v>
      </c>
      <c r="C128" s="20">
        <v>2</v>
      </c>
      <c r="D128" s="20" t="s">
        <v>29</v>
      </c>
      <c r="E128" s="20" t="s">
        <v>27</v>
      </c>
      <c r="F128" s="34">
        <v>1.4242999999999999</v>
      </c>
      <c r="G128" s="34">
        <v>-0.04</v>
      </c>
      <c r="H128" s="34">
        <v>-2.8084000000000001E-2</v>
      </c>
      <c r="I128" s="34">
        <v>56.924930000000003</v>
      </c>
      <c r="J128" s="34">
        <v>81.08</v>
      </c>
      <c r="K128" s="36">
        <v>43817.057016999999</v>
      </c>
      <c r="L128" s="34">
        <v>62408.63</v>
      </c>
      <c r="M128" t="str">
        <f t="shared" si="1"/>
        <v/>
      </c>
    </row>
    <row r="129" spans="1:13" ht="22.5" customHeight="1" x14ac:dyDescent="0.25">
      <c r="A129" s="35">
        <v>45645</v>
      </c>
      <c r="B129" s="20" t="s">
        <v>34</v>
      </c>
      <c r="C129" s="20">
        <v>2</v>
      </c>
      <c r="D129" s="20" t="s">
        <v>29</v>
      </c>
      <c r="E129" s="20" t="s">
        <v>27</v>
      </c>
      <c r="F129" s="34">
        <v>1.4242999999999999</v>
      </c>
      <c r="G129" s="34">
        <v>-0.02</v>
      </c>
      <c r="H129" s="34">
        <v>-1.4042000000000001E-2</v>
      </c>
      <c r="I129" s="34">
        <v>56.910888</v>
      </c>
      <c r="J129" s="34">
        <v>81.06</v>
      </c>
      <c r="K129" s="36">
        <v>43817.042974999997</v>
      </c>
      <c r="L129" s="34">
        <v>62408.61</v>
      </c>
      <c r="M129" t="str">
        <f t="shared" si="1"/>
        <v/>
      </c>
    </row>
    <row r="130" spans="1:13" ht="22.5" customHeight="1" x14ac:dyDescent="0.25">
      <c r="A130" s="35">
        <v>45677</v>
      </c>
      <c r="B130" s="20" t="s">
        <v>30</v>
      </c>
      <c r="C130" s="20"/>
      <c r="D130" s="20"/>
      <c r="E130" s="20" t="s">
        <v>31</v>
      </c>
      <c r="F130" s="34"/>
      <c r="G130" s="34">
        <v>33.700000000000003</v>
      </c>
      <c r="H130" s="34"/>
      <c r="I130" s="34"/>
      <c r="J130" s="34"/>
      <c r="K130" s="34"/>
      <c r="L130" s="34"/>
      <c r="M130" t="str">
        <f t="shared" si="1"/>
        <v/>
      </c>
    </row>
    <row r="131" spans="1:13" ht="22.5" customHeight="1" x14ac:dyDescent="0.25">
      <c r="A131" s="35">
        <v>45677</v>
      </c>
      <c r="B131" s="20" t="s">
        <v>32</v>
      </c>
      <c r="C131" s="20"/>
      <c r="D131" s="20"/>
      <c r="E131" s="20" t="s">
        <v>31</v>
      </c>
      <c r="F131" s="34"/>
      <c r="G131" s="34">
        <v>16.84</v>
      </c>
      <c r="H131" s="34"/>
      <c r="I131" s="34"/>
      <c r="J131" s="34"/>
      <c r="K131" s="34"/>
      <c r="L131" s="34"/>
      <c r="M131" t="str">
        <f t="shared" ref="M131:M139" si="2">IF(E131="RL Global Equity Diversified Fund","Fund A", "")</f>
        <v/>
      </c>
    </row>
    <row r="132" spans="1:13" ht="22.5" customHeight="1" x14ac:dyDescent="0.25">
      <c r="A132" s="35">
        <v>45677</v>
      </c>
      <c r="B132" s="20" t="s">
        <v>30</v>
      </c>
      <c r="C132" s="20"/>
      <c r="D132" s="20"/>
      <c r="E132" s="20" t="s">
        <v>31</v>
      </c>
      <c r="F132" s="34"/>
      <c r="G132" s="34">
        <v>0.04</v>
      </c>
      <c r="H132" s="34"/>
      <c r="I132" s="34"/>
      <c r="J132" s="34"/>
      <c r="K132" s="34"/>
      <c r="L132" s="34"/>
      <c r="M132" t="str">
        <f t="shared" si="2"/>
        <v/>
      </c>
    </row>
    <row r="133" spans="1:13" ht="22.5" customHeight="1" x14ac:dyDescent="0.25">
      <c r="A133" s="35">
        <v>45677</v>
      </c>
      <c r="B133" s="20" t="s">
        <v>32</v>
      </c>
      <c r="C133" s="20"/>
      <c r="D133" s="20"/>
      <c r="E133" s="20" t="s">
        <v>31</v>
      </c>
      <c r="F133" s="34"/>
      <c r="G133" s="34">
        <v>0.02</v>
      </c>
      <c r="H133" s="34"/>
      <c r="I133" s="34"/>
      <c r="J133" s="34"/>
      <c r="K133" s="34"/>
      <c r="L133" s="34"/>
      <c r="M133" t="str">
        <f t="shared" si="2"/>
        <v/>
      </c>
    </row>
    <row r="134" spans="1:13" ht="22.5" customHeight="1" x14ac:dyDescent="0.25">
      <c r="A134" s="35">
        <v>45677</v>
      </c>
      <c r="B134" s="20" t="s">
        <v>33</v>
      </c>
      <c r="C134" s="20">
        <v>1</v>
      </c>
      <c r="D134" s="20" t="s">
        <v>29</v>
      </c>
      <c r="E134" s="20" t="s">
        <v>27</v>
      </c>
      <c r="F134" s="34">
        <v>1.464</v>
      </c>
      <c r="G134" s="34">
        <v>-33.700000000000003</v>
      </c>
      <c r="H134" s="34">
        <v>-23.019126</v>
      </c>
      <c r="I134" s="36">
        <v>43737.112960999999</v>
      </c>
      <c r="J134" s="34">
        <v>64031.13</v>
      </c>
      <c r="K134" s="36">
        <v>43794.023848999997</v>
      </c>
      <c r="L134" s="34">
        <v>64114.45</v>
      </c>
      <c r="M134" t="str">
        <f t="shared" si="2"/>
        <v/>
      </c>
    </row>
    <row r="135" spans="1:13" ht="22.5" customHeight="1" x14ac:dyDescent="0.25">
      <c r="A135" s="35">
        <v>45677</v>
      </c>
      <c r="B135" s="20" t="s">
        <v>34</v>
      </c>
      <c r="C135" s="20">
        <v>1</v>
      </c>
      <c r="D135" s="20" t="s">
        <v>29</v>
      </c>
      <c r="E135" s="20" t="s">
        <v>27</v>
      </c>
      <c r="F135" s="34">
        <v>1.464</v>
      </c>
      <c r="G135" s="34">
        <v>-16.84</v>
      </c>
      <c r="H135" s="34">
        <v>-11.502732</v>
      </c>
      <c r="I135" s="36">
        <v>43725.610228999998</v>
      </c>
      <c r="J135" s="34">
        <v>64014.29</v>
      </c>
      <c r="K135" s="36">
        <v>43782.521116999997</v>
      </c>
      <c r="L135" s="34">
        <v>64097.61</v>
      </c>
      <c r="M135" t="str">
        <f t="shared" si="2"/>
        <v/>
      </c>
    </row>
    <row r="136" spans="1:13" ht="22.5" customHeight="1" x14ac:dyDescent="0.25">
      <c r="A136" s="35">
        <v>45677</v>
      </c>
      <c r="B136" s="20" t="s">
        <v>33</v>
      </c>
      <c r="C136" s="20">
        <v>2</v>
      </c>
      <c r="D136" s="20" t="s">
        <v>29</v>
      </c>
      <c r="E136" s="20" t="s">
        <v>27</v>
      </c>
      <c r="F136" s="34">
        <v>1.464</v>
      </c>
      <c r="G136" s="34">
        <v>-0.04</v>
      </c>
      <c r="H136" s="34">
        <v>-2.7321999999999999E-2</v>
      </c>
      <c r="I136" s="34">
        <v>56.883566000000002</v>
      </c>
      <c r="J136" s="34">
        <v>83.28</v>
      </c>
      <c r="K136" s="36">
        <v>43782.493795000002</v>
      </c>
      <c r="L136" s="34">
        <v>64097.57</v>
      </c>
      <c r="M136" t="str">
        <f t="shared" si="2"/>
        <v/>
      </c>
    </row>
    <row r="137" spans="1:13" ht="22.5" customHeight="1" x14ac:dyDescent="0.25">
      <c r="A137" s="35">
        <v>45677</v>
      </c>
      <c r="B137" s="20" t="s">
        <v>34</v>
      </c>
      <c r="C137" s="20">
        <v>2</v>
      </c>
      <c r="D137" s="20" t="s">
        <v>29</v>
      </c>
      <c r="E137" s="20" t="s">
        <v>27</v>
      </c>
      <c r="F137" s="34">
        <v>1.464</v>
      </c>
      <c r="G137" s="34">
        <v>-0.02</v>
      </c>
      <c r="H137" s="34">
        <v>-1.3661E-2</v>
      </c>
      <c r="I137" s="34">
        <v>56.869905000000003</v>
      </c>
      <c r="J137" s="34">
        <v>83.26</v>
      </c>
      <c r="K137" s="36">
        <v>43782.480133999998</v>
      </c>
      <c r="L137" s="34">
        <v>64097.55</v>
      </c>
      <c r="M137" t="str">
        <f t="shared" si="2"/>
        <v/>
      </c>
    </row>
    <row r="138" spans="1:13" ht="22.5" customHeight="1" x14ac:dyDescent="0.25">
      <c r="A138" s="35">
        <v>45685</v>
      </c>
      <c r="B138" s="20" t="s">
        <v>36</v>
      </c>
      <c r="C138" s="20">
        <v>1</v>
      </c>
      <c r="D138" s="20"/>
      <c r="E138" s="20" t="s">
        <v>27</v>
      </c>
      <c r="F138" s="34">
        <v>1.4655</v>
      </c>
      <c r="G138" s="34"/>
      <c r="H138" s="34"/>
      <c r="I138" s="36">
        <v>43725.610228999998</v>
      </c>
      <c r="J138" s="34">
        <v>64079.88</v>
      </c>
      <c r="K138" s="36">
        <v>43782.480133999998</v>
      </c>
      <c r="L138" s="34">
        <v>64163.22</v>
      </c>
      <c r="M138" t="str">
        <f t="shared" si="2"/>
        <v/>
      </c>
    </row>
    <row r="139" spans="1:13" ht="22.5" customHeight="1" x14ac:dyDescent="0.25">
      <c r="A139" s="35">
        <v>45685</v>
      </c>
      <c r="B139" s="20" t="s">
        <v>36</v>
      </c>
      <c r="C139" s="20">
        <v>2</v>
      </c>
      <c r="D139" s="20"/>
      <c r="E139" s="20" t="s">
        <v>27</v>
      </c>
      <c r="F139" s="34">
        <v>1.4655</v>
      </c>
      <c r="G139" s="34"/>
      <c r="H139" s="34"/>
      <c r="I139" s="34">
        <v>56.869905000000003</v>
      </c>
      <c r="J139" s="34">
        <v>83.34</v>
      </c>
      <c r="K139" s="36">
        <v>43782.480133999998</v>
      </c>
      <c r="L139" s="34">
        <v>64163.22</v>
      </c>
      <c r="M139" t="str">
        <f t="shared" si="2"/>
        <v/>
      </c>
    </row>
  </sheetData>
  <autoFilter ref="A1:L1" xr:uid="{E885592D-255A-4F4E-95B9-55C3B6ECCF9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CEA-81C6-4BCA-9B8B-D7D28CF295DD}">
  <sheetPr>
    <tabColor rgb="FFFF0000"/>
  </sheetPr>
  <dimension ref="A2:G69"/>
  <sheetViews>
    <sheetView showGridLines="0" zoomScale="73" zoomScaleNormal="73" workbookViewId="0">
      <selection activeCell="A53" sqref="A53"/>
    </sheetView>
  </sheetViews>
  <sheetFormatPr defaultRowHeight="15" x14ac:dyDescent="0.25"/>
  <cols>
    <col min="1" max="1" width="61.5703125" bestFit="1" customWidth="1"/>
    <col min="2" max="2" width="48" bestFit="1" customWidth="1"/>
    <col min="3" max="3" width="16.7109375" bestFit="1" customWidth="1"/>
    <col min="4" max="4" width="10.140625" bestFit="1" customWidth="1"/>
    <col min="5" max="6" width="16.7109375" bestFit="1" customWidth="1"/>
    <col min="7" max="7" width="11.85546875" bestFit="1" customWidth="1"/>
  </cols>
  <sheetData>
    <row r="2" spans="1:7" ht="15.75" thickBot="1" x14ac:dyDescent="0.3"/>
    <row r="3" spans="1:7" s="5" customFormat="1" ht="19.5" thickBot="1" x14ac:dyDescent="0.35">
      <c r="A3" s="13" t="s">
        <v>37</v>
      </c>
      <c r="B3" s="12" t="s">
        <v>81</v>
      </c>
    </row>
    <row r="5" spans="1:7" x14ac:dyDescent="0.25">
      <c r="A5" s="1" t="s">
        <v>60</v>
      </c>
    </row>
    <row r="6" spans="1:7" x14ac:dyDescent="0.25">
      <c r="A6" s="23" t="s">
        <v>61</v>
      </c>
      <c r="B6" s="23" t="s">
        <v>19</v>
      </c>
      <c r="C6" s="23" t="s">
        <v>38</v>
      </c>
      <c r="D6" s="23" t="s">
        <v>39</v>
      </c>
      <c r="E6" s="23" t="s">
        <v>40</v>
      </c>
      <c r="F6" s="23" t="s">
        <v>62</v>
      </c>
      <c r="G6" s="23" t="s">
        <v>63</v>
      </c>
    </row>
    <row r="7" spans="1:7" x14ac:dyDescent="0.25">
      <c r="A7" s="7" t="s">
        <v>27</v>
      </c>
      <c r="B7" s="2" cm="1">
        <f t="array" ref="B7">INDEX(Inputs!$F$2:$F$139, MATCH(1, (Inputs!$E$2:$E$139='Unit Movements - From Start'!A7) * (Inputs!$A$2:$A$139='Unit Movements - From Start'!B11), 0))</f>
        <v>0.9919</v>
      </c>
      <c r="C7" s="2">
        <v>0</v>
      </c>
      <c r="D7" s="2">
        <v>0</v>
      </c>
      <c r="E7" s="2"/>
      <c r="F7" s="2">
        <f>SUM(C7:E7)</f>
        <v>0</v>
      </c>
      <c r="G7" s="2">
        <f>ROUND(F7*B7,2)</f>
        <v>0</v>
      </c>
    </row>
    <row r="8" spans="1:7" x14ac:dyDescent="0.25">
      <c r="A8" s="2"/>
      <c r="B8" s="2"/>
      <c r="C8" s="2"/>
      <c r="D8" s="2"/>
      <c r="E8" s="2"/>
      <c r="F8" s="2">
        <f t="shared" ref="F8:F9" si="0">SUM(C8:E8)</f>
        <v>0</v>
      </c>
      <c r="G8" s="2">
        <f t="shared" ref="G8:G9" si="1">ROUND(F8*B8,2)</f>
        <v>0</v>
      </c>
    </row>
    <row r="9" spans="1:7" x14ac:dyDescent="0.25">
      <c r="A9" s="2"/>
      <c r="B9" s="2"/>
      <c r="C9" s="2"/>
      <c r="D9" s="2"/>
      <c r="E9" s="2"/>
      <c r="F9" s="2">
        <f t="shared" si="0"/>
        <v>0</v>
      </c>
      <c r="G9" s="2">
        <f t="shared" si="1"/>
        <v>0</v>
      </c>
    </row>
    <row r="10" spans="1:7" x14ac:dyDescent="0.25">
      <c r="A10" s="23" t="s">
        <v>42</v>
      </c>
      <c r="B10" s="2"/>
      <c r="C10" s="2"/>
      <c r="D10" s="3"/>
      <c r="E10" s="38"/>
      <c r="F10" s="26">
        <f>SUM(F7:F9)</f>
        <v>0</v>
      </c>
      <c r="G10" s="26">
        <f>SUM(G7:G9)</f>
        <v>0</v>
      </c>
    </row>
    <row r="11" spans="1:7" x14ac:dyDescent="0.25">
      <c r="A11" s="23" t="s">
        <v>43</v>
      </c>
      <c r="B11" s="28">
        <v>44946</v>
      </c>
      <c r="C11" s="2"/>
      <c r="D11" s="2"/>
      <c r="E11" s="2"/>
      <c r="F11" s="30"/>
      <c r="G11" s="30"/>
    </row>
    <row r="12" spans="1:7" x14ac:dyDescent="0.25">
      <c r="A12" s="19"/>
      <c r="B12" s="27"/>
      <c r="E12" s="22"/>
    </row>
    <row r="13" spans="1:7" x14ac:dyDescent="0.25">
      <c r="A13" s="19"/>
      <c r="D13" s="22"/>
    </row>
    <row r="14" spans="1:7" x14ac:dyDescent="0.25">
      <c r="A14" s="1" t="s">
        <v>64</v>
      </c>
      <c r="C14" s="6" t="s">
        <v>25</v>
      </c>
      <c r="D14" s="22"/>
    </row>
    <row r="15" spans="1:7" x14ac:dyDescent="0.25">
      <c r="A15" s="20" t="s">
        <v>28</v>
      </c>
      <c r="B15" s="2"/>
      <c r="C15" s="2">
        <f ca="1">SUMIF(Inputs!B:H,A15,Inputs!G:G)</f>
        <v>44138.27</v>
      </c>
      <c r="D15" s="22"/>
    </row>
    <row r="16" spans="1:7" x14ac:dyDescent="0.25">
      <c r="A16" s="2"/>
      <c r="B16" s="18"/>
      <c r="C16" s="3"/>
      <c r="D16" s="22"/>
    </row>
    <row r="17" spans="1:4" x14ac:dyDescent="0.25">
      <c r="A17" s="2"/>
      <c r="B17" s="18"/>
      <c r="C17" s="3"/>
      <c r="D17" s="22"/>
    </row>
    <row r="18" spans="1:4" x14ac:dyDescent="0.25">
      <c r="A18" s="23" t="s">
        <v>41</v>
      </c>
      <c r="B18" s="2"/>
      <c r="C18" s="26">
        <f ca="1">SUM(C15:C17)</f>
        <v>44138.27</v>
      </c>
      <c r="D18" s="22"/>
    </row>
    <row r="19" spans="1:4" x14ac:dyDescent="0.25">
      <c r="A19" s="1"/>
    </row>
    <row r="20" spans="1:4" x14ac:dyDescent="0.25">
      <c r="A20" s="1" t="s">
        <v>46</v>
      </c>
      <c r="C20" s="6" t="s">
        <v>25</v>
      </c>
    </row>
    <row r="21" spans="1:4" x14ac:dyDescent="0.25">
      <c r="A21" s="7" t="s">
        <v>33</v>
      </c>
      <c r="B21" s="2"/>
      <c r="C21" s="2">
        <f ca="1">-SUMIF(Inputs!B:H,A21,Inputs!G:G)</f>
        <v>605.39</v>
      </c>
      <c r="D21" s="4"/>
    </row>
    <row r="22" spans="1:4" x14ac:dyDescent="0.25">
      <c r="A22" s="7" t="s">
        <v>34</v>
      </c>
      <c r="B22" s="2"/>
      <c r="C22" s="2">
        <f ca="1">-SUMIF(Inputs!B:H,A22,Inputs!G:G)</f>
        <v>318.59999999999997</v>
      </c>
    </row>
    <row r="23" spans="1:4" x14ac:dyDescent="0.25">
      <c r="A23" s="7" t="s">
        <v>44</v>
      </c>
      <c r="B23" s="2"/>
      <c r="C23" s="2">
        <f ca="1">-SUMIF(Inputs!B:H,A23,Inputs!G:G)</f>
        <v>0</v>
      </c>
      <c r="D23" s="4"/>
    </row>
    <row r="24" spans="1:4" x14ac:dyDescent="0.25">
      <c r="A24" s="7" t="s">
        <v>45</v>
      </c>
      <c r="B24" s="2"/>
      <c r="C24" s="2">
        <f ca="1">-SUMIF(Inputs!B:H,A24,Inputs!G:G)</f>
        <v>0</v>
      </c>
    </row>
    <row r="25" spans="1:4" x14ac:dyDescent="0.25">
      <c r="A25" s="23" t="s">
        <v>41</v>
      </c>
      <c r="B25" s="2"/>
      <c r="C25" s="26">
        <f ca="1">SUM(C21:C24)</f>
        <v>923.99</v>
      </c>
      <c r="D25" s="4"/>
    </row>
    <row r="27" spans="1:4" x14ac:dyDescent="0.25">
      <c r="A27" s="1" t="s">
        <v>49</v>
      </c>
      <c r="C27" s="6" t="s">
        <v>25</v>
      </c>
    </row>
    <row r="28" spans="1:4" x14ac:dyDescent="0.25">
      <c r="A28" s="7" t="s">
        <v>47</v>
      </c>
      <c r="B28" s="2"/>
      <c r="C28" s="2">
        <f ca="1">-SUMIF(Inputs!B:H,A28,Inputs!G:G)</f>
        <v>0</v>
      </c>
      <c r="D28" s="4"/>
    </row>
    <row r="29" spans="1:4" x14ac:dyDescent="0.25">
      <c r="A29" s="2" t="s">
        <v>48</v>
      </c>
      <c r="B29" s="2"/>
      <c r="C29" s="2">
        <f ca="1">-SUMIF(Inputs!B:H,A29,Inputs!G:G)</f>
        <v>0</v>
      </c>
      <c r="D29" s="4"/>
    </row>
    <row r="30" spans="1:4" x14ac:dyDescent="0.25">
      <c r="A30" s="23" t="s">
        <v>41</v>
      </c>
      <c r="B30" s="2"/>
      <c r="C30" s="26">
        <f ca="1">SUM(C28:C29)</f>
        <v>0</v>
      </c>
    </row>
    <row r="31" spans="1:4" x14ac:dyDescent="0.25">
      <c r="A31" s="1"/>
      <c r="C31" s="39"/>
    </row>
    <row r="32" spans="1:4" x14ac:dyDescent="0.25">
      <c r="A32" s="1" t="s">
        <v>50</v>
      </c>
    </row>
    <row r="33" spans="1:4" x14ac:dyDescent="0.25">
      <c r="A33" s="20" t="s">
        <v>35</v>
      </c>
      <c r="B33" s="2"/>
      <c r="C33" s="2">
        <f ca="1">SUMIF(Inputs!B:H,A33,Inputs!G:G)</f>
        <v>72.319999999999993</v>
      </c>
    </row>
    <row r="34" spans="1:4" x14ac:dyDescent="0.25">
      <c r="A34" s="20"/>
      <c r="B34" s="2"/>
      <c r="C34" s="14"/>
    </row>
    <row r="35" spans="1:4" x14ac:dyDescent="0.25">
      <c r="A35" s="25"/>
      <c r="B35" s="17"/>
      <c r="C35" s="17"/>
      <c r="D35" s="4"/>
    </row>
    <row r="36" spans="1:4" x14ac:dyDescent="0.25">
      <c r="A36" s="23" t="s">
        <v>41</v>
      </c>
      <c r="B36" s="2"/>
      <c r="C36" s="26">
        <f ca="1">SUM(C33:C35)</f>
        <v>72.319999999999993</v>
      </c>
      <c r="D36" s="4"/>
    </row>
    <row r="38" spans="1:4" x14ac:dyDescent="0.25">
      <c r="A38" s="1" t="s">
        <v>52</v>
      </c>
      <c r="C38" s="6" t="s">
        <v>25</v>
      </c>
    </row>
    <row r="39" spans="1:4" x14ac:dyDescent="0.25">
      <c r="A39" s="7" t="s">
        <v>51</v>
      </c>
      <c r="B39" s="2"/>
      <c r="C39" s="2">
        <f ca="1">-SUMIF(Inputs!B:H,A39,Inputs!G:G)</f>
        <v>0</v>
      </c>
      <c r="D39" s="4"/>
    </row>
    <row r="40" spans="1:4" x14ac:dyDescent="0.25">
      <c r="A40" s="2"/>
      <c r="B40" s="2"/>
      <c r="C40" s="2"/>
    </row>
    <row r="41" spans="1:4" x14ac:dyDescent="0.25">
      <c r="A41" s="23" t="s">
        <v>41</v>
      </c>
      <c r="B41" s="2"/>
      <c r="C41" s="26">
        <f ca="1">SUM(C39:C40)</f>
        <v>0</v>
      </c>
      <c r="D41" s="22"/>
    </row>
    <row r="42" spans="1:4" x14ac:dyDescent="0.25">
      <c r="A42" s="1"/>
    </row>
    <row r="44" spans="1:4" x14ac:dyDescent="0.25">
      <c r="A44" s="1" t="s">
        <v>52</v>
      </c>
      <c r="C44" s="6" t="s">
        <v>25</v>
      </c>
    </row>
    <row r="45" spans="1:4" x14ac:dyDescent="0.25">
      <c r="A45" s="7" t="s">
        <v>53</v>
      </c>
      <c r="B45" s="2"/>
      <c r="C45" s="2">
        <f ca="1">-SUMIF(Inputs!B:H,A45,Inputs!G:G)</f>
        <v>0</v>
      </c>
    </row>
    <row r="46" spans="1:4" x14ac:dyDescent="0.25">
      <c r="A46" s="2"/>
      <c r="B46" s="2"/>
      <c r="C46" s="2"/>
    </row>
    <row r="47" spans="1:4" x14ac:dyDescent="0.25">
      <c r="A47" s="23" t="s">
        <v>41</v>
      </c>
      <c r="B47" s="2"/>
      <c r="C47" s="26">
        <f ca="1">SUM(C45:C46)</f>
        <v>0</v>
      </c>
    </row>
    <row r="54" spans="1:6" x14ac:dyDescent="0.25">
      <c r="A54" s="1" t="s">
        <v>65</v>
      </c>
    </row>
    <row r="55" spans="1:6" x14ac:dyDescent="0.25">
      <c r="A55" s="40" t="s">
        <v>61</v>
      </c>
      <c r="B55" s="23" t="s">
        <v>19</v>
      </c>
      <c r="C55" s="23" t="s">
        <v>38</v>
      </c>
      <c r="D55" s="23" t="s">
        <v>39</v>
      </c>
      <c r="E55" s="8" t="s">
        <v>62</v>
      </c>
      <c r="F55" s="23" t="s">
        <v>63</v>
      </c>
    </row>
    <row r="56" spans="1:6" x14ac:dyDescent="0.25">
      <c r="A56" s="41" t="s">
        <v>27</v>
      </c>
      <c r="B56" s="2" cm="1">
        <f t="array" ref="B56">INDEX(Inputs!$F$2:$F$139, MATCH(1, (Inputs!$E$2:$E$139='Unit Movements - From Start'!A56) * (Inputs!$A$2:$A$139='Unit Movements - From Start'!C60), 0))</f>
        <v>1.464</v>
      </c>
      <c r="C56" s="53">
        <f>SUMIFS(Inputs!$H$2:$H$139,Inputs!$E$2:$E$139,'Unit Movements - From Start'!A56,Inputs!$C$2:$C$139,"1")</f>
        <v>43725.610228999984</v>
      </c>
      <c r="D56" s="2">
        <f>SUMIFS(Inputs!$H$2:$H$139,Inputs!$E$2:$E$139,'Unit Movements - From Start'!A56,Inputs!$C$2:$C$139,"2")</f>
        <v>56.869904999999996</v>
      </c>
      <c r="E56" s="50">
        <f>SUM(C56:D56)</f>
        <v>43782.480133999983</v>
      </c>
      <c r="F56" s="2">
        <f>ROUND(E56*B56,2)</f>
        <v>64097.55</v>
      </c>
    </row>
    <row r="57" spans="1:6" x14ac:dyDescent="0.25">
      <c r="A57" s="41"/>
      <c r="B57" s="2"/>
      <c r="C57" s="53"/>
      <c r="D57" s="2"/>
      <c r="E57" s="50"/>
      <c r="F57" s="2"/>
    </row>
    <row r="58" spans="1:6" x14ac:dyDescent="0.25">
      <c r="A58" s="24"/>
      <c r="B58" s="2"/>
      <c r="C58" s="53"/>
      <c r="D58" s="2"/>
      <c r="E58" s="50"/>
      <c r="F58" s="2"/>
    </row>
    <row r="59" spans="1:6" x14ac:dyDescent="0.25">
      <c r="A59" s="23" t="s">
        <v>54</v>
      </c>
      <c r="B59" s="2"/>
      <c r="C59" s="2"/>
      <c r="D59" s="31"/>
      <c r="E59" s="51">
        <f>SUM(E56:E58)</f>
        <v>43782.480133999983</v>
      </c>
      <c r="F59" s="26">
        <f>SUM(F56:F58)</f>
        <v>64097.55</v>
      </c>
    </row>
    <row r="60" spans="1:6" x14ac:dyDescent="0.25">
      <c r="A60" s="23" t="s">
        <v>55</v>
      </c>
      <c r="B60" s="2"/>
      <c r="C60" s="28">
        <v>45677</v>
      </c>
      <c r="D60" s="2"/>
      <c r="E60" s="52"/>
      <c r="F60" s="2"/>
    </row>
    <row r="61" spans="1:6" x14ac:dyDescent="0.25">
      <c r="A61" s="9"/>
      <c r="D61" s="29"/>
      <c r="E61" s="29"/>
    </row>
    <row r="62" spans="1:6" x14ac:dyDescent="0.25">
      <c r="A62" s="11"/>
      <c r="D62" s="32"/>
      <c r="E62" s="32"/>
    </row>
    <row r="63" spans="1:6" x14ac:dyDescent="0.25">
      <c r="A63" s="23" t="s">
        <v>56</v>
      </c>
      <c r="B63" s="2"/>
      <c r="C63" s="2"/>
      <c r="D63" s="2"/>
      <c r="E63" s="31"/>
      <c r="F63" s="26">
        <f ca="1">F59-G10-C18+C25+C30+C41+C47-C36</f>
        <v>20810.950000000008</v>
      </c>
    </row>
    <row r="64" spans="1:6" x14ac:dyDescent="0.25">
      <c r="A64" s="37" t="s">
        <v>57</v>
      </c>
      <c r="B64" s="2"/>
      <c r="C64" s="21"/>
      <c r="D64" s="2"/>
      <c r="E64" s="2"/>
      <c r="F64" s="2">
        <f>ROUND(YEARFRAC(B11,C60),0)</f>
        <v>2</v>
      </c>
    </row>
    <row r="65" spans="1:6" x14ac:dyDescent="0.25">
      <c r="A65" s="15"/>
      <c r="C65" s="16"/>
      <c r="F65" s="10"/>
    </row>
    <row r="66" spans="1:6" x14ac:dyDescent="0.25">
      <c r="A66" s="15"/>
      <c r="C66" s="16"/>
      <c r="F66" s="10"/>
    </row>
    <row r="67" spans="1:6" x14ac:dyDescent="0.25">
      <c r="A67" s="9"/>
      <c r="F67" s="10"/>
    </row>
    <row r="68" spans="1:6" x14ac:dyDescent="0.25">
      <c r="A68" s="2" t="s">
        <v>58</v>
      </c>
      <c r="B68" s="2"/>
      <c r="C68" s="2"/>
      <c r="D68" s="42"/>
      <c r="E68" s="42"/>
      <c r="F68" s="43">
        <f ca="1">F63/(C18+G10)</f>
        <v>0.47149446500735098</v>
      </c>
    </row>
    <row r="69" spans="1:6" x14ac:dyDescent="0.25">
      <c r="A69" s="2" t="s">
        <v>59</v>
      </c>
      <c r="B69" s="2"/>
      <c r="C69" s="2"/>
      <c r="D69" s="2"/>
      <c r="E69" s="2"/>
      <c r="F69" s="43">
        <f ca="1">(1+F63/C18+G10)^(1/F64)-1</f>
        <v>0.21305171571839887</v>
      </c>
    </row>
  </sheetData>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fb51933-808f-4aa6-b3c8-6404d2ceddb5">
      <Terms xmlns="http://schemas.microsoft.com/office/infopath/2007/PartnerControls"/>
    </lcf76f155ced4ddcb4097134ff3c332f>
    <TaxCatchAll xmlns="f397af36-c1c8-4223-b435-5f25323ef6c3" xsi:nil="true"/>
    <_Flow_SignoffStatus xmlns="6fb51933-808f-4aa6-b3c8-6404d2cedd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2F207BBFD8FD45958D52F722283A9B" ma:contentTypeVersion="16" ma:contentTypeDescription="Create a new document." ma:contentTypeScope="" ma:versionID="bc6ebcbb581a4f4e9c767bfe6eccb5f3">
  <xsd:schema xmlns:xsd="http://www.w3.org/2001/XMLSchema" xmlns:xs="http://www.w3.org/2001/XMLSchema" xmlns:p="http://schemas.microsoft.com/office/2006/metadata/properties" xmlns:ns2="f397af36-c1c8-4223-b435-5f25323ef6c3" xmlns:ns3="6fb51933-808f-4aa6-b3c8-6404d2ceddb5" targetNamespace="http://schemas.microsoft.com/office/2006/metadata/properties" ma:root="true" ma:fieldsID="45eba391013d5245ded8738656f25a51" ns2:_="" ns3:_="">
    <xsd:import namespace="f397af36-c1c8-4223-b435-5f25323ef6c3"/>
    <xsd:import namespace="6fb51933-808f-4aa6-b3c8-6404d2ceddb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3:MediaServiceSearchProperties" minOccurs="0"/>
                <xsd:element ref="ns3:_Flow_SignoffStatu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97af36-c1c8-4223-b435-5f25323ef6c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8370ced5-0a8c-47fb-9c52-8bb1446ab37f}" ma:internalName="TaxCatchAll" ma:showField="CatchAllData" ma:web="f397af36-c1c8-4223-b435-5f25323ef6c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b51933-808f-4aa6-b3c8-6404d2ceddb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710bea7-c6f8-42a2-aadd-18b16ae124a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Flow_SignoffStatus" ma:index="22" nillable="true" ma:displayName="Sign-off status" ma:internalName="Sign_x002d_off_x0020_status">
      <xsd:simpleType>
        <xsd:restriction base="dms:Text"/>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B8C39D-4407-4DEC-B594-7CC157FB330F}">
  <ds:schemaRefs>
    <ds:schemaRef ds:uri="http://schemas.microsoft.com/office/2006/metadata/properties"/>
    <ds:schemaRef ds:uri="http://schemas.microsoft.com/office/infopath/2007/PartnerControls"/>
    <ds:schemaRef ds:uri="6fb51933-808f-4aa6-b3c8-6404d2ceddb5"/>
    <ds:schemaRef ds:uri="f397af36-c1c8-4223-b435-5f25323ef6c3"/>
  </ds:schemaRefs>
</ds:datastoreItem>
</file>

<file path=customXml/itemProps2.xml><?xml version="1.0" encoding="utf-8"?>
<ds:datastoreItem xmlns:ds="http://schemas.openxmlformats.org/officeDocument/2006/customXml" ds:itemID="{60BC7001-6128-4F6D-ADAE-04DB3D80D45D}">
  <ds:schemaRefs>
    <ds:schemaRef ds:uri="http://schemas.microsoft.com/sharepoint/v3/contenttype/forms"/>
  </ds:schemaRefs>
</ds:datastoreItem>
</file>

<file path=customXml/itemProps3.xml><?xml version="1.0" encoding="utf-8"?>
<ds:datastoreItem xmlns:ds="http://schemas.openxmlformats.org/officeDocument/2006/customXml" ds:itemID="{EDE0CEDF-CC5A-4F6B-BDF2-24EED0F3A2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Inputs</vt:lpstr>
      <vt:lpstr>Unit Movements - From 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Mehul  Khandelwal</cp:lastModifiedBy>
  <cp:revision/>
  <dcterms:created xsi:type="dcterms:W3CDTF">2024-11-08T10:23:58Z</dcterms:created>
  <dcterms:modified xsi:type="dcterms:W3CDTF">2025-06-16T14:29:50Z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cf71fe-324a-4168-92d9-4bbd2fb479e7_Enabled">
    <vt:lpwstr>true</vt:lpwstr>
  </property>
  <property fmtid="{D5CDD505-2E9C-101B-9397-08002B2CF9AE}" pid="3" name="MSIP_Label_f2cf71fe-324a-4168-92d9-4bbd2fb479e7_SetDate">
    <vt:lpwstr>2024-11-14T08:50:51Z</vt:lpwstr>
  </property>
  <property fmtid="{D5CDD505-2E9C-101B-9397-08002B2CF9AE}" pid="4" name="MSIP_Label_f2cf71fe-324a-4168-92d9-4bbd2fb479e7_Method">
    <vt:lpwstr>Standard</vt:lpwstr>
  </property>
  <property fmtid="{D5CDD505-2E9C-101B-9397-08002B2CF9AE}" pid="5" name="MSIP_Label_f2cf71fe-324a-4168-92d9-4bbd2fb479e7_Name">
    <vt:lpwstr>Confidential - No Restrictions</vt:lpwstr>
  </property>
  <property fmtid="{D5CDD505-2E9C-101B-9397-08002B2CF9AE}" pid="6" name="MSIP_Label_f2cf71fe-324a-4168-92d9-4bbd2fb479e7_SiteId">
    <vt:lpwstr>f9daae82-4727-4163-93b9-2214828e3dba</vt:lpwstr>
  </property>
  <property fmtid="{D5CDD505-2E9C-101B-9397-08002B2CF9AE}" pid="7" name="MSIP_Label_f2cf71fe-324a-4168-92d9-4bbd2fb479e7_ActionId">
    <vt:lpwstr>448ac687-f554-4bad-ac02-91c29f5c1f8b</vt:lpwstr>
  </property>
  <property fmtid="{D5CDD505-2E9C-101B-9397-08002B2CF9AE}" pid="8" name="MSIP_Label_f2cf71fe-324a-4168-92d9-4bbd2fb479e7_ContentBits">
    <vt:lpwstr>0</vt:lpwstr>
  </property>
  <property fmtid="{D5CDD505-2E9C-101B-9397-08002B2CF9AE}" pid="9" name="ContentTypeId">
    <vt:lpwstr>0x0101004A2F207BBFD8FD45958D52F722283A9B</vt:lpwstr>
  </property>
  <property fmtid="{D5CDD505-2E9C-101B-9397-08002B2CF9AE}" pid="10" name="MediaServiceImageTags">
    <vt:lpwstr/>
  </property>
</Properties>
</file>